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ALMACEN SANTA LUCIA" sheetId="1" r:id="rId1"/>
    <sheet name="PELIGROS" sheetId="2" r:id="rId2"/>
    <sheet name="FUNCIONES" sheetId="3" r:id="rId3"/>
  </sheets>
  <definedNames>
    <definedName name="_xlnm._FilterDatabase" localSheetId="0" hidden="1">'ALMACEN SANTA LUCIA'!$H$10:$I$38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AB17" i="1"/>
  <c r="AB18" i="1"/>
  <c r="AB19" i="1"/>
  <c r="AB20" i="1"/>
  <c r="AB21" i="1"/>
  <c r="AB22" i="1"/>
  <c r="AB23" i="1"/>
  <c r="AB24" i="1"/>
  <c r="AB11" i="1"/>
  <c r="AB12" i="1"/>
  <c r="AB15" i="1"/>
  <c r="AB13" i="1"/>
  <c r="AB14" i="1"/>
  <c r="AB30" i="1"/>
  <c r="AB31" i="1"/>
  <c r="AB32" i="1"/>
  <c r="AB33" i="1"/>
  <c r="AB34" i="1"/>
  <c r="AB35" i="1"/>
  <c r="AB36" i="1"/>
  <c r="AB37" i="1"/>
  <c r="AB38" i="1"/>
  <c r="AB25" i="1"/>
  <c r="AB26" i="1"/>
  <c r="AB29" i="1"/>
  <c r="AB27" i="1"/>
  <c r="AB28" i="1"/>
  <c r="W16" i="1"/>
  <c r="W17" i="1"/>
  <c r="W18" i="1"/>
  <c r="W19" i="1"/>
  <c r="W20" i="1"/>
  <c r="W21" i="1"/>
  <c r="W22" i="1"/>
  <c r="W23" i="1"/>
  <c r="W24" i="1"/>
  <c r="W11" i="1"/>
  <c r="W12" i="1"/>
  <c r="W15" i="1"/>
  <c r="W13" i="1"/>
  <c r="W14" i="1"/>
  <c r="W30" i="1"/>
  <c r="W31" i="1"/>
  <c r="W32" i="1"/>
  <c r="W33" i="1"/>
  <c r="W34" i="1"/>
  <c r="W35" i="1"/>
  <c r="W36" i="1"/>
  <c r="W37" i="1"/>
  <c r="W38" i="1"/>
  <c r="W25" i="1"/>
  <c r="W26" i="1"/>
  <c r="W29" i="1"/>
  <c r="W27" i="1"/>
  <c r="W28" i="1"/>
  <c r="L16" i="1"/>
  <c r="M16" i="1"/>
  <c r="L17" i="1"/>
  <c r="M17" i="1"/>
  <c r="L18" i="1"/>
  <c r="M18" i="1"/>
  <c r="L19" i="1"/>
  <c r="M19" i="1"/>
  <c r="L20" i="1"/>
  <c r="M20" i="1"/>
  <c r="L21" i="1"/>
  <c r="M21" i="1"/>
  <c r="L22" i="1"/>
  <c r="M22" i="1"/>
  <c r="L23" i="1"/>
  <c r="M23" i="1"/>
  <c r="L24" i="1"/>
  <c r="M24" i="1"/>
  <c r="L11" i="1"/>
  <c r="M11" i="1"/>
  <c r="L12" i="1"/>
  <c r="M12" i="1"/>
  <c r="L15" i="1"/>
  <c r="M15" i="1"/>
  <c r="L13" i="1"/>
  <c r="M13" i="1"/>
  <c r="L14" i="1"/>
  <c r="M14" i="1"/>
  <c r="L30" i="1"/>
  <c r="M30" i="1"/>
  <c r="L31" i="1"/>
  <c r="M31" i="1"/>
  <c r="L32" i="1"/>
  <c r="M32" i="1"/>
  <c r="L33" i="1"/>
  <c r="M33" i="1"/>
  <c r="L34" i="1"/>
  <c r="M34" i="1"/>
  <c r="L35" i="1"/>
  <c r="M35" i="1"/>
  <c r="L36" i="1"/>
  <c r="M36" i="1"/>
  <c r="L37" i="1"/>
  <c r="M37" i="1"/>
  <c r="L38" i="1"/>
  <c r="M38" i="1"/>
  <c r="L25" i="1"/>
  <c r="M25" i="1"/>
  <c r="L26" i="1"/>
  <c r="M26" i="1"/>
  <c r="L29" i="1"/>
  <c r="M29" i="1"/>
  <c r="L27" i="1"/>
  <c r="M27" i="1"/>
  <c r="L28" i="1"/>
  <c r="M28" i="1"/>
  <c r="J16" i="1"/>
  <c r="J17" i="1"/>
  <c r="J18" i="1"/>
  <c r="J19" i="1"/>
  <c r="J20" i="1"/>
  <c r="J21" i="1"/>
  <c r="J22" i="1"/>
  <c r="J23" i="1"/>
  <c r="J24" i="1"/>
  <c r="J11" i="1"/>
  <c r="J12" i="1"/>
  <c r="J15" i="1"/>
  <c r="J13" i="1"/>
  <c r="J14" i="1"/>
  <c r="J30" i="1"/>
  <c r="J31" i="1"/>
  <c r="J32" i="1"/>
  <c r="J33" i="1"/>
  <c r="J34" i="1"/>
  <c r="J35" i="1"/>
  <c r="J36" i="1"/>
  <c r="J37" i="1"/>
  <c r="J38" i="1"/>
  <c r="J25" i="1"/>
  <c r="J26" i="1"/>
  <c r="J29" i="1"/>
  <c r="J27" i="1"/>
  <c r="J28" i="1"/>
  <c r="G16" i="1"/>
  <c r="G17" i="1"/>
  <c r="G18" i="1"/>
  <c r="G19" i="1"/>
  <c r="G20" i="1"/>
  <c r="G21" i="1"/>
  <c r="G22" i="1"/>
  <c r="G23" i="1"/>
  <c r="G24" i="1"/>
  <c r="G11" i="1"/>
  <c r="G12" i="1"/>
  <c r="G15" i="1"/>
  <c r="G13" i="1"/>
  <c r="G14" i="1"/>
  <c r="G30" i="1"/>
  <c r="G31" i="1"/>
  <c r="G32" i="1"/>
  <c r="G33" i="1"/>
  <c r="G34" i="1"/>
  <c r="G35" i="1"/>
  <c r="G36" i="1"/>
  <c r="G37" i="1"/>
  <c r="G38" i="1"/>
  <c r="G25" i="1"/>
  <c r="G26" i="1"/>
  <c r="G29" i="1"/>
  <c r="G27" i="1"/>
  <c r="G28" i="1"/>
</calcChain>
</file>

<file path=xl/sharedStrings.xml><?xml version="1.0" encoding="utf-8"?>
<sst xmlns="http://schemas.openxmlformats.org/spreadsheetml/2006/main" count="3652" uniqueCount="1253">
  <si>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</si>
  <si>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</si>
  <si>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</si>
  <si>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</si>
  <si>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</si>
  <si>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</si>
  <si>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</si>
  <si>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</si>
  <si>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</si>
  <si>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</si>
  <si>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</si>
  <si>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</si>
  <si>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</si>
  <si>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</si>
  <si>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</si>
  <si>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</si>
  <si>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</si>
  <si>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</si>
  <si>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</si>
  <si>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</si>
  <si>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</si>
  <si>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</si>
  <si>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</si>
  <si>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</si>
  <si>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</si>
  <si>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</si>
  <si>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</si>
  <si>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</si>
  <si>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</si>
  <si>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</si>
  <si>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</si>
  <si>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</si>
  <si>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</si>
  <si>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</si>
  <si>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</si>
  <si>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</si>
  <si>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</si>
  <si>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</si>
  <si>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</si>
  <si>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</si>
  <si>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</si>
  <si>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</si>
  <si>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</si>
  <si>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</si>
  <si>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</si>
  <si>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</si>
  <si>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</si>
  <si>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</si>
  <si>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</si>
  <si>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</si>
  <si>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</si>
  <si>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</si>
  <si>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</si>
  <si>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</si>
  <si>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</si>
  <si>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</si>
  <si>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</si>
  <si>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</si>
  <si>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</si>
  <si>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</si>
  <si>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</si>
  <si>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</si>
  <si>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</si>
  <si>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</si>
  <si>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</si>
  <si>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</si>
  <si>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</si>
  <si>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</si>
  <si>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</si>
  <si>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</si>
  <si>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</si>
  <si>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</si>
  <si>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</si>
  <si>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</si>
  <si>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</si>
  <si>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</si>
  <si>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</si>
  <si>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</si>
  <si>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</si>
  <si>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</si>
  <si>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</si>
  <si>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</si>
  <si>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</si>
  <si>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</si>
  <si>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</si>
  <si>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</si>
  <si>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</si>
  <si>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</si>
  <si>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</si>
  <si>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</si>
  <si>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</si>
  <si>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</si>
  <si>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</si>
  <si>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</si>
  <si>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</si>
  <si>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</si>
  <si>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</si>
  <si>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</si>
  <si>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</si>
  <si>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</si>
  <si>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</si>
  <si>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</si>
  <si>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</si>
  <si>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</si>
  <si>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</si>
  <si>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</si>
  <si>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</si>
  <si>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</si>
  <si>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</si>
  <si>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</si>
  <si>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</si>
  <si>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</si>
  <si>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</si>
  <si>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</si>
  <si>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</si>
  <si>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</si>
  <si>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</si>
  <si>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</si>
  <si>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</si>
  <si>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</si>
  <si>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</si>
  <si>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</si>
  <si>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</si>
  <si>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</si>
  <si>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</si>
  <si>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</si>
  <si>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</si>
  <si>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</si>
  <si>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</si>
  <si>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</si>
  <si>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</si>
  <si>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</si>
  <si>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</si>
  <si>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</si>
  <si>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</si>
  <si>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</si>
  <si>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</si>
  <si>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</si>
  <si>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</si>
  <si>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</si>
  <si>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</si>
  <si>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</si>
  <si>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</si>
  <si>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</si>
  <si>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</si>
  <si>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</si>
  <si>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</si>
  <si>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</si>
  <si>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</si>
  <si>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</si>
  <si>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</si>
  <si>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</si>
  <si>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</si>
  <si>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</si>
  <si>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</si>
  <si>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</si>
  <si>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</si>
  <si>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</si>
  <si>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</si>
  <si>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</si>
  <si>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</si>
  <si>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</si>
  <si>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</si>
  <si>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</si>
  <si>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</si>
  <si>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</si>
  <si>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</si>
  <si>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</si>
  <si>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</si>
  <si>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</si>
  <si>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</si>
  <si>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</si>
  <si>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</si>
  <si>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</si>
  <si>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</si>
  <si>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</si>
  <si>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</si>
  <si>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</si>
  <si>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</si>
  <si>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</si>
  <si>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</si>
  <si>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</si>
  <si>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</si>
  <si>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</si>
  <si>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</si>
  <si>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</si>
  <si>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</si>
  <si>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</si>
  <si>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</si>
  <si>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</si>
  <si>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</si>
  <si>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</si>
  <si>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</si>
  <si>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</si>
  <si>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</si>
  <si>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</si>
  <si>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</si>
  <si>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</si>
  <si>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</si>
  <si>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</si>
  <si>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</si>
  <si>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</si>
  <si>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</si>
  <si>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</si>
  <si>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</si>
  <si>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</si>
  <si>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</si>
  <si>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</si>
  <si>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</si>
  <si>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</si>
  <si>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</si>
  <si>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</si>
  <si>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</si>
  <si>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</si>
  <si>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</si>
  <si>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</si>
  <si>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</si>
  <si>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</si>
  <si>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</si>
  <si>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</si>
  <si>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</si>
  <si>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</si>
  <si>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</si>
  <si>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</si>
  <si>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</si>
  <si>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</si>
  <si>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</si>
  <si>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</si>
  <si>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</si>
  <si>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</si>
  <si>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</si>
  <si>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</si>
  <si>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</si>
  <si>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</si>
  <si>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</si>
  <si>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</si>
  <si>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</si>
  <si>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</si>
  <si>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</si>
  <si>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</si>
  <si>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</si>
  <si>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</si>
  <si>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</si>
  <si>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</si>
  <si>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</si>
  <si>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</si>
  <si>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</si>
  <si>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</si>
  <si>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</si>
  <si>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</si>
  <si>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</si>
  <si>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</si>
  <si>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</si>
  <si>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</si>
  <si>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</si>
  <si>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</si>
  <si>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</si>
  <si>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</si>
  <si>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</si>
  <si>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</si>
  <si>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</si>
  <si>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</si>
  <si>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</si>
  <si>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</si>
  <si>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</si>
  <si>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</si>
  <si>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</si>
  <si>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</si>
  <si>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</si>
  <si>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</si>
  <si>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</si>
  <si>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</si>
  <si>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</si>
  <si>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</si>
  <si>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</si>
  <si>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</si>
  <si>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</si>
  <si>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</si>
  <si>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</si>
  <si>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</si>
  <si>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</si>
  <si>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</si>
  <si>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</si>
  <si>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</si>
  <si>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</si>
  <si>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</si>
  <si>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</si>
  <si>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</si>
  <si>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</si>
  <si>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</si>
  <si>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</si>
  <si>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</si>
  <si>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</si>
  <si>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</si>
  <si>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</si>
  <si>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</si>
  <si>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</si>
  <si>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</si>
  <si>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</si>
  <si>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</si>
  <si>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</si>
  <si>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</si>
  <si>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</si>
  <si>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</si>
  <si>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</si>
  <si>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</si>
  <si>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</si>
  <si>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</si>
  <si>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</si>
  <si>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</si>
  <si>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</si>
  <si>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</si>
  <si>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</si>
  <si>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</si>
  <si>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</si>
  <si>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</si>
  <si>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</si>
  <si>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</si>
  <si>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</si>
  <si>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</si>
  <si>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</si>
  <si>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</si>
  <si>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</si>
  <si>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</si>
  <si>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</si>
  <si>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</si>
  <si>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</si>
  <si>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</si>
  <si>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</si>
  <si>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</si>
  <si>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</si>
  <si>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</si>
  <si>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</si>
  <si>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</si>
  <si>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</si>
  <si>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</si>
  <si>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</si>
  <si>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</si>
  <si>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</si>
  <si>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</si>
  <si>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</si>
  <si>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</si>
  <si>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</si>
  <si>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</si>
  <si>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</si>
  <si>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</si>
  <si>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</si>
  <si>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</si>
  <si>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</si>
  <si>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</si>
  <si>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</si>
  <si>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</si>
  <si>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</si>
  <si>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</si>
  <si>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</si>
  <si>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</si>
  <si>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</si>
  <si>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</si>
  <si>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</si>
  <si>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</si>
  <si>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</si>
  <si>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</si>
  <si>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</si>
  <si>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</si>
  <si>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</si>
  <si>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</si>
  <si>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</si>
  <si>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</si>
  <si>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</si>
  <si>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</si>
  <si>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</si>
  <si>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</si>
  <si>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</si>
  <si>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</si>
  <si>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</si>
  <si>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</si>
  <si>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</si>
  <si>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</si>
  <si>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</si>
  <si>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</si>
  <si>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</si>
  <si>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</si>
  <si>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</si>
  <si>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</si>
  <si>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</si>
  <si>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</si>
  <si>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</si>
  <si>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</si>
  <si>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</si>
  <si>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</si>
  <si>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</si>
  <si>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</si>
  <si>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</si>
  <si>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</si>
  <si>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</si>
  <si>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</si>
  <si>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</si>
  <si>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</si>
  <si>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</si>
  <si>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</si>
  <si>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</si>
  <si>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</si>
  <si>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</si>
  <si>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</si>
  <si>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</si>
  <si>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</si>
  <si>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</si>
  <si>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</si>
  <si>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</si>
  <si>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</si>
  <si>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</si>
  <si>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</si>
  <si>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</si>
  <si>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</si>
  <si>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</si>
  <si>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</si>
  <si>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</si>
  <si>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</si>
  <si>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</si>
  <si>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</si>
  <si>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</si>
  <si>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</si>
  <si>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</si>
  <si>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</si>
  <si>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</si>
  <si>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</si>
  <si>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</si>
  <si>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</si>
  <si>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</si>
  <si>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</si>
  <si>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</si>
  <si>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</si>
  <si>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</si>
  <si>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</si>
  <si>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</si>
  <si>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</si>
  <si>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</si>
  <si>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</si>
  <si>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</si>
  <si>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</si>
  <si>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</si>
  <si>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</si>
  <si>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</si>
  <si>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</si>
  <si>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</si>
  <si>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</si>
  <si>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</si>
  <si>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</si>
  <si>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</si>
  <si>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</si>
  <si>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</si>
  <si>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</si>
  <si>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</si>
  <si>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</si>
  <si>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</si>
  <si>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</si>
  <si>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</si>
  <si>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</si>
  <si>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</si>
  <si>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</si>
  <si>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</si>
  <si>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</si>
  <si>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</si>
  <si>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</si>
  <si>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</si>
  <si>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</si>
  <si>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</si>
  <si>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</si>
  <si>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</si>
  <si>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</si>
  <si>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</si>
  <si>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</si>
  <si>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</si>
  <si>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</si>
  <si>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</si>
  <si>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</si>
  <si>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</si>
  <si>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</si>
  <si>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</si>
  <si>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</si>
  <si>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</si>
  <si>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</si>
  <si>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</si>
  <si>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</si>
  <si>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</si>
  <si>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</si>
  <si>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</si>
  <si>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</si>
  <si>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</si>
  <si>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</si>
  <si>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</si>
  <si>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</si>
  <si>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</si>
  <si>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</si>
  <si>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</si>
  <si>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</si>
  <si>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</si>
  <si>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</si>
  <si>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</si>
  <si>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</si>
  <si>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</si>
  <si>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</si>
  <si>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</si>
  <si>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</si>
  <si>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</si>
  <si>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</si>
  <si>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</si>
  <si>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</si>
  <si>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</si>
  <si>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</si>
  <si>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</si>
  <si>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</si>
  <si>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</si>
  <si>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</si>
  <si>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</si>
  <si>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</si>
  <si>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</si>
  <si>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</si>
  <si>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</si>
  <si>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</si>
  <si>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</si>
  <si>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</si>
  <si>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</si>
  <si>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</si>
  <si>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</si>
  <si>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</si>
  <si>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</si>
  <si>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</si>
  <si>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</si>
  <si>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</si>
  <si>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</si>
  <si>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</si>
  <si>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</si>
  <si>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</si>
  <si>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</si>
  <si>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</si>
  <si>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</si>
  <si>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</si>
  <si>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</si>
  <si>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</si>
  <si>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</si>
  <si>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</si>
  <si>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</si>
  <si>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</si>
  <si>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</si>
  <si>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</si>
  <si>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</si>
  <si>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</si>
  <si>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</si>
  <si>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</si>
  <si>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</si>
  <si>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</si>
  <si>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</si>
  <si>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</si>
  <si>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</si>
  <si>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</si>
  <si>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</si>
  <si>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</si>
  <si>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</si>
  <si>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</si>
  <si>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</si>
  <si>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</si>
  <si>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</si>
  <si>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</si>
  <si>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</si>
  <si>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</si>
  <si>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</si>
  <si>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</si>
  <si>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</si>
  <si>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</si>
  <si>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</si>
  <si>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</si>
  <si>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</si>
  <si>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</si>
  <si>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</si>
  <si>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</si>
  <si>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</si>
  <si>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</si>
  <si>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</si>
  <si>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</si>
  <si>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</si>
  <si>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</si>
  <si>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</si>
  <si>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</si>
  <si>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</si>
  <si>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</si>
  <si>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</si>
  <si>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</si>
  <si>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</si>
  <si>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</si>
  <si>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</si>
  <si>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</si>
  <si>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</si>
  <si>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</si>
  <si>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</si>
  <si>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</si>
  <si>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</si>
  <si>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</si>
  <si>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</si>
  <si>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</si>
  <si>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</si>
  <si>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</si>
  <si>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</si>
  <si>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</si>
  <si>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</si>
  <si>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</si>
  <si>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</si>
  <si>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</si>
  <si>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</si>
  <si>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</si>
  <si>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</si>
  <si>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</si>
  <si>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</si>
  <si>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</si>
  <si>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</si>
  <si>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</si>
  <si>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</si>
  <si>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</si>
  <si>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</si>
  <si>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</si>
  <si>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</si>
  <si>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</si>
  <si>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</si>
  <si>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</si>
  <si>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</si>
  <si>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</si>
  <si>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</si>
  <si>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</si>
  <si>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</si>
  <si>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</si>
  <si>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</si>
  <si>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</si>
  <si>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</si>
  <si>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</si>
  <si>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</si>
  <si>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</si>
  <si>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</si>
  <si>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</si>
  <si>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</si>
  <si>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</si>
  <si>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</si>
  <si>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</si>
  <si>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</si>
  <si>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</si>
  <si>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</si>
  <si>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</si>
  <si>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</si>
  <si>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</si>
  <si>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</si>
  <si>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</si>
  <si>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</si>
  <si>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</si>
  <si>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</si>
  <si>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</si>
  <si>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</si>
  <si>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</si>
  <si>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</si>
  <si>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</si>
  <si>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</si>
  <si>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</si>
  <si>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</si>
  <si>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</si>
  <si>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</si>
  <si>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</si>
  <si>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</si>
  <si>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</si>
  <si>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</si>
  <si>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</si>
  <si>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</si>
  <si>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</si>
  <si>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</si>
  <si>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</si>
  <si>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</si>
  <si>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</si>
  <si>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</si>
  <si>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</si>
  <si>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</si>
  <si>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</si>
  <si>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</si>
  <si>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</si>
  <si>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</si>
  <si>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</si>
  <si>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</si>
  <si>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</si>
  <si>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</si>
  <si>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</si>
  <si>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</si>
  <si>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</si>
  <si>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</si>
  <si>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</si>
  <si>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</si>
  <si>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</si>
  <si>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</si>
  <si>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</si>
  <si>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</si>
  <si>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</si>
  <si>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</si>
  <si>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</si>
  <si>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</si>
  <si>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</si>
  <si>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</si>
  <si>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</si>
  <si>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</si>
  <si>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</si>
  <si>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</si>
  <si>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</si>
  <si>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</si>
  <si>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</si>
  <si>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</si>
  <si>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</si>
  <si>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</si>
  <si>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</si>
  <si>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</si>
  <si>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</si>
  <si>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</si>
  <si>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</si>
  <si>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</si>
  <si>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</si>
  <si>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</si>
  <si>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</si>
  <si>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</si>
  <si>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</si>
  <si>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</si>
  <si>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</si>
  <si>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</si>
  <si>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</si>
  <si>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</si>
  <si>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</si>
  <si>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</si>
  <si>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</si>
  <si>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</si>
  <si>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</si>
  <si>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</si>
  <si>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</si>
  <si>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</si>
  <si>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</si>
  <si>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</si>
  <si>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</si>
  <si>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</si>
  <si>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</si>
  <si>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</si>
  <si>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</si>
  <si>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</si>
  <si>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</si>
  <si>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</si>
  <si>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</si>
  <si>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</si>
  <si>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</si>
  <si>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</si>
  <si>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</si>
  <si>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</si>
  <si>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</si>
  <si>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</si>
  <si>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</si>
  <si>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</si>
  <si>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</si>
  <si>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</si>
  <si>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</si>
  <si>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</si>
  <si>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</si>
  <si>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</si>
  <si>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</si>
  <si>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</si>
  <si>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</si>
  <si>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</si>
  <si>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</si>
  <si>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</si>
  <si>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</si>
  <si>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</si>
  <si>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</si>
  <si>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</si>
  <si>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</si>
  <si>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</si>
  <si>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</si>
  <si>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</si>
  <si>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</si>
  <si>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</si>
  <si>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</si>
  <si>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</si>
  <si>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</si>
  <si>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</si>
  <si>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</si>
  <si>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</si>
  <si>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</si>
  <si>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</si>
  <si>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</si>
  <si>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</si>
  <si>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</si>
  <si>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</si>
  <si>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</si>
  <si>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</si>
  <si>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</si>
  <si>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</si>
  <si>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</si>
  <si>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</si>
  <si>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</si>
  <si>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</si>
  <si>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</si>
  <si>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</si>
  <si>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</si>
  <si>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</si>
  <si>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</si>
  <si>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</si>
  <si>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</si>
  <si>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</si>
  <si>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</si>
  <si>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</si>
  <si>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</si>
  <si>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</si>
  <si>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</si>
  <si>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</si>
  <si>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</si>
  <si>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</si>
  <si>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</si>
  <si>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</si>
  <si>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</si>
  <si>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</si>
  <si>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</si>
  <si>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</si>
  <si>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</si>
  <si>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</si>
  <si>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</si>
  <si>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</si>
  <si>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</si>
  <si>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</si>
  <si>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</si>
  <si>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</si>
  <si>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</si>
  <si>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</si>
  <si>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</si>
  <si>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</si>
  <si>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</si>
  <si>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</si>
  <si>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</si>
  <si>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</si>
  <si>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</si>
  <si>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</si>
  <si>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</si>
  <si>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</si>
  <si>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</si>
  <si>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</si>
  <si>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</si>
  <si>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</si>
  <si>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</si>
  <si>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</si>
  <si>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</si>
  <si>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</si>
  <si>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</si>
  <si>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</si>
  <si>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</si>
  <si>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</si>
  <si>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</si>
  <si>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</si>
  <si>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</si>
  <si>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</si>
  <si>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</si>
  <si>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</si>
  <si>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</si>
  <si>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</si>
  <si>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</si>
  <si>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</si>
  <si>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</si>
  <si>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</si>
  <si>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</si>
  <si>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</si>
  <si>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</si>
  <si>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</si>
  <si>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</si>
  <si>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</si>
  <si>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</si>
  <si>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</si>
  <si>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</si>
  <si>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</si>
  <si>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</si>
  <si>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</si>
  <si>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</si>
  <si>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</si>
  <si>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</si>
  <si>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</si>
  <si>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</si>
  <si>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</si>
  <si>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</si>
  <si>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</si>
  <si>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</si>
  <si>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</si>
  <si>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</si>
  <si>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</si>
  <si>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</si>
  <si>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</si>
  <si>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</si>
  <si>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</si>
  <si>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</si>
  <si>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</si>
  <si>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</si>
  <si>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</si>
  <si>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</si>
  <si>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</si>
  <si>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</si>
  <si>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</si>
  <si>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</si>
  <si>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</si>
  <si>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</si>
  <si>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</si>
  <si>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</si>
  <si>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</si>
  <si>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</si>
  <si>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</si>
  <si>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</si>
  <si>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</si>
  <si>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</si>
  <si>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</si>
  <si>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</si>
  <si>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</si>
  <si>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</si>
  <si>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</si>
  <si>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</si>
  <si>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</si>
  <si>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</si>
  <si>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</si>
  <si>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</si>
  <si>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</si>
  <si>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</si>
  <si>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</si>
  <si>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</si>
  <si>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</si>
  <si>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</si>
  <si>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</si>
  <si>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</si>
  <si>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</si>
  <si>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</si>
  <si>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</si>
  <si>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</si>
  <si>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</si>
  <si>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</si>
  <si>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</si>
  <si>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</si>
  <si>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</si>
  <si>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</si>
  <si>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</si>
  <si>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</si>
  <si>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</si>
  <si>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</si>
  <si>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</si>
  <si>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</si>
  <si>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</si>
  <si>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</si>
  <si>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</si>
  <si>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</si>
  <si>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</si>
  <si>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</si>
  <si>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</si>
  <si>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</si>
  <si>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</si>
  <si>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</si>
  <si>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</si>
  <si>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</si>
  <si>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</si>
  <si>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</si>
  <si>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</si>
  <si>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</si>
  <si>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</si>
  <si>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</si>
  <si>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</si>
  <si>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</si>
  <si>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</si>
  <si>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</si>
  <si>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</si>
  <si>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</si>
  <si>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</si>
  <si>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</si>
  <si>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</si>
  <si>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</si>
  <si>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</si>
  <si>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</si>
  <si>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</si>
  <si>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</si>
  <si>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</si>
  <si>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</si>
  <si>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</si>
  <si>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</si>
  <si>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</si>
  <si>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</si>
  <si>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</si>
  <si>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</si>
  <si>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</si>
  <si>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</si>
  <si>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</si>
  <si>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</si>
  <si>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</si>
  <si>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</si>
  <si>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</si>
  <si>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</si>
  <si>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</si>
  <si>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</si>
  <si>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</si>
  <si>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</si>
  <si>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</si>
  <si>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</si>
  <si>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</si>
  <si>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</si>
  <si>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</si>
  <si>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</si>
  <si>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</si>
  <si>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</si>
  <si>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</si>
  <si>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</si>
  <si>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</si>
  <si>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</si>
  <si>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</si>
  <si>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</si>
  <si>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</si>
  <si>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</si>
  <si>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</si>
  <si>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</si>
  <si>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</si>
  <si>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</si>
  <si>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</si>
  <si>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</si>
  <si>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</si>
  <si>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</si>
  <si>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</si>
  <si>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</si>
  <si>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</si>
  <si>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</si>
  <si>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</si>
  <si>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</si>
  <si>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</si>
  <si>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</si>
  <si>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</si>
  <si>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</si>
  <si>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</si>
  <si>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</si>
  <si>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</si>
  <si>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</si>
  <si>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</si>
  <si>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</si>
  <si>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</si>
  <si>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</si>
  <si>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</si>
  <si>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</si>
  <si>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</si>
  <si>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</si>
  <si>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</si>
  <si>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</si>
  <si>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</si>
  <si>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</si>
  <si>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</si>
  <si>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</si>
  <si>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</si>
  <si>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</si>
  <si>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</si>
  <si>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</si>
  <si>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</si>
  <si>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</si>
  <si>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</si>
  <si>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</si>
  <si>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</si>
  <si>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</si>
  <si>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</si>
  <si>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</si>
  <si>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</si>
  <si>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</si>
  <si>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</si>
  <si>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</si>
  <si>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</si>
  <si>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</si>
  <si>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</si>
  <si>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</si>
  <si>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</si>
  <si>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</si>
  <si>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</si>
  <si>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</si>
  <si>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</si>
  <si>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</si>
  <si>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</si>
  <si>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</si>
  <si>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</si>
  <si>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</si>
  <si>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</si>
  <si>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</si>
  <si>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</si>
  <si>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</si>
  <si>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</si>
  <si>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</si>
  <si>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</si>
  <si>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</si>
  <si>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</si>
  <si>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</si>
  <si>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</si>
  <si>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</si>
  <si>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</si>
  <si>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</si>
  <si>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</si>
  <si>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</si>
  <si>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</si>
  <si>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</si>
  <si>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</si>
  <si>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</si>
  <si>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</si>
  <si>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</si>
  <si>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</si>
  <si>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</si>
  <si>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</si>
  <si>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</si>
  <si>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</si>
  <si>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</si>
  <si>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</si>
  <si>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</si>
  <si>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</si>
  <si>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</si>
  <si>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</si>
  <si>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</si>
  <si>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</si>
  <si>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</si>
  <si>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</si>
  <si>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</si>
  <si>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</si>
  <si>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</si>
  <si>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</si>
  <si>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</si>
  <si>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</si>
  <si>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</si>
  <si>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</si>
  <si>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</si>
  <si>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</si>
  <si>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</si>
  <si>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</si>
  <si>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</si>
  <si>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</si>
  <si>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</si>
  <si>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</si>
  <si>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</si>
  <si>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</si>
  <si>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</si>
  <si>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</si>
  <si>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</si>
  <si>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</si>
  <si>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</si>
  <si>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</si>
  <si>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</si>
  <si>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</si>
  <si>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</si>
  <si>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</si>
  <si>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</si>
  <si>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</si>
  <si>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</si>
  <si>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</si>
  <si>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</si>
  <si>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</si>
  <si>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</si>
  <si>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</si>
  <si>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</si>
  <si>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</si>
  <si>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</si>
  <si>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</si>
  <si>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</si>
  <si>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</si>
  <si>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</si>
  <si>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</si>
  <si>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</si>
  <si>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</si>
  <si>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</si>
  <si>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</si>
  <si>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</si>
  <si>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</si>
  <si>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</si>
  <si>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</si>
  <si>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</si>
  <si>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</si>
  <si>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</si>
  <si>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</si>
  <si>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</si>
  <si>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</si>
  <si>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</si>
  <si>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</si>
  <si>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</si>
  <si>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</si>
  <si>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</si>
  <si>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</si>
  <si>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</si>
  <si>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</si>
  <si>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</si>
  <si>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</si>
  <si>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</si>
  <si>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</si>
  <si>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</si>
  <si>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</si>
  <si>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</si>
  <si>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</si>
  <si>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</si>
  <si>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</si>
  <si>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DIRECCIÓN SERVICIOS ADMINISTRATIVOS</t>
  </si>
  <si>
    <t>NOMBRE CENTRO DE TRABAJO Y/O PROCESO: ALMACEN SANTA LUCIA</t>
  </si>
  <si>
    <t>DIVISIÓN ALMACENES - ALMACEN SANTA LUCIA</t>
  </si>
  <si>
    <t>SUBCENTRAL SANTA LUCIA</t>
  </si>
  <si>
    <t>SI</t>
  </si>
  <si>
    <t>III</t>
  </si>
  <si>
    <t>Aceptable</t>
  </si>
  <si>
    <t>ELEMENTOS DE PROTECCIÓN PERSONAL DE ACUERDO AL MANUAL DE E.P.P. DE LA EMPRESA</t>
  </si>
  <si>
    <t>La superficie del almacén en el área de almacenamiento debe ser totalmente pareja y encontrarse en buenas condiciones, por lo tanto se debe realizar mantenimiento locativo para mejorar la condición.</t>
  </si>
  <si>
    <t>Para manejo de equipos especializados es necesario contar con certificaciones o cursos que garanticen conocimiento especializado sobre el manejo y mantenimiento de este tipo de equipos.</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</si>
  <si>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</si>
  <si>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</si>
  <si>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</si>
  <si>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B-48</t>
  </si>
  <si>
    <t>B-47</t>
  </si>
  <si>
    <t>B-46</t>
  </si>
  <si>
    <t>B-45</t>
  </si>
  <si>
    <t>B-44</t>
  </si>
  <si>
    <t>B-43</t>
  </si>
  <si>
    <t>B-42</t>
  </si>
  <si>
    <t>B-41</t>
  </si>
  <si>
    <t>B-40</t>
  </si>
  <si>
    <t>B-39</t>
  </si>
  <si>
    <t>B-38</t>
  </si>
  <si>
    <t>B-37</t>
  </si>
  <si>
    <t>B-36</t>
  </si>
  <si>
    <t>B-35</t>
  </si>
  <si>
    <t>B-34</t>
  </si>
  <si>
    <t>B-33</t>
  </si>
  <si>
    <t>B-32</t>
  </si>
  <si>
    <t>B-31</t>
  </si>
  <si>
    <t>B-30</t>
  </si>
  <si>
    <t>B-29</t>
  </si>
  <si>
    <t>B-28</t>
  </si>
  <si>
    <t>B-27</t>
  </si>
  <si>
    <t>B-26</t>
  </si>
  <si>
    <t>B-25</t>
  </si>
  <si>
    <t>B-24</t>
  </si>
  <si>
    <t>B-23</t>
  </si>
  <si>
    <t>B-22</t>
  </si>
  <si>
    <t>B-21</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</si>
  <si>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</si>
  <si>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</si>
  <si>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Garantizar que los funcionarios cuenten con el certificado de trabajo en alturas y los elementos de prevención contra caídas; así como los puntos necesarios para anclaje en caso de subir sobre la estantería.</t>
  </si>
  <si>
    <t>Hacer cambio de los tablones de madera que se encuentran soportando las sustancias químicas almacenadas; debido a que se pueden impregnar con varias sustancias y ocasionar accidentes o emergencias por manejo inadecuado de sustancias químicas.</t>
  </si>
  <si>
    <t>Administrar los materiales y bienes de propiedad de la Empresa, con el fin de dar soporte a las áreas que así lo requieran.</t>
  </si>
  <si>
    <t>Relacionar los ingresos, traslados y egresos de mercancías en el sistema. Entregar los bienes en bodega a los funcionarios que lo requieran. Relacionar y organizar los bienes que se encuentran en bodega. Acordar con los interventores de contratos de suministro las fechas de entrega de mercancía. Adelantar la toma física de los inventarios. Clasificar los activos fijos y materiales de control administrativo dados de baja.</t>
  </si>
  <si>
    <t>Ejecutar el proceso de recepción y entrega de los activos fijos y materiales adquiridos por la Empresa, para el normal funcionamiento de las áreas de la Empresa.</t>
  </si>
  <si>
    <t>Recibir los elementos adquiridos por la Empresa, verificando cantidad, estado y demás
variables. Ordenar y ubicar los materiales en la respectiva bodega y estantería. Realizar el alistamiento de los pedidos de materiales realizados. Realizar el levantamiento de los inventarios. Custodiar los elementos almacenados, a fin de impedir usos no adecuados o sustracción de los mismos y dando cumplimiento a las normas establecidas por la Empresa.</t>
  </si>
  <si>
    <t>Orden de prestación de servicios</t>
  </si>
  <si>
    <t>Físico</t>
  </si>
  <si>
    <t>Químico</t>
  </si>
  <si>
    <t>Psicosocial</t>
  </si>
  <si>
    <t>Biomecánico</t>
  </si>
  <si>
    <t>Condiciones de Seguridad</t>
  </si>
  <si>
    <t>Fenómenos Naturales</t>
  </si>
  <si>
    <t>NS-040</t>
  </si>
  <si>
    <t>Se agrega columna en la cual se estipula la clasificación del peligro.</t>
  </si>
  <si>
    <t>PLANTA DE PERSONAL ACTUALIZADA</t>
  </si>
  <si>
    <t>Verificando la planta de personal se eliminan los cargos Ayudante 42 y Ayudante 52 debido a que no hay personal en la planta que soporte la cantidad de personas para está actividad.</t>
  </si>
  <si>
    <t>Establecer el programa de prevención y protección contra caídas de alturas de la EAAB-ESP.</t>
  </si>
  <si>
    <t>ELABORACIÓN                                            ACTUALIZACIÓN                                               FECHA: 6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</si>
</sst>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1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0" borderId="19"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4" borderId="11"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11" xfId="0" applyFont="1" applyBorder="1" applyAlignment="1" applyProtection="1">
      <alignment horizontal="center" vertical="center" wrapText="1" shrinkToFit="1"/>
    </xf>
    <xf numFmtId="0" fontId="1" fillId="8" borderId="11"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1"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2" xfId="0" applyFont="1" applyFill="1" applyBorder="1" applyAlignment="1" applyProtection="1">
      <alignment horizontal="center" vertical="center" wrapText="1" shrinkToFit="1"/>
    </xf>
    <xf numFmtId="0" fontId="1" fillId="8" borderId="15" xfId="0" applyFont="1" applyFill="1" applyBorder="1" applyAlignment="1">
      <alignment horizontal="center" vertical="center" wrapText="1"/>
    </xf>
    <xf numFmtId="0" fontId="1" fillId="0" borderId="35" xfId="0" applyFont="1" applyBorder="1" applyAlignment="1" applyProtection="1">
      <alignment horizontal="center" vertical="center" wrapText="1" shrinkToFit="1"/>
    </xf>
    <xf numFmtId="0" fontId="1" fillId="8" borderId="35" xfId="0" applyFont="1" applyFill="1" applyBorder="1" applyAlignment="1" applyProtection="1">
      <alignment horizontal="center" vertical="center" wrapText="1" shrinkToFit="1"/>
    </xf>
    <xf numFmtId="0" fontId="1" fillId="8" borderId="36"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2" fillId="0" borderId="5"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11" xfId="0" applyFont="1" applyBorder="1" applyAlignment="1">
      <alignment horizontal="center" vertical="center"/>
    </xf>
    <xf numFmtId="0" fontId="9" fillId="3" borderId="9" xfId="0" applyFont="1" applyFill="1" applyBorder="1" applyAlignment="1">
      <alignment horizontal="center" vertical="center" textRotation="90" wrapText="1"/>
    </xf>
    <xf numFmtId="0" fontId="9" fillId="3" borderId="13" xfId="0" applyFont="1" applyFill="1" applyBorder="1" applyAlignment="1">
      <alignment horizontal="center" vertical="center" textRotation="90" wrapText="1"/>
    </xf>
    <xf numFmtId="0" fontId="9" fillId="3" borderId="14" xfId="0" applyFont="1" applyFill="1" applyBorder="1" applyAlignment="1">
      <alignment horizontal="center" vertical="center" textRotation="90"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8" borderId="26"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1" xfId="0" applyFont="1" applyBorder="1" applyAlignment="1">
      <alignment horizontal="center" vertical="center"/>
    </xf>
    <xf numFmtId="0" fontId="4" fillId="5" borderId="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tabSelected="1" zoomScale="75" zoomScaleNormal="75" workbookViewId="0">
      <selection activeCell="G14" sqref="G1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5" width="24.71093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0" t="s">
        <v>1252</v>
      </c>
      <c r="D2" s="61"/>
      <c r="E2" s="61"/>
      <c r="F2" s="61"/>
      <c r="G2" s="62"/>
      <c r="K2" s="9"/>
      <c r="L2" s="9"/>
      <c r="M2" s="9"/>
      <c r="V2" s="9"/>
      <c r="AB2" s="10"/>
      <c r="AC2" s="6"/>
      <c r="AD2" s="6"/>
    </row>
    <row r="3" spans="1:30" s="8" customFormat="1" ht="15" customHeight="1">
      <c r="A3" s="5"/>
      <c r="B3" s="6"/>
      <c r="C3" s="54" t="s">
        <v>1191</v>
      </c>
      <c r="D3" s="55"/>
      <c r="E3" s="55"/>
      <c r="F3" s="55"/>
      <c r="G3" s="56"/>
      <c r="K3" s="9"/>
      <c r="L3" s="9"/>
      <c r="M3" s="9"/>
      <c r="V3" s="9"/>
      <c r="AB3" s="10"/>
      <c r="AC3" s="6"/>
      <c r="AD3" s="6"/>
    </row>
    <row r="4" spans="1:30" s="8" customFormat="1" ht="15" customHeight="1" thickBot="1">
      <c r="A4" s="5"/>
      <c r="B4" s="6"/>
      <c r="C4" s="57" t="s">
        <v>1192</v>
      </c>
      <c r="D4" s="58"/>
      <c r="E4" s="58"/>
      <c r="F4" s="58"/>
      <c r="G4" s="59"/>
      <c r="K4" s="9"/>
      <c r="L4" s="9"/>
      <c r="M4" s="9"/>
      <c r="V4" s="9"/>
      <c r="AB4" s="10"/>
      <c r="AC4" s="6"/>
      <c r="AD4" s="6"/>
    </row>
    <row r="5" spans="1:30" s="8" customFormat="1" ht="11.25" customHeight="1">
      <c r="A5" s="5"/>
      <c r="B5" s="6"/>
      <c r="C5" s="11" t="s">
        <v>1077</v>
      </c>
      <c r="E5" s="85"/>
      <c r="F5" s="85"/>
      <c r="G5" s="8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7" t="s">
        <v>10</v>
      </c>
      <c r="B8" s="70" t="s">
        <v>11</v>
      </c>
      <c r="C8" s="86" t="s">
        <v>1190</v>
      </c>
      <c r="D8" s="86"/>
      <c r="E8" s="86"/>
      <c r="F8" s="86"/>
      <c r="G8" s="90" t="s">
        <v>0</v>
      </c>
      <c r="H8" s="91"/>
      <c r="I8" s="92"/>
      <c r="J8" s="87" t="s">
        <v>1</v>
      </c>
      <c r="K8" s="88" t="s">
        <v>2</v>
      </c>
      <c r="L8" s="88"/>
      <c r="M8" s="88"/>
      <c r="N8" s="88" t="s">
        <v>3</v>
      </c>
      <c r="O8" s="88"/>
      <c r="P8" s="88"/>
      <c r="Q8" s="88"/>
      <c r="R8" s="88"/>
      <c r="S8" s="88"/>
      <c r="T8" s="88"/>
      <c r="U8" s="88" t="s">
        <v>4</v>
      </c>
      <c r="V8" s="88" t="s">
        <v>5</v>
      </c>
      <c r="W8" s="89"/>
      <c r="X8" s="114" t="s">
        <v>6</v>
      </c>
      <c r="Y8" s="114"/>
      <c r="Z8" s="114"/>
      <c r="AA8" s="114"/>
      <c r="AB8" s="114"/>
      <c r="AC8" s="114"/>
      <c r="AD8" s="114"/>
    </row>
    <row r="9" spans="1:30" ht="15.75" customHeight="1" thickBot="1">
      <c r="A9" s="68"/>
      <c r="B9" s="71"/>
      <c r="C9" s="86"/>
      <c r="D9" s="86"/>
      <c r="E9" s="86"/>
      <c r="F9" s="86"/>
      <c r="G9" s="93"/>
      <c r="H9" s="94"/>
      <c r="I9" s="95"/>
      <c r="J9" s="87"/>
      <c r="K9" s="88"/>
      <c r="L9" s="88"/>
      <c r="M9" s="88"/>
      <c r="N9" s="88"/>
      <c r="O9" s="88"/>
      <c r="P9" s="88"/>
      <c r="Q9" s="88"/>
      <c r="R9" s="88"/>
      <c r="S9" s="88"/>
      <c r="T9" s="88"/>
      <c r="U9" s="89"/>
      <c r="V9" s="89"/>
      <c r="W9" s="89"/>
      <c r="X9" s="114"/>
      <c r="Y9" s="114"/>
      <c r="Z9" s="114"/>
      <c r="AA9" s="114"/>
      <c r="AB9" s="114"/>
      <c r="AC9" s="114"/>
      <c r="AD9" s="114"/>
    </row>
    <row r="10" spans="1:30" ht="39" thickBot="1">
      <c r="A10" s="69"/>
      <c r="B10" s="72"/>
      <c r="C10" s="14" t="s">
        <v>12</v>
      </c>
      <c r="D10" s="14" t="s">
        <v>13</v>
      </c>
      <c r="E10" s="14" t="s">
        <v>1034</v>
      </c>
      <c r="F10" s="14" t="s">
        <v>14</v>
      </c>
      <c r="G10" s="14" t="s">
        <v>15</v>
      </c>
      <c r="H10" s="96" t="s">
        <v>16</v>
      </c>
      <c r="I10" s="97"/>
      <c r="J10" s="87"/>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1189</v>
      </c>
      <c r="AC10" s="14" t="s">
        <v>26</v>
      </c>
      <c r="AD10" s="26" t="s">
        <v>581</v>
      </c>
    </row>
    <row r="11" spans="1:30" ht="50.1" customHeight="1">
      <c r="A11" s="76" t="s">
        <v>1193</v>
      </c>
      <c r="B11" s="76" t="s">
        <v>1194</v>
      </c>
      <c r="C11" s="79" t="s">
        <v>1236</v>
      </c>
      <c r="D11" s="79" t="s">
        <v>1237</v>
      </c>
      <c r="E11" s="82" t="s">
        <v>979</v>
      </c>
      <c r="F11" s="82" t="s">
        <v>1195</v>
      </c>
      <c r="G11" s="28" t="str">
        <f>VLOOKUP(H11,PELIGROS!A$1:G$445,2,0)</f>
        <v>INFRAROJA, ULTRAVIOLETA, VISIBLE, RADIOFRECUENCIA, MICROONDAS, LASER</v>
      </c>
      <c r="H11" s="28" t="s">
        <v>60</v>
      </c>
      <c r="I11" s="28" t="s">
        <v>1241</v>
      </c>
      <c r="J11" s="28" t="str">
        <f>VLOOKUP(H11,PELIGROS!A$2:G$445,3,0)</f>
        <v>CÁNCER, LESIONES DÉRMICAS Y OCULARES</v>
      </c>
      <c r="K11" s="29" t="s">
        <v>27</v>
      </c>
      <c r="L11" s="28" t="str">
        <f>VLOOKUP(H11,PELIGROS!A$2:G$445,4,0)</f>
        <v>Inspecciones planeadas e inspecciones no planeadas, procedimientos de programas de seguridad y salud en el trabajo</v>
      </c>
      <c r="M11" s="28" t="str">
        <f>VLOOKUP(H11,PELIGROS!A$2:G$445,5,0)</f>
        <v>PROGRAMA BLOQUEADOR SOLAR</v>
      </c>
      <c r="N11" s="29">
        <v>2</v>
      </c>
      <c r="O11" s="36">
        <v>2</v>
      </c>
      <c r="P11" s="36">
        <v>10</v>
      </c>
      <c r="Q11" s="36">
        <v>4</v>
      </c>
      <c r="R11" s="36">
        <v>40</v>
      </c>
      <c r="S11" s="28" t="s">
        <v>1213</v>
      </c>
      <c r="T11" s="37" t="s">
        <v>1196</v>
      </c>
      <c r="U11" s="38" t="s">
        <v>1197</v>
      </c>
      <c r="V11" s="79">
        <v>1</v>
      </c>
      <c r="W11" s="28" t="str">
        <f>VLOOKUP(H11,PELIGROS!A$2:G$445,6,0)</f>
        <v>CÁNCER</v>
      </c>
      <c r="X11" s="29" t="s">
        <v>29</v>
      </c>
      <c r="Y11" s="29" t="s">
        <v>29</v>
      </c>
      <c r="Z11" s="29" t="s">
        <v>29</v>
      </c>
      <c r="AA11" s="28" t="s">
        <v>29</v>
      </c>
      <c r="AB11" s="28" t="str">
        <f>VLOOKUP(H11,PELIGROS!A$2:G$445,7,0)</f>
        <v>N/A</v>
      </c>
      <c r="AC11" s="29" t="s">
        <v>1202</v>
      </c>
      <c r="AD11" s="79" t="s">
        <v>1198</v>
      </c>
    </row>
    <row r="12" spans="1:30" ht="50.1" customHeight="1">
      <c r="A12" s="77"/>
      <c r="B12" s="77"/>
      <c r="C12" s="80"/>
      <c r="D12" s="80"/>
      <c r="E12" s="83"/>
      <c r="F12" s="83"/>
      <c r="G12" s="52" t="str">
        <f>VLOOKUP(H12,PELIGROS!A$1:G$445,2,0)</f>
        <v>MAQUINARIA O EQUIPO</v>
      </c>
      <c r="H12" s="52" t="s">
        <v>148</v>
      </c>
      <c r="I12" s="52" t="s">
        <v>1241</v>
      </c>
      <c r="J12" s="52" t="str">
        <f>VLOOKUP(H12,PELIGROS!A$2:G$445,3,0)</f>
        <v>SORDERA, ESTRÉS, HIPOACUSIA, CEFALA,IRRITABILIDAD</v>
      </c>
      <c r="K12" s="30" t="s">
        <v>27</v>
      </c>
      <c r="L12" s="52" t="str">
        <f>VLOOKUP(H12,PELIGROS!A$2:G$445,4,0)</f>
        <v>Inspecciones planeadas e inspecciones no planeadas, procedimientos de programas de seguridad y salud en el trabajo</v>
      </c>
      <c r="M12" s="52" t="str">
        <f>VLOOKUP(H12,PELIGROS!A$2:G$445,5,0)</f>
        <v>PVE RUIDO</v>
      </c>
      <c r="N12" s="30">
        <v>2</v>
      </c>
      <c r="O12" s="39">
        <v>2</v>
      </c>
      <c r="P12" s="39">
        <v>10</v>
      </c>
      <c r="Q12" s="40">
        <v>4</v>
      </c>
      <c r="R12" s="40">
        <v>40</v>
      </c>
      <c r="S12" s="31" t="s">
        <v>1214</v>
      </c>
      <c r="T12" s="49" t="s">
        <v>1196</v>
      </c>
      <c r="U12" s="41" t="s">
        <v>1197</v>
      </c>
      <c r="V12" s="80"/>
      <c r="W12" s="52" t="str">
        <f>VLOOKUP(H12,PELIGROS!A$2:G$445,6,0)</f>
        <v>SORDERA</v>
      </c>
      <c r="X12" s="30" t="s">
        <v>29</v>
      </c>
      <c r="Y12" s="30" t="s">
        <v>29</v>
      </c>
      <c r="Z12" s="30" t="s">
        <v>29</v>
      </c>
      <c r="AA12" s="31" t="s">
        <v>29</v>
      </c>
      <c r="AB12" s="52" t="str">
        <f>VLOOKUP(H12,PELIGROS!A$2:G$445,7,0)</f>
        <v>USO DE EPP</v>
      </c>
      <c r="AC12" s="30" t="s">
        <v>29</v>
      </c>
      <c r="AD12" s="80"/>
    </row>
    <row r="13" spans="1:30" ht="50.1" customHeight="1">
      <c r="A13" s="77"/>
      <c r="B13" s="77"/>
      <c r="C13" s="80"/>
      <c r="D13" s="80"/>
      <c r="E13" s="83"/>
      <c r="F13" s="83"/>
      <c r="G13" s="52" t="str">
        <f>VLOOKUP(H13,PELIGROS!A$1:G$445,2,0)</f>
        <v xml:space="preserve">MALA DISTRIBUCIÓN DE PRODUCTOS </v>
      </c>
      <c r="H13" s="52" t="s">
        <v>228</v>
      </c>
      <c r="I13" s="52" t="s">
        <v>1242</v>
      </c>
      <c r="J13" s="52" t="str">
        <f>VLOOKUP(H13,PELIGROS!A$2:G$445,3,0)</f>
        <v xml:space="preserve">INCENDIO, EXPLOSIÓN, QUEMADURAS, LESIONES DÉRMICAS, LESIONES EN VÍAS RESPIRATORIAS,INTOXICACIÓN,  NÁUSEAS, VÓMITOS, IRRITACIÓN CONJUNTIVA </v>
      </c>
      <c r="K13" s="30" t="s">
        <v>27</v>
      </c>
      <c r="L13" s="52" t="str">
        <f>VLOOKUP(H13,PELIGROS!A$2:G$445,4,0)</f>
        <v>Inspecciones planeadas e inspecciones no planeadas, procedimientos de programas de seguridad y salud en el trabajo</v>
      </c>
      <c r="M13" s="52" t="str">
        <f>VLOOKUP(H13,PELIGROS!A$2:G$445,5,0)</f>
        <v xml:space="preserve">NO OBSERVADO </v>
      </c>
      <c r="N13" s="30">
        <v>2</v>
      </c>
      <c r="O13" s="39">
        <v>2</v>
      </c>
      <c r="P13" s="39">
        <v>60</v>
      </c>
      <c r="Q13" s="40">
        <v>4</v>
      </c>
      <c r="R13" s="40">
        <v>40</v>
      </c>
      <c r="S13" s="31" t="s">
        <v>1216</v>
      </c>
      <c r="T13" s="49" t="s">
        <v>1196</v>
      </c>
      <c r="U13" s="41" t="s">
        <v>1197</v>
      </c>
      <c r="V13" s="80"/>
      <c r="W13" s="52" t="str">
        <f>VLOOKUP(H13,PELIGROS!A$2:G$445,6,0)</f>
        <v>EXPLOSIÓN</v>
      </c>
      <c r="X13" s="30" t="s">
        <v>29</v>
      </c>
      <c r="Y13" s="30" t="s">
        <v>1235</v>
      </c>
      <c r="Z13" s="30" t="s">
        <v>29</v>
      </c>
      <c r="AA13" s="31" t="s">
        <v>29</v>
      </c>
      <c r="AB13" s="52" t="str">
        <f>VLOOKUP(H13,PELIGROS!A$2:G$445,7,0)</f>
        <v>USO Y MANEJO ADECUADO DE E.P.P.; PROTOCOLO DE MANEJO DE PRODUCTOS QUÍMICOS; MANEJO DE KIT DE DERRAMES POR PRODUCTOS QUÍMICOS</v>
      </c>
      <c r="AC13" s="30" t="s">
        <v>29</v>
      </c>
      <c r="AD13" s="80"/>
    </row>
    <row r="14" spans="1:30" ht="50.1" customHeight="1">
      <c r="A14" s="77"/>
      <c r="B14" s="77"/>
      <c r="C14" s="80"/>
      <c r="D14" s="80"/>
      <c r="E14" s="83"/>
      <c r="F14" s="83"/>
      <c r="G14" s="52" t="str">
        <f>VLOOKUP(H14,PELIGROS!A$1:G$445,2,0)</f>
        <v>MATERIAL PARTICULADO</v>
      </c>
      <c r="H14" s="52" t="s">
        <v>251</v>
      </c>
      <c r="I14" s="52" t="s">
        <v>1242</v>
      </c>
      <c r="J14" s="52" t="str">
        <f>VLOOKUP(H14,PELIGROS!A$2:G$445,3,0)</f>
        <v>NEUMOCONIOSIS, BRONQUITIS, ASMA, SILICOSIS</v>
      </c>
      <c r="K14" s="30" t="s">
        <v>27</v>
      </c>
      <c r="L14" s="52" t="str">
        <f>VLOOKUP(H14,PELIGROS!A$2:G$445,4,0)</f>
        <v>Inspecciones planeadas e inspecciones no planeadas, procedimientos de programas de seguridad y salud en el trabajo</v>
      </c>
      <c r="M14" s="52" t="str">
        <f>VLOOKUP(H14,PELIGROS!A$2:G$445,5,0)</f>
        <v>EPP MASCARILLAS Y FILTROS</v>
      </c>
      <c r="N14" s="30">
        <v>2</v>
      </c>
      <c r="O14" s="39">
        <v>2</v>
      </c>
      <c r="P14" s="39">
        <v>10</v>
      </c>
      <c r="Q14" s="40">
        <v>4</v>
      </c>
      <c r="R14" s="40">
        <v>40</v>
      </c>
      <c r="S14" s="31" t="s">
        <v>1217</v>
      </c>
      <c r="T14" s="49" t="s">
        <v>1196</v>
      </c>
      <c r="U14" s="41" t="s">
        <v>1197</v>
      </c>
      <c r="V14" s="80"/>
      <c r="W14" s="52" t="str">
        <f>VLOOKUP(H14,PELIGROS!A$2:G$445,6,0)</f>
        <v>NEUMOCONIOSIS</v>
      </c>
      <c r="X14" s="30" t="s">
        <v>29</v>
      </c>
      <c r="Y14" s="30" t="s">
        <v>29</v>
      </c>
      <c r="Z14" s="30" t="s">
        <v>29</v>
      </c>
      <c r="AA14" s="31" t="s">
        <v>29</v>
      </c>
      <c r="AB14" s="52" t="str">
        <f>VLOOKUP(H14,PELIGROS!A$2:G$445,7,0)</f>
        <v>USO Y MANEJO DE LOS EPP</v>
      </c>
      <c r="AC14" s="30" t="s">
        <v>29</v>
      </c>
      <c r="AD14" s="80"/>
    </row>
    <row r="15" spans="1:30" ht="50.1" customHeight="1">
      <c r="A15" s="77"/>
      <c r="B15" s="77"/>
      <c r="C15" s="80"/>
      <c r="D15" s="80"/>
      <c r="E15" s="83"/>
      <c r="F15" s="83"/>
      <c r="G15" s="52" t="str">
        <f>VLOOKUP(H15,PELIGROS!A$1:G$445,2,0)</f>
        <v>NATURALEZA DE LA TAREA</v>
      </c>
      <c r="H15" s="52" t="s">
        <v>69</v>
      </c>
      <c r="I15" s="52" t="s">
        <v>1243</v>
      </c>
      <c r="J15" s="52" t="str">
        <f>VLOOKUP(H15,PELIGROS!A$2:G$445,3,0)</f>
        <v>ESTRÉS,  TRANSTORNOS DEL SUEÑO</v>
      </c>
      <c r="K15" s="30" t="s">
        <v>27</v>
      </c>
      <c r="L15" s="52" t="str">
        <f>VLOOKUP(H15,PELIGROS!A$2:G$445,4,0)</f>
        <v>N/A</v>
      </c>
      <c r="M15" s="52" t="str">
        <f>VLOOKUP(H15,PELIGROS!A$2:G$445,5,0)</f>
        <v>PVE PSICOSOCIAL</v>
      </c>
      <c r="N15" s="30">
        <v>2</v>
      </c>
      <c r="O15" s="39">
        <v>2</v>
      </c>
      <c r="P15" s="39">
        <v>10</v>
      </c>
      <c r="Q15" s="40">
        <v>4</v>
      </c>
      <c r="R15" s="40">
        <v>40</v>
      </c>
      <c r="S15" s="31" t="s">
        <v>1215</v>
      </c>
      <c r="T15" s="49" t="s">
        <v>1196</v>
      </c>
      <c r="U15" s="41" t="s">
        <v>1197</v>
      </c>
      <c r="V15" s="80"/>
      <c r="W15" s="52" t="str">
        <f>VLOOKUP(H15,PELIGROS!A$2:G$445,6,0)</f>
        <v>ESTRÉS</v>
      </c>
      <c r="X15" s="30" t="s">
        <v>29</v>
      </c>
      <c r="Y15" s="30" t="s">
        <v>29</v>
      </c>
      <c r="Z15" s="30" t="s">
        <v>29</v>
      </c>
      <c r="AA15" s="31" t="s">
        <v>29</v>
      </c>
      <c r="AB15" s="52" t="str">
        <f>VLOOKUP(H15,PELIGROS!A$2:G$445,7,0)</f>
        <v>N/A</v>
      </c>
      <c r="AC15" s="30" t="s">
        <v>1203</v>
      </c>
      <c r="AD15" s="80"/>
    </row>
    <row r="16" spans="1:30" ht="50.1" customHeight="1">
      <c r="A16" s="77"/>
      <c r="B16" s="77"/>
      <c r="C16" s="80"/>
      <c r="D16" s="80"/>
      <c r="E16" s="83"/>
      <c r="F16" s="83"/>
      <c r="G16" s="52" t="str">
        <f>VLOOKUP(H16,PELIGROS!A$1:G$445,2,0)</f>
        <v>Forzadas, Prolongadas</v>
      </c>
      <c r="H16" s="52" t="s">
        <v>37</v>
      </c>
      <c r="I16" s="52" t="s">
        <v>1244</v>
      </c>
      <c r="J16" s="52" t="str">
        <f>VLOOKUP(H16,PELIGROS!A$2:G$445,3,0)</f>
        <v xml:space="preserve">Lesiones osteomusculares, lesiones osteoarticulares
</v>
      </c>
      <c r="K16" s="30" t="s">
        <v>27</v>
      </c>
      <c r="L16" s="52" t="str">
        <f>VLOOKUP(H16,PELIGROS!A$2:G$445,4,0)</f>
        <v>Inspecciones planeadas e inspecciones no planeadas, procedimientos de programas de seguridad y salud en el trabajo</v>
      </c>
      <c r="M16" s="52" t="str">
        <f>VLOOKUP(H16,PELIGROS!A$2:G$445,5,0)</f>
        <v>PVE Biomecánico, programa pausas activas, exámenes periódicos, recomendaciones, control de posturas</v>
      </c>
      <c r="N16" s="30">
        <v>2</v>
      </c>
      <c r="O16" s="39">
        <v>3</v>
      </c>
      <c r="P16" s="39">
        <v>10</v>
      </c>
      <c r="Q16" s="40">
        <v>4</v>
      </c>
      <c r="R16" s="40">
        <v>40</v>
      </c>
      <c r="S16" s="31" t="s">
        <v>1204</v>
      </c>
      <c r="T16" s="49" t="s">
        <v>1196</v>
      </c>
      <c r="U16" s="41" t="s">
        <v>1197</v>
      </c>
      <c r="V16" s="80"/>
      <c r="W16" s="52" t="str">
        <f>VLOOKUP(H16,PELIGROS!A$2:G$445,6,0)</f>
        <v>Enfermedades Osteomusculares</v>
      </c>
      <c r="X16" s="30" t="s">
        <v>29</v>
      </c>
      <c r="Y16" s="30" t="s">
        <v>29</v>
      </c>
      <c r="Z16" s="30" t="s">
        <v>29</v>
      </c>
      <c r="AA16" s="31" t="s">
        <v>29</v>
      </c>
      <c r="AB16" s="52" t="str">
        <f>VLOOKUP(H16,PELIGROS!A$2:G$445,7,0)</f>
        <v>Prevención en lesiones osteomusculares, líderes de pausas activas</v>
      </c>
      <c r="AC16" s="30" t="s">
        <v>1232</v>
      </c>
      <c r="AD16" s="80"/>
    </row>
    <row r="17" spans="1:30" ht="50.1" customHeight="1">
      <c r="A17" s="77"/>
      <c r="B17" s="77"/>
      <c r="C17" s="80"/>
      <c r="D17" s="80"/>
      <c r="E17" s="83"/>
      <c r="F17" s="83"/>
      <c r="G17" s="52" t="str">
        <f>VLOOKUP(H17,PELIGROS!A$1:G$445,2,0)</f>
        <v>Movimientos repetitivos, Miembros Superiores</v>
      </c>
      <c r="H17" s="52" t="s">
        <v>1108</v>
      </c>
      <c r="I17" s="52" t="s">
        <v>1244</v>
      </c>
      <c r="J17" s="52" t="str">
        <f>VLOOKUP(H17,PELIGROS!A$2:G$445,3,0)</f>
        <v>Lesiones Musculoesqueléticas</v>
      </c>
      <c r="K17" s="30" t="s">
        <v>27</v>
      </c>
      <c r="L17" s="52" t="str">
        <f>VLOOKUP(H17,PELIGROS!A$2:G$445,4,0)</f>
        <v>N/A</v>
      </c>
      <c r="M17" s="52" t="str">
        <f>VLOOKUP(H17,PELIGROS!A$2:G$445,5,0)</f>
        <v>PVE Biomecánico, programa pausas activas, exámenes periódicos, recomendaciones, control de posturas</v>
      </c>
      <c r="N17" s="30">
        <v>2</v>
      </c>
      <c r="O17" s="39">
        <v>3</v>
      </c>
      <c r="P17" s="39">
        <v>10</v>
      </c>
      <c r="Q17" s="40">
        <v>4</v>
      </c>
      <c r="R17" s="40">
        <v>40</v>
      </c>
      <c r="S17" s="31" t="s">
        <v>1205</v>
      </c>
      <c r="T17" s="49" t="s">
        <v>1196</v>
      </c>
      <c r="U17" s="41" t="s">
        <v>1197</v>
      </c>
      <c r="V17" s="80"/>
      <c r="W17" s="52" t="str">
        <f>VLOOKUP(H17,PELIGROS!A$2:G$445,6,0)</f>
        <v>Enfermedades Musculoesqueléticas</v>
      </c>
      <c r="X17" s="30" t="s">
        <v>29</v>
      </c>
      <c r="Y17" s="30" t="s">
        <v>29</v>
      </c>
      <c r="Z17" s="30" t="s">
        <v>29</v>
      </c>
      <c r="AA17" s="31" t="s">
        <v>29</v>
      </c>
      <c r="AB17" s="52" t="str">
        <f>VLOOKUP(H17,PELIGROS!A$2:G$445,7,0)</f>
        <v>Prevención en lesiones osteomusculares, líderes de pausas activas</v>
      </c>
      <c r="AC17" s="30" t="s">
        <v>1232</v>
      </c>
      <c r="AD17" s="80"/>
    </row>
    <row r="18" spans="1:30" ht="50.1" customHeight="1">
      <c r="A18" s="77"/>
      <c r="B18" s="77"/>
      <c r="C18" s="80"/>
      <c r="D18" s="80"/>
      <c r="E18" s="83"/>
      <c r="F18" s="83"/>
      <c r="G18" s="52" t="str">
        <f>VLOOKUP(H18,PELIGROS!A$1:G$445,2,0)</f>
        <v>Carga de un peso mayor al recomendado</v>
      </c>
      <c r="H18" s="52" t="s">
        <v>467</v>
      </c>
      <c r="I18" s="52" t="s">
        <v>1244</v>
      </c>
      <c r="J18" s="52" t="str">
        <f>VLOOKUP(H18,PELIGROS!A$2:G$445,3,0)</f>
        <v>Lesiones osteomusculares, lesiones osteoarticulares</v>
      </c>
      <c r="K18" s="30" t="s">
        <v>27</v>
      </c>
      <c r="L18" s="52" t="str">
        <f>VLOOKUP(H18,PELIGROS!A$2:G$445,4,0)</f>
        <v>Inspecciones planeadas e inspecciones no planeadas, procedimientos de programas de seguridad y salud en el trabajo</v>
      </c>
      <c r="M18" s="52" t="str">
        <f>VLOOKUP(H18,PELIGROS!A$2:G$445,5,0)</f>
        <v>PVE Biomecánico, programa pausas activas, exámenes periódicos, recomendaciones, control de posturas</v>
      </c>
      <c r="N18" s="30">
        <v>2</v>
      </c>
      <c r="O18" s="39">
        <v>2</v>
      </c>
      <c r="P18" s="39">
        <v>25</v>
      </c>
      <c r="Q18" s="40">
        <v>4</v>
      </c>
      <c r="R18" s="40">
        <v>40</v>
      </c>
      <c r="S18" s="31" t="s">
        <v>1206</v>
      </c>
      <c r="T18" s="49" t="s">
        <v>1196</v>
      </c>
      <c r="U18" s="41" t="s">
        <v>1197</v>
      </c>
      <c r="V18" s="80"/>
      <c r="W18" s="52" t="str">
        <f>VLOOKUP(H18,PELIGROS!A$2:G$445,6,0)</f>
        <v>Enfermedades del sistema osteomuscular</v>
      </c>
      <c r="X18" s="30" t="s">
        <v>29</v>
      </c>
      <c r="Y18" s="30" t="s">
        <v>29</v>
      </c>
      <c r="Z18" s="30" t="s">
        <v>29</v>
      </c>
      <c r="AA18" s="31" t="s">
        <v>29</v>
      </c>
      <c r="AB18" s="52" t="str">
        <f>VLOOKUP(H18,PELIGROS!A$2:G$445,7,0)</f>
        <v>Prevención en lesiones osteomusculares, Líderes en pausas activas</v>
      </c>
      <c r="AC18" s="30" t="s">
        <v>1232</v>
      </c>
      <c r="AD18" s="80"/>
    </row>
    <row r="19" spans="1:30" ht="50.1" customHeight="1">
      <c r="A19" s="77"/>
      <c r="B19" s="77"/>
      <c r="C19" s="80"/>
      <c r="D19" s="80"/>
      <c r="E19" s="83"/>
      <c r="F19" s="83"/>
      <c r="G19" s="52" t="str">
        <f>VLOOKUP(H19,PELIGROS!A$1:G$445,2,0)</f>
        <v>Atropellamiento, Envestir</v>
      </c>
      <c r="H19" s="52" t="s">
        <v>1071</v>
      </c>
      <c r="I19" s="52" t="s">
        <v>1245</v>
      </c>
      <c r="J19" s="52" t="str">
        <f>VLOOKUP(H19,PELIGROS!A$2:G$445,3,0)</f>
        <v>Lesiones, pérdidas materiales, muerte</v>
      </c>
      <c r="K19" s="30" t="s">
        <v>27</v>
      </c>
      <c r="L19" s="52" t="str">
        <f>VLOOKUP(H19,PELIGROS!A$2:G$445,4,0)</f>
        <v>Inspecciones planeadas e inspecciones no planeadas, procedimientos de programas de seguridad y salud en el trabajo</v>
      </c>
      <c r="M19" s="52" t="str">
        <f>VLOOKUP(H19,PELIGROS!A$2:G$445,5,0)</f>
        <v>Programa de seguridad vial, señalización</v>
      </c>
      <c r="N19" s="30">
        <v>2</v>
      </c>
      <c r="O19" s="39">
        <v>1</v>
      </c>
      <c r="P19" s="39">
        <v>25</v>
      </c>
      <c r="Q19" s="40">
        <v>4</v>
      </c>
      <c r="R19" s="40">
        <v>40</v>
      </c>
      <c r="S19" s="31" t="s">
        <v>1207</v>
      </c>
      <c r="T19" s="49" t="s">
        <v>1196</v>
      </c>
      <c r="U19" s="41" t="s">
        <v>1197</v>
      </c>
      <c r="V19" s="80"/>
      <c r="W19" s="52" t="str">
        <f>VLOOKUP(H19,PELIGROS!A$2:G$445,6,0)</f>
        <v>Muerte</v>
      </c>
      <c r="X19" s="30" t="s">
        <v>29</v>
      </c>
      <c r="Y19" s="30" t="s">
        <v>29</v>
      </c>
      <c r="Z19" s="30" t="s">
        <v>29</v>
      </c>
      <c r="AA19" s="31" t="s">
        <v>29</v>
      </c>
      <c r="AB19" s="52" t="str">
        <f>VLOOKUP(H19,PELIGROS!A$2:G$445,7,0)</f>
        <v>Seguridad vial y manejo defensivo, aseguramiento de áreas de trabajo</v>
      </c>
      <c r="AC19" s="30" t="s">
        <v>29</v>
      </c>
      <c r="AD19" s="80"/>
    </row>
    <row r="20" spans="1:30" ht="50.1" customHeight="1">
      <c r="A20" s="77"/>
      <c r="B20" s="77"/>
      <c r="C20" s="80"/>
      <c r="D20" s="80"/>
      <c r="E20" s="83"/>
      <c r="F20" s="83"/>
      <c r="G20" s="52" t="str">
        <f>VLOOKUP(H20,PELIGROS!A$1:G$445,2,0)</f>
        <v>Superficies de trabajo irregulares o deslizantes</v>
      </c>
      <c r="H20" s="52" t="s">
        <v>571</v>
      </c>
      <c r="I20" s="52" t="s">
        <v>1245</v>
      </c>
      <c r="J20" s="52" t="str">
        <f>VLOOKUP(H20,PELIGROS!A$2:G$445,3,0)</f>
        <v>Caídas del mismo nivel, fracturas, golpe con objetos, caídas de objetos, obstrucción de rutas de evacuación</v>
      </c>
      <c r="K20" s="30" t="s">
        <v>27</v>
      </c>
      <c r="L20" s="52" t="str">
        <f>VLOOKUP(H20,PELIGROS!A$2:G$445,4,0)</f>
        <v>N/A</v>
      </c>
      <c r="M20" s="52" t="str">
        <f>VLOOKUP(H20,PELIGROS!A$2:G$445,5,0)</f>
        <v>N/A</v>
      </c>
      <c r="N20" s="30">
        <v>2</v>
      </c>
      <c r="O20" s="39">
        <v>2</v>
      </c>
      <c r="P20" s="39">
        <v>25</v>
      </c>
      <c r="Q20" s="40">
        <v>4</v>
      </c>
      <c r="R20" s="40">
        <v>40</v>
      </c>
      <c r="S20" s="31" t="s">
        <v>1208</v>
      </c>
      <c r="T20" s="49" t="s">
        <v>1196</v>
      </c>
      <c r="U20" s="41" t="s">
        <v>1197</v>
      </c>
      <c r="V20" s="80"/>
      <c r="W20" s="52" t="str">
        <f>VLOOKUP(H20,PELIGROS!A$2:G$445,6,0)</f>
        <v>Caídas de distinto nivel</v>
      </c>
      <c r="X20" s="30" t="s">
        <v>29</v>
      </c>
      <c r="Y20" s="30" t="s">
        <v>29</v>
      </c>
      <c r="Z20" s="30" t="s">
        <v>29</v>
      </c>
      <c r="AA20" s="31" t="s">
        <v>1199</v>
      </c>
      <c r="AB20" s="52" t="str">
        <f>VLOOKUP(H20,PELIGROS!A$2:G$445,7,0)</f>
        <v>Pautas Básicas en orden y aseo en el lugar de trabajo, actos y condiciones inseguras</v>
      </c>
      <c r="AC20" s="30" t="s">
        <v>29</v>
      </c>
      <c r="AD20" s="80"/>
    </row>
    <row r="21" spans="1:30" ht="50.1" customHeight="1">
      <c r="A21" s="77"/>
      <c r="B21" s="77"/>
      <c r="C21" s="80"/>
      <c r="D21" s="80"/>
      <c r="E21" s="83"/>
      <c r="F21" s="83"/>
      <c r="G21" s="52" t="str">
        <f>VLOOKUP(H21,PELIGROS!A$1:G$445,2,0)</f>
        <v>Maquinaria y equipo</v>
      </c>
      <c r="H21" s="52" t="s">
        <v>583</v>
      </c>
      <c r="I21" s="52" t="s">
        <v>1245</v>
      </c>
      <c r="J21" s="52" t="str">
        <f>VLOOKUP(H21,PELIGROS!A$2:G$445,3,0)</f>
        <v>Atrapamiento, amputación, aplastamiento, fractura, muerte</v>
      </c>
      <c r="K21" s="30" t="s">
        <v>27</v>
      </c>
      <c r="L21" s="52" t="str">
        <f>VLOOKUP(H21,PELIGROS!A$2:G$445,4,0)</f>
        <v>Inspecciones planeadas e inspecciones no planeadas, procedimientos de programas de seguridad y salud en el trabajo</v>
      </c>
      <c r="M21" s="52" t="str">
        <f>VLOOKUP(H21,PELIGROS!A$2:G$445,5,0)</f>
        <v>E.P.P.</v>
      </c>
      <c r="N21" s="30">
        <v>2</v>
      </c>
      <c r="O21" s="39">
        <v>2</v>
      </c>
      <c r="P21" s="39">
        <v>25</v>
      </c>
      <c r="Q21" s="40">
        <v>4</v>
      </c>
      <c r="R21" s="40">
        <v>40</v>
      </c>
      <c r="S21" s="31" t="s">
        <v>1209</v>
      </c>
      <c r="T21" s="49" t="s">
        <v>1196</v>
      </c>
      <c r="U21" s="41" t="s">
        <v>1197</v>
      </c>
      <c r="V21" s="80"/>
      <c r="W21" s="52" t="str">
        <f>VLOOKUP(H21,PELIGROS!A$2:G$445,6,0)</f>
        <v>Aplastamiento</v>
      </c>
      <c r="X21" s="30" t="s">
        <v>29</v>
      </c>
      <c r="Y21" s="30" t="s">
        <v>29</v>
      </c>
      <c r="Z21" s="30" t="s">
        <v>29</v>
      </c>
      <c r="AA21" s="31" t="s">
        <v>29</v>
      </c>
      <c r="AB21" s="52" t="str">
        <f>VLOOKUP(H21,PELIGROS!A$2:G$445,7,0)</f>
        <v>Uso y manejo adecuado de E.P.P., uso y manejo adecuado de herramientas manuales y/o máquinas y equipos</v>
      </c>
      <c r="AC21" s="30" t="s">
        <v>1200</v>
      </c>
      <c r="AD21" s="80"/>
    </row>
    <row r="22" spans="1:30" ht="50.1" customHeight="1">
      <c r="A22" s="77"/>
      <c r="B22" s="77"/>
      <c r="C22" s="80"/>
      <c r="D22" s="80"/>
      <c r="E22" s="83"/>
      <c r="F22" s="83"/>
      <c r="G22" s="52" t="str">
        <f>VLOOKUP(H22,PELIGROS!A$1:G$445,2,0)</f>
        <v>Atraco, golpiza, atentados y secuestrados</v>
      </c>
      <c r="H22" s="52" t="s">
        <v>51</v>
      </c>
      <c r="I22" s="52" t="s">
        <v>1245</v>
      </c>
      <c r="J22" s="52" t="str">
        <f>VLOOKUP(H22,PELIGROS!A$2:G$445,3,0)</f>
        <v>Estrés, golpes, Secuestros</v>
      </c>
      <c r="K22" s="30" t="s">
        <v>27</v>
      </c>
      <c r="L22" s="52" t="str">
        <f>VLOOKUP(H22,PELIGROS!A$2:G$445,4,0)</f>
        <v>Inspecciones planeadas e inspecciones no planeadas, procedimientos de programas de seguridad y salud en el trabajo</v>
      </c>
      <c r="M22" s="52" t="str">
        <f>VLOOKUP(H22,PELIGROS!A$2:G$445,5,0)</f>
        <v xml:space="preserve">Uniformes Corporativos, Chaquetas corporativas, Carnetización
</v>
      </c>
      <c r="N22" s="30">
        <v>2</v>
      </c>
      <c r="O22" s="39">
        <v>1</v>
      </c>
      <c r="P22" s="39">
        <v>25</v>
      </c>
      <c r="Q22" s="40">
        <v>4</v>
      </c>
      <c r="R22" s="40">
        <v>40</v>
      </c>
      <c r="S22" s="31" t="s">
        <v>1210</v>
      </c>
      <c r="T22" s="49" t="s">
        <v>1196</v>
      </c>
      <c r="U22" s="41" t="s">
        <v>1197</v>
      </c>
      <c r="V22" s="80"/>
      <c r="W22" s="52" t="str">
        <f>VLOOKUP(H22,PELIGROS!A$2:G$445,6,0)</f>
        <v>Secuestros</v>
      </c>
      <c r="X22" s="30" t="s">
        <v>29</v>
      </c>
      <c r="Y22" s="30" t="s">
        <v>29</v>
      </c>
      <c r="Z22" s="30" t="s">
        <v>29</v>
      </c>
      <c r="AA22" s="31" t="s">
        <v>29</v>
      </c>
      <c r="AB22" s="52" t="str">
        <f>VLOOKUP(H22,PELIGROS!A$2:G$445,7,0)</f>
        <v>N/A</v>
      </c>
      <c r="AC22" s="30" t="s">
        <v>1233</v>
      </c>
      <c r="AD22" s="80"/>
    </row>
    <row r="23" spans="1:30" ht="50.1" customHeight="1">
      <c r="A23" s="77"/>
      <c r="B23" s="77"/>
      <c r="C23" s="80"/>
      <c r="D23" s="80"/>
      <c r="E23" s="83"/>
      <c r="F23" s="83"/>
      <c r="G23" s="52" t="str">
        <f>VLOOKUP(H23,PELIGROS!A$1:G$445,2,0)</f>
        <v>MANTENIMIENTO DE PUENTE GRUAS, LIMPIEZA DE CANALES, MANTENIMIENTO DE INSTALACIONES LOCATIVAS, MANTENIMIENTO Y REPARACIÓN DE POZOS</v>
      </c>
      <c r="H23" s="52" t="s">
        <v>593</v>
      </c>
      <c r="I23" s="52" t="s">
        <v>1245</v>
      </c>
      <c r="J23" s="52" t="str">
        <f>VLOOKUP(H23,PELIGROS!A$2:G$445,3,0)</f>
        <v>LESIONES, FRACTURAS, MUERTE</v>
      </c>
      <c r="K23" s="30" t="s">
        <v>27</v>
      </c>
      <c r="L23" s="52" t="str">
        <f>VLOOKUP(H23,PELIGROS!A$2:G$445,4,0)</f>
        <v>Inspecciones planeadas e inspecciones no planeadas, procedimientos de programas de seguridad y salud en el trabajo</v>
      </c>
      <c r="M23" s="52" t="str">
        <f>VLOOKUP(H23,PELIGROS!A$2:G$445,5,0)</f>
        <v>EPP</v>
      </c>
      <c r="N23" s="30">
        <v>2</v>
      </c>
      <c r="O23" s="39">
        <v>2</v>
      </c>
      <c r="P23" s="39">
        <v>100</v>
      </c>
      <c r="Q23" s="40">
        <v>4</v>
      </c>
      <c r="R23" s="40">
        <v>40</v>
      </c>
      <c r="S23" s="31" t="s">
        <v>1211</v>
      </c>
      <c r="T23" s="49" t="s">
        <v>1196</v>
      </c>
      <c r="U23" s="41" t="s">
        <v>1197</v>
      </c>
      <c r="V23" s="80"/>
      <c r="W23" s="52" t="str">
        <f>VLOOKUP(H23,PELIGROS!A$2:G$445,6,0)</f>
        <v>MUERTE</v>
      </c>
      <c r="X23" s="30" t="s">
        <v>29</v>
      </c>
      <c r="Y23" s="30" t="s">
        <v>29</v>
      </c>
      <c r="Z23" s="30" t="s">
        <v>29</v>
      </c>
      <c r="AA23" s="31" t="s">
        <v>1251</v>
      </c>
      <c r="AB23" s="52" t="str">
        <f>VLOOKUP(H23,PELIGROS!A$2:G$445,7,0)</f>
        <v>CERTIFICACIÓN Y/O ENTRENAMIENTO EN TRABAJO SEGURO EN ALTURAS; DILGENCIAMIENTO DE PERMISO DE TRABAJO; USO Y MANEJO ADECUADO DE E.P.P.; ARME Y DESARME DE ANDAMIOS</v>
      </c>
      <c r="AC23" s="30" t="s">
        <v>1234</v>
      </c>
      <c r="AD23" s="80"/>
    </row>
    <row r="24" spans="1:30" ht="50.1" customHeight="1">
      <c r="A24" s="77"/>
      <c r="B24" s="77"/>
      <c r="C24" s="81"/>
      <c r="D24" s="81"/>
      <c r="E24" s="84"/>
      <c r="F24" s="84"/>
      <c r="G24" s="52" t="str">
        <f>VLOOKUP(H24,PELIGROS!A$1:G$445,2,0)</f>
        <v>SISMOS, INCENDIOS, INUNDACIONES, TERREMOTOS, VENDAVALES, DERRUMBE</v>
      </c>
      <c r="H24" s="52" t="s">
        <v>55</v>
      </c>
      <c r="I24" s="52" t="s">
        <v>1246</v>
      </c>
      <c r="J24" s="52" t="str">
        <f>VLOOKUP(H24,PELIGROS!A$2:G$445,3,0)</f>
        <v>SISMOS, INCENDIOS, INUNDACIONES, TERREMOTOS, VENDAVALES</v>
      </c>
      <c r="K24" s="30" t="s">
        <v>27</v>
      </c>
      <c r="L24" s="52" t="str">
        <f>VLOOKUP(H24,PELIGROS!A$2:G$445,4,0)</f>
        <v>Inspecciones planeadas e inspecciones no planeadas, procedimientos de programas de seguridad y salud en el trabajo</v>
      </c>
      <c r="M24" s="52" t="str">
        <f>VLOOKUP(H24,PELIGROS!A$2:G$445,5,0)</f>
        <v>BRIGADAS DE EMERGENCIAS</v>
      </c>
      <c r="N24" s="30">
        <v>2</v>
      </c>
      <c r="O24" s="39">
        <v>1</v>
      </c>
      <c r="P24" s="39">
        <v>100</v>
      </c>
      <c r="Q24" s="40">
        <v>4</v>
      </c>
      <c r="R24" s="40">
        <v>40</v>
      </c>
      <c r="S24" s="31" t="s">
        <v>1212</v>
      </c>
      <c r="T24" s="49" t="s">
        <v>1196</v>
      </c>
      <c r="U24" s="41" t="s">
        <v>1197</v>
      </c>
      <c r="V24" s="81"/>
      <c r="W24" s="52" t="str">
        <f>VLOOKUP(H24,PELIGROS!A$2:G$445,6,0)</f>
        <v>MUERTE</v>
      </c>
      <c r="X24" s="30" t="s">
        <v>29</v>
      </c>
      <c r="Y24" s="30" t="s">
        <v>29</v>
      </c>
      <c r="Z24" s="30" t="s">
        <v>29</v>
      </c>
      <c r="AA24" s="31" t="s">
        <v>29</v>
      </c>
      <c r="AB24" s="52" t="str">
        <f>VLOOKUP(H24,PELIGROS!A$2:G$445,7,0)</f>
        <v>ENTRENAMIENTO DE LA BRIGADA; DIVULGACIÓN DE PLAN DE EMERGENCIA</v>
      </c>
      <c r="AC24" s="30" t="s">
        <v>1201</v>
      </c>
      <c r="AD24" s="81"/>
    </row>
    <row r="25" spans="1:30" ht="50.1" customHeight="1">
      <c r="A25" s="77"/>
      <c r="B25" s="77"/>
      <c r="C25" s="104" t="s">
        <v>1238</v>
      </c>
      <c r="D25" s="104" t="s">
        <v>1239</v>
      </c>
      <c r="E25" s="107" t="s">
        <v>980</v>
      </c>
      <c r="F25" s="107" t="s">
        <v>1195</v>
      </c>
      <c r="G25" s="48" t="str">
        <f>VLOOKUP(H25,PELIGROS!A$1:G$445,2,0)</f>
        <v>INFRAROJA, ULTRAVIOLETA, VISIBLE, RADIOFRECUENCIA, MICROONDAS, LASER</v>
      </c>
      <c r="H25" s="48" t="s">
        <v>60</v>
      </c>
      <c r="I25" s="48" t="s">
        <v>1241</v>
      </c>
      <c r="J25" s="48" t="str">
        <f>VLOOKUP(H25,PELIGROS!A$2:G$445,3,0)</f>
        <v>CÁNCER, LESIONES DÉRMICAS Y OCULARES</v>
      </c>
      <c r="K25" s="32" t="s">
        <v>27</v>
      </c>
      <c r="L25" s="48" t="str">
        <f>VLOOKUP(H25,PELIGROS!A$2:G$445,4,0)</f>
        <v>Inspecciones planeadas e inspecciones no planeadas, procedimientos de programas de seguridad y salud en el trabajo</v>
      </c>
      <c r="M25" s="48" t="str">
        <f>VLOOKUP(H25,PELIGROS!A$2:G$445,5,0)</f>
        <v>PROGRAMA BLOQUEADOR SOLAR</v>
      </c>
      <c r="N25" s="32">
        <v>2</v>
      </c>
      <c r="O25" s="42">
        <v>2</v>
      </c>
      <c r="P25" s="42">
        <v>10</v>
      </c>
      <c r="Q25" s="43">
        <v>4</v>
      </c>
      <c r="R25" s="43">
        <v>40</v>
      </c>
      <c r="S25" s="33" t="s">
        <v>1227</v>
      </c>
      <c r="T25" s="50" t="s">
        <v>1196</v>
      </c>
      <c r="U25" s="44" t="s">
        <v>1197</v>
      </c>
      <c r="V25" s="104">
        <v>1</v>
      </c>
      <c r="W25" s="48" t="str">
        <f>VLOOKUP(H25,PELIGROS!A$2:G$445,6,0)</f>
        <v>CÁNCER</v>
      </c>
      <c r="X25" s="32" t="s">
        <v>29</v>
      </c>
      <c r="Y25" s="32" t="s">
        <v>29</v>
      </c>
      <c r="Z25" s="32" t="s">
        <v>29</v>
      </c>
      <c r="AA25" s="33" t="s">
        <v>29</v>
      </c>
      <c r="AB25" s="48" t="str">
        <f>VLOOKUP(H25,PELIGROS!A$2:G$445,7,0)</f>
        <v>N/A</v>
      </c>
      <c r="AC25" s="32" t="s">
        <v>1202</v>
      </c>
      <c r="AD25" s="104" t="s">
        <v>1198</v>
      </c>
    </row>
    <row r="26" spans="1:30" ht="50.1" customHeight="1">
      <c r="A26" s="77"/>
      <c r="B26" s="77"/>
      <c r="C26" s="105"/>
      <c r="D26" s="105"/>
      <c r="E26" s="108"/>
      <c r="F26" s="108"/>
      <c r="G26" s="48" t="str">
        <f>VLOOKUP(H26,PELIGROS!A$1:G$445,2,0)</f>
        <v>MAQUINARIA O EQUIPO</v>
      </c>
      <c r="H26" s="48" t="s">
        <v>148</v>
      </c>
      <c r="I26" s="48" t="s">
        <v>1241</v>
      </c>
      <c r="J26" s="48" t="str">
        <f>VLOOKUP(H26,PELIGROS!A$2:G$445,3,0)</f>
        <v>SORDERA, ESTRÉS, HIPOACUSIA, CEFALA,IRRITABILIDAD</v>
      </c>
      <c r="K26" s="32" t="s">
        <v>27</v>
      </c>
      <c r="L26" s="48" t="str">
        <f>VLOOKUP(H26,PELIGROS!A$2:G$445,4,0)</f>
        <v>Inspecciones planeadas e inspecciones no planeadas, procedimientos de programas de seguridad y salud en el trabajo</v>
      </c>
      <c r="M26" s="48" t="str">
        <f>VLOOKUP(H26,PELIGROS!A$2:G$445,5,0)</f>
        <v>PVE RUIDO</v>
      </c>
      <c r="N26" s="32">
        <v>2</v>
      </c>
      <c r="O26" s="42">
        <v>2</v>
      </c>
      <c r="P26" s="42">
        <v>10</v>
      </c>
      <c r="Q26" s="43">
        <v>4</v>
      </c>
      <c r="R26" s="43">
        <v>40</v>
      </c>
      <c r="S26" s="33" t="s">
        <v>1228</v>
      </c>
      <c r="T26" s="50" t="s">
        <v>1196</v>
      </c>
      <c r="U26" s="44" t="s">
        <v>1197</v>
      </c>
      <c r="V26" s="105"/>
      <c r="W26" s="48" t="str">
        <f>VLOOKUP(H26,PELIGROS!A$2:G$445,6,0)</f>
        <v>SORDERA</v>
      </c>
      <c r="X26" s="32" t="s">
        <v>29</v>
      </c>
      <c r="Y26" s="32" t="s">
        <v>29</v>
      </c>
      <c r="Z26" s="32" t="s">
        <v>29</v>
      </c>
      <c r="AA26" s="33" t="s">
        <v>29</v>
      </c>
      <c r="AB26" s="48" t="str">
        <f>VLOOKUP(H26,PELIGROS!A$2:G$445,7,0)</f>
        <v>USO DE EPP</v>
      </c>
      <c r="AC26" s="32" t="s">
        <v>29</v>
      </c>
      <c r="AD26" s="105"/>
    </row>
    <row r="27" spans="1:30" ht="50.1" customHeight="1">
      <c r="A27" s="77"/>
      <c r="B27" s="77"/>
      <c r="C27" s="105"/>
      <c r="D27" s="105"/>
      <c r="E27" s="108"/>
      <c r="F27" s="108"/>
      <c r="G27" s="48" t="str">
        <f>VLOOKUP(H27,PELIGROS!A$1:G$445,2,0)</f>
        <v xml:space="preserve">MALA DISTRIBUCIÓN DE PRODUCTOS </v>
      </c>
      <c r="H27" s="48" t="s">
        <v>228</v>
      </c>
      <c r="I27" s="48" t="s">
        <v>1242</v>
      </c>
      <c r="J27" s="48" t="str">
        <f>VLOOKUP(H27,PELIGROS!A$2:G$445,3,0)</f>
        <v xml:space="preserve">INCENDIO, EXPLOSIÓN, QUEMADURAS, LESIONES DÉRMICAS, LESIONES EN VÍAS RESPIRATORIAS,INTOXICACIÓN,  NÁUSEAS, VÓMITOS, IRRITACIÓN CONJUNTIVA </v>
      </c>
      <c r="K27" s="32" t="s">
        <v>27</v>
      </c>
      <c r="L27" s="48" t="str">
        <f>VLOOKUP(H27,PELIGROS!A$2:G$445,4,0)</f>
        <v>Inspecciones planeadas e inspecciones no planeadas, procedimientos de programas de seguridad y salud en el trabajo</v>
      </c>
      <c r="M27" s="48" t="str">
        <f>VLOOKUP(H27,PELIGROS!A$2:G$445,5,0)</f>
        <v xml:space="preserve">NO OBSERVADO </v>
      </c>
      <c r="N27" s="32">
        <v>2</v>
      </c>
      <c r="O27" s="42">
        <v>2</v>
      </c>
      <c r="P27" s="42">
        <v>60</v>
      </c>
      <c r="Q27" s="43">
        <v>4</v>
      </c>
      <c r="R27" s="43">
        <v>40</v>
      </c>
      <c r="S27" s="33" t="s">
        <v>1230</v>
      </c>
      <c r="T27" s="50" t="s">
        <v>1196</v>
      </c>
      <c r="U27" s="44" t="s">
        <v>1197</v>
      </c>
      <c r="V27" s="105"/>
      <c r="W27" s="48" t="str">
        <f>VLOOKUP(H27,PELIGROS!A$2:G$445,6,0)</f>
        <v>EXPLOSIÓN</v>
      </c>
      <c r="X27" s="32" t="s">
        <v>29</v>
      </c>
      <c r="Y27" s="32" t="s">
        <v>1235</v>
      </c>
      <c r="Z27" s="32" t="s">
        <v>29</v>
      </c>
      <c r="AA27" s="33" t="s">
        <v>29</v>
      </c>
      <c r="AB27" s="48" t="str">
        <f>VLOOKUP(H27,PELIGROS!A$2:G$445,7,0)</f>
        <v>USO Y MANEJO ADECUADO DE E.P.P.; PROTOCOLO DE MANEJO DE PRODUCTOS QUÍMICOS; MANEJO DE KIT DE DERRAMES POR PRODUCTOS QUÍMICOS</v>
      </c>
      <c r="AC27" s="32" t="s">
        <v>29</v>
      </c>
      <c r="AD27" s="105"/>
    </row>
    <row r="28" spans="1:30" ht="50.1" customHeight="1">
      <c r="A28" s="77"/>
      <c r="B28" s="77"/>
      <c r="C28" s="105"/>
      <c r="D28" s="105"/>
      <c r="E28" s="108"/>
      <c r="F28" s="108"/>
      <c r="G28" s="48" t="str">
        <f>VLOOKUP(H28,PELIGROS!A$1:G$445,2,0)</f>
        <v>MATERIAL PARTICULADO</v>
      </c>
      <c r="H28" s="48" t="s">
        <v>251</v>
      </c>
      <c r="I28" s="48" t="s">
        <v>1242</v>
      </c>
      <c r="J28" s="48" t="str">
        <f>VLOOKUP(H28,PELIGROS!A$2:G$445,3,0)</f>
        <v>NEUMOCONIOSIS, BRONQUITIS, ASMA, SILICOSIS</v>
      </c>
      <c r="K28" s="32" t="s">
        <v>27</v>
      </c>
      <c r="L28" s="48" t="str">
        <f>VLOOKUP(H28,PELIGROS!A$2:G$445,4,0)</f>
        <v>Inspecciones planeadas e inspecciones no planeadas, procedimientos de programas de seguridad y salud en el trabajo</v>
      </c>
      <c r="M28" s="48" t="str">
        <f>VLOOKUP(H28,PELIGROS!A$2:G$445,5,0)</f>
        <v>EPP MASCARILLAS Y FILTROS</v>
      </c>
      <c r="N28" s="32">
        <v>2</v>
      </c>
      <c r="O28" s="42">
        <v>2</v>
      </c>
      <c r="P28" s="42">
        <v>10</v>
      </c>
      <c r="Q28" s="43">
        <v>4</v>
      </c>
      <c r="R28" s="43">
        <v>40</v>
      </c>
      <c r="S28" s="33" t="s">
        <v>1231</v>
      </c>
      <c r="T28" s="50" t="s">
        <v>1196</v>
      </c>
      <c r="U28" s="44" t="s">
        <v>1197</v>
      </c>
      <c r="V28" s="105"/>
      <c r="W28" s="48" t="str">
        <f>VLOOKUP(H28,PELIGROS!A$2:G$445,6,0)</f>
        <v>NEUMOCONIOSIS</v>
      </c>
      <c r="X28" s="32" t="s">
        <v>29</v>
      </c>
      <c r="Y28" s="32" t="s">
        <v>29</v>
      </c>
      <c r="Z28" s="32" t="s">
        <v>29</v>
      </c>
      <c r="AA28" s="33" t="s">
        <v>29</v>
      </c>
      <c r="AB28" s="48" t="str">
        <f>VLOOKUP(H28,PELIGROS!A$2:G$445,7,0)</f>
        <v>USO Y MANEJO DE LOS EPP</v>
      </c>
      <c r="AC28" s="32" t="s">
        <v>29</v>
      </c>
      <c r="AD28" s="105"/>
    </row>
    <row r="29" spans="1:30" ht="50.1" customHeight="1">
      <c r="A29" s="77"/>
      <c r="B29" s="77"/>
      <c r="C29" s="105"/>
      <c r="D29" s="105"/>
      <c r="E29" s="108"/>
      <c r="F29" s="108"/>
      <c r="G29" s="48" t="str">
        <f>VLOOKUP(H29,PELIGROS!A$1:G$445,2,0)</f>
        <v>NATURALEZA DE LA TAREA</v>
      </c>
      <c r="H29" s="48" t="s">
        <v>69</v>
      </c>
      <c r="I29" s="48" t="s">
        <v>1243</v>
      </c>
      <c r="J29" s="48" t="str">
        <f>VLOOKUP(H29,PELIGROS!A$2:G$445,3,0)</f>
        <v>ESTRÉS,  TRANSTORNOS DEL SUEÑO</v>
      </c>
      <c r="K29" s="32" t="s">
        <v>27</v>
      </c>
      <c r="L29" s="48" t="str">
        <f>VLOOKUP(H29,PELIGROS!A$2:G$445,4,0)</f>
        <v>N/A</v>
      </c>
      <c r="M29" s="48" t="str">
        <f>VLOOKUP(H29,PELIGROS!A$2:G$445,5,0)</f>
        <v>PVE PSICOSOCIAL</v>
      </c>
      <c r="N29" s="32">
        <v>2</v>
      </c>
      <c r="O29" s="42">
        <v>2</v>
      </c>
      <c r="P29" s="42">
        <v>10</v>
      </c>
      <c r="Q29" s="43">
        <v>4</v>
      </c>
      <c r="R29" s="43">
        <v>40</v>
      </c>
      <c r="S29" s="33" t="s">
        <v>1229</v>
      </c>
      <c r="T29" s="50" t="s">
        <v>1196</v>
      </c>
      <c r="U29" s="44" t="s">
        <v>1197</v>
      </c>
      <c r="V29" s="105"/>
      <c r="W29" s="48" t="str">
        <f>VLOOKUP(H29,PELIGROS!A$2:G$445,6,0)</f>
        <v>ESTRÉS</v>
      </c>
      <c r="X29" s="32" t="s">
        <v>29</v>
      </c>
      <c r="Y29" s="32" t="s">
        <v>29</v>
      </c>
      <c r="Z29" s="32" t="s">
        <v>29</v>
      </c>
      <c r="AA29" s="33" t="s">
        <v>29</v>
      </c>
      <c r="AB29" s="48" t="str">
        <f>VLOOKUP(H29,PELIGROS!A$2:G$445,7,0)</f>
        <v>N/A</v>
      </c>
      <c r="AC29" s="32" t="s">
        <v>1203</v>
      </c>
      <c r="AD29" s="105"/>
    </row>
    <row r="30" spans="1:30" ht="50.1" customHeight="1">
      <c r="A30" s="77"/>
      <c r="B30" s="77"/>
      <c r="C30" s="105"/>
      <c r="D30" s="105"/>
      <c r="E30" s="108"/>
      <c r="F30" s="108"/>
      <c r="G30" s="48" t="str">
        <f>VLOOKUP(H30,PELIGROS!A$1:G$445,2,0)</f>
        <v>Forzadas, Prolongadas</v>
      </c>
      <c r="H30" s="48" t="s">
        <v>37</v>
      </c>
      <c r="I30" s="48" t="s">
        <v>1244</v>
      </c>
      <c r="J30" s="48" t="str">
        <f>VLOOKUP(H30,PELIGROS!A$2:G$445,3,0)</f>
        <v xml:space="preserve">Lesiones osteomusculares, lesiones osteoarticulares
</v>
      </c>
      <c r="K30" s="32" t="s">
        <v>27</v>
      </c>
      <c r="L30" s="48" t="str">
        <f>VLOOKUP(H30,PELIGROS!A$2:G$445,4,0)</f>
        <v>Inspecciones planeadas e inspecciones no planeadas, procedimientos de programas de seguridad y salud en el trabajo</v>
      </c>
      <c r="M30" s="48" t="str">
        <f>VLOOKUP(H30,PELIGROS!A$2:G$445,5,0)</f>
        <v>PVE Biomecánico, programa pausas activas, exámenes periódicos, recomendaciones, control de posturas</v>
      </c>
      <c r="N30" s="32">
        <v>2</v>
      </c>
      <c r="O30" s="42">
        <v>3</v>
      </c>
      <c r="P30" s="42">
        <v>10</v>
      </c>
      <c r="Q30" s="43">
        <v>4</v>
      </c>
      <c r="R30" s="43">
        <v>40</v>
      </c>
      <c r="S30" s="33" t="s">
        <v>1218</v>
      </c>
      <c r="T30" s="50" t="s">
        <v>1196</v>
      </c>
      <c r="U30" s="44" t="s">
        <v>1197</v>
      </c>
      <c r="V30" s="105"/>
      <c r="W30" s="48" t="str">
        <f>VLOOKUP(H30,PELIGROS!A$2:G$445,6,0)</f>
        <v>Enfermedades Osteomusculares</v>
      </c>
      <c r="X30" s="32" t="s">
        <v>29</v>
      </c>
      <c r="Y30" s="32" t="s">
        <v>29</v>
      </c>
      <c r="Z30" s="32" t="s">
        <v>29</v>
      </c>
      <c r="AA30" s="33" t="s">
        <v>29</v>
      </c>
      <c r="AB30" s="48" t="str">
        <f>VLOOKUP(H30,PELIGROS!A$2:G$445,7,0)</f>
        <v>Prevención en lesiones osteomusculares, líderes de pausas activas</v>
      </c>
      <c r="AC30" s="32" t="s">
        <v>1232</v>
      </c>
      <c r="AD30" s="105"/>
    </row>
    <row r="31" spans="1:30" ht="50.1" customHeight="1">
      <c r="A31" s="77"/>
      <c r="B31" s="77"/>
      <c r="C31" s="105"/>
      <c r="D31" s="105"/>
      <c r="E31" s="108"/>
      <c r="F31" s="108"/>
      <c r="G31" s="48" t="str">
        <f>VLOOKUP(H31,PELIGROS!A$1:G$445,2,0)</f>
        <v>Movimientos repetitivos, Miembros Superiores</v>
      </c>
      <c r="H31" s="48" t="s">
        <v>1108</v>
      </c>
      <c r="I31" s="48" t="s">
        <v>1244</v>
      </c>
      <c r="J31" s="48" t="str">
        <f>VLOOKUP(H31,PELIGROS!A$2:G$445,3,0)</f>
        <v>Lesiones Musculoesqueléticas</v>
      </c>
      <c r="K31" s="32" t="s">
        <v>27</v>
      </c>
      <c r="L31" s="48" t="str">
        <f>VLOOKUP(H31,PELIGROS!A$2:G$445,4,0)</f>
        <v>N/A</v>
      </c>
      <c r="M31" s="48" t="str">
        <f>VLOOKUP(H31,PELIGROS!A$2:G$445,5,0)</f>
        <v>PVE Biomecánico, programa pausas activas, exámenes periódicos, recomendaciones, control de posturas</v>
      </c>
      <c r="N31" s="32">
        <v>2</v>
      </c>
      <c r="O31" s="42">
        <v>3</v>
      </c>
      <c r="P31" s="42">
        <v>10</v>
      </c>
      <c r="Q31" s="43">
        <v>4</v>
      </c>
      <c r="R31" s="43">
        <v>40</v>
      </c>
      <c r="S31" s="33" t="s">
        <v>1219</v>
      </c>
      <c r="T31" s="50" t="s">
        <v>1196</v>
      </c>
      <c r="U31" s="44" t="s">
        <v>1197</v>
      </c>
      <c r="V31" s="105"/>
      <c r="W31" s="48" t="str">
        <f>VLOOKUP(H31,PELIGROS!A$2:G$445,6,0)</f>
        <v>Enfermedades Musculoesqueléticas</v>
      </c>
      <c r="X31" s="32" t="s">
        <v>29</v>
      </c>
      <c r="Y31" s="32" t="s">
        <v>29</v>
      </c>
      <c r="Z31" s="32" t="s">
        <v>29</v>
      </c>
      <c r="AA31" s="33" t="s">
        <v>29</v>
      </c>
      <c r="AB31" s="48" t="str">
        <f>VLOOKUP(H31,PELIGROS!A$2:G$445,7,0)</f>
        <v>Prevención en lesiones osteomusculares, líderes de pausas activas</v>
      </c>
      <c r="AC31" s="32" t="s">
        <v>1232</v>
      </c>
      <c r="AD31" s="105"/>
    </row>
    <row r="32" spans="1:30" ht="50.1" customHeight="1">
      <c r="A32" s="77"/>
      <c r="B32" s="77"/>
      <c r="C32" s="105"/>
      <c r="D32" s="105"/>
      <c r="E32" s="108"/>
      <c r="F32" s="108"/>
      <c r="G32" s="48" t="str">
        <f>VLOOKUP(H32,PELIGROS!A$1:G$445,2,0)</f>
        <v>Carga de un peso mayor al recomendado</v>
      </c>
      <c r="H32" s="48" t="s">
        <v>467</v>
      </c>
      <c r="I32" s="48" t="s">
        <v>1244</v>
      </c>
      <c r="J32" s="48" t="str">
        <f>VLOOKUP(H32,PELIGROS!A$2:G$445,3,0)</f>
        <v>Lesiones osteomusculares, lesiones osteoarticulares</v>
      </c>
      <c r="K32" s="32" t="s">
        <v>27</v>
      </c>
      <c r="L32" s="48" t="str">
        <f>VLOOKUP(H32,PELIGROS!A$2:G$445,4,0)</f>
        <v>Inspecciones planeadas e inspecciones no planeadas, procedimientos de programas de seguridad y salud en el trabajo</v>
      </c>
      <c r="M32" s="48" t="str">
        <f>VLOOKUP(H32,PELIGROS!A$2:G$445,5,0)</f>
        <v>PVE Biomecánico, programa pausas activas, exámenes periódicos, recomendaciones, control de posturas</v>
      </c>
      <c r="N32" s="32">
        <v>2</v>
      </c>
      <c r="O32" s="42">
        <v>2</v>
      </c>
      <c r="P32" s="42">
        <v>25</v>
      </c>
      <c r="Q32" s="43">
        <v>4</v>
      </c>
      <c r="R32" s="43">
        <v>40</v>
      </c>
      <c r="S32" s="33" t="s">
        <v>1220</v>
      </c>
      <c r="T32" s="50" t="s">
        <v>1196</v>
      </c>
      <c r="U32" s="44" t="s">
        <v>1197</v>
      </c>
      <c r="V32" s="105"/>
      <c r="W32" s="48" t="str">
        <f>VLOOKUP(H32,PELIGROS!A$2:G$445,6,0)</f>
        <v>Enfermedades del sistema osteomuscular</v>
      </c>
      <c r="X32" s="32" t="s">
        <v>29</v>
      </c>
      <c r="Y32" s="32" t="s">
        <v>29</v>
      </c>
      <c r="Z32" s="32" t="s">
        <v>29</v>
      </c>
      <c r="AA32" s="33" t="s">
        <v>29</v>
      </c>
      <c r="AB32" s="48" t="str">
        <f>VLOOKUP(H32,PELIGROS!A$2:G$445,7,0)</f>
        <v>Prevención en lesiones osteomusculares, Líderes en pausas activas</v>
      </c>
      <c r="AC32" s="32" t="s">
        <v>1232</v>
      </c>
      <c r="AD32" s="105"/>
    </row>
    <row r="33" spans="1:30" ht="50.1" customHeight="1">
      <c r="A33" s="77"/>
      <c r="B33" s="77"/>
      <c r="C33" s="105"/>
      <c r="D33" s="105"/>
      <c r="E33" s="108"/>
      <c r="F33" s="108"/>
      <c r="G33" s="48" t="str">
        <f>VLOOKUP(H33,PELIGROS!A$1:G$445,2,0)</f>
        <v>Atropellamiento, Envestir</v>
      </c>
      <c r="H33" s="48" t="s">
        <v>1071</v>
      </c>
      <c r="I33" s="48" t="s">
        <v>1245</v>
      </c>
      <c r="J33" s="48" t="str">
        <f>VLOOKUP(H33,PELIGROS!A$2:G$445,3,0)</f>
        <v>Lesiones, pérdidas materiales, muerte</v>
      </c>
      <c r="K33" s="32" t="s">
        <v>27</v>
      </c>
      <c r="L33" s="48" t="str">
        <f>VLOOKUP(H33,PELIGROS!A$2:G$445,4,0)</f>
        <v>Inspecciones planeadas e inspecciones no planeadas, procedimientos de programas de seguridad y salud en el trabajo</v>
      </c>
      <c r="M33" s="48" t="str">
        <f>VLOOKUP(H33,PELIGROS!A$2:G$445,5,0)</f>
        <v>Programa de seguridad vial, señalización</v>
      </c>
      <c r="N33" s="32">
        <v>2</v>
      </c>
      <c r="O33" s="42">
        <v>1</v>
      </c>
      <c r="P33" s="42">
        <v>25</v>
      </c>
      <c r="Q33" s="43">
        <v>4</v>
      </c>
      <c r="R33" s="43">
        <v>40</v>
      </c>
      <c r="S33" s="33" t="s">
        <v>1221</v>
      </c>
      <c r="T33" s="50" t="s">
        <v>1196</v>
      </c>
      <c r="U33" s="44" t="s">
        <v>1197</v>
      </c>
      <c r="V33" s="105"/>
      <c r="W33" s="48" t="str">
        <f>VLOOKUP(H33,PELIGROS!A$2:G$445,6,0)</f>
        <v>Muerte</v>
      </c>
      <c r="X33" s="32" t="s">
        <v>29</v>
      </c>
      <c r="Y33" s="32" t="s">
        <v>29</v>
      </c>
      <c r="Z33" s="32" t="s">
        <v>29</v>
      </c>
      <c r="AA33" s="33" t="s">
        <v>29</v>
      </c>
      <c r="AB33" s="48" t="str">
        <f>VLOOKUP(H33,PELIGROS!A$2:G$445,7,0)</f>
        <v>Seguridad vial y manejo defensivo, aseguramiento de áreas de trabajo</v>
      </c>
      <c r="AC33" s="32" t="s">
        <v>29</v>
      </c>
      <c r="AD33" s="105"/>
    </row>
    <row r="34" spans="1:30" ht="50.1" customHeight="1">
      <c r="A34" s="77"/>
      <c r="B34" s="77"/>
      <c r="C34" s="105"/>
      <c r="D34" s="105"/>
      <c r="E34" s="108"/>
      <c r="F34" s="108"/>
      <c r="G34" s="48" t="str">
        <f>VLOOKUP(H34,PELIGROS!A$1:G$445,2,0)</f>
        <v>Superficies de trabajo irregulares o deslizantes</v>
      </c>
      <c r="H34" s="48" t="s">
        <v>571</v>
      </c>
      <c r="I34" s="48" t="s">
        <v>1245</v>
      </c>
      <c r="J34" s="48" t="str">
        <f>VLOOKUP(H34,PELIGROS!A$2:G$445,3,0)</f>
        <v>Caídas del mismo nivel, fracturas, golpe con objetos, caídas de objetos, obstrucción de rutas de evacuación</v>
      </c>
      <c r="K34" s="32" t="s">
        <v>27</v>
      </c>
      <c r="L34" s="48" t="str">
        <f>VLOOKUP(H34,PELIGROS!A$2:G$445,4,0)</f>
        <v>N/A</v>
      </c>
      <c r="M34" s="48" t="str">
        <f>VLOOKUP(H34,PELIGROS!A$2:G$445,5,0)</f>
        <v>N/A</v>
      </c>
      <c r="N34" s="32">
        <v>2</v>
      </c>
      <c r="O34" s="42">
        <v>2</v>
      </c>
      <c r="P34" s="42">
        <v>25</v>
      </c>
      <c r="Q34" s="43">
        <v>4</v>
      </c>
      <c r="R34" s="43">
        <v>40</v>
      </c>
      <c r="S34" s="33" t="s">
        <v>1222</v>
      </c>
      <c r="T34" s="50" t="s">
        <v>1196</v>
      </c>
      <c r="U34" s="44" t="s">
        <v>1197</v>
      </c>
      <c r="V34" s="105"/>
      <c r="W34" s="48" t="str">
        <f>VLOOKUP(H34,PELIGROS!A$2:G$445,6,0)</f>
        <v>Caídas de distinto nivel</v>
      </c>
      <c r="X34" s="32" t="s">
        <v>29</v>
      </c>
      <c r="Y34" s="32" t="s">
        <v>29</v>
      </c>
      <c r="Z34" s="32" t="s">
        <v>29</v>
      </c>
      <c r="AA34" s="33" t="s">
        <v>1199</v>
      </c>
      <c r="AB34" s="48" t="str">
        <f>VLOOKUP(H34,PELIGROS!A$2:G$445,7,0)</f>
        <v>Pautas Básicas en orden y aseo en el lugar de trabajo, actos y condiciones inseguras</v>
      </c>
      <c r="AC34" s="32" t="s">
        <v>29</v>
      </c>
      <c r="AD34" s="105"/>
    </row>
    <row r="35" spans="1:30" ht="50.1" customHeight="1">
      <c r="A35" s="77"/>
      <c r="B35" s="77"/>
      <c r="C35" s="105"/>
      <c r="D35" s="105"/>
      <c r="E35" s="108"/>
      <c r="F35" s="108"/>
      <c r="G35" s="48" t="str">
        <f>VLOOKUP(H35,PELIGROS!A$1:G$445,2,0)</f>
        <v>Maquinaria y equipo</v>
      </c>
      <c r="H35" s="48" t="s">
        <v>583</v>
      </c>
      <c r="I35" s="48" t="s">
        <v>1245</v>
      </c>
      <c r="J35" s="48" t="str">
        <f>VLOOKUP(H35,PELIGROS!A$2:G$445,3,0)</f>
        <v>Atrapamiento, amputación, aplastamiento, fractura, muerte</v>
      </c>
      <c r="K35" s="32" t="s">
        <v>27</v>
      </c>
      <c r="L35" s="48" t="str">
        <f>VLOOKUP(H35,PELIGROS!A$2:G$445,4,0)</f>
        <v>Inspecciones planeadas e inspecciones no planeadas, procedimientos de programas de seguridad y salud en el trabajo</v>
      </c>
      <c r="M35" s="48" t="str">
        <f>VLOOKUP(H35,PELIGROS!A$2:G$445,5,0)</f>
        <v>E.P.P.</v>
      </c>
      <c r="N35" s="32">
        <v>2</v>
      </c>
      <c r="O35" s="42">
        <v>2</v>
      </c>
      <c r="P35" s="42">
        <v>25</v>
      </c>
      <c r="Q35" s="43">
        <v>4</v>
      </c>
      <c r="R35" s="43">
        <v>40</v>
      </c>
      <c r="S35" s="33" t="s">
        <v>1223</v>
      </c>
      <c r="T35" s="50" t="s">
        <v>1196</v>
      </c>
      <c r="U35" s="44" t="s">
        <v>1197</v>
      </c>
      <c r="V35" s="105"/>
      <c r="W35" s="48" t="str">
        <f>VLOOKUP(H35,PELIGROS!A$2:G$445,6,0)</f>
        <v>Aplastamiento</v>
      </c>
      <c r="X35" s="32" t="s">
        <v>29</v>
      </c>
      <c r="Y35" s="32" t="s">
        <v>29</v>
      </c>
      <c r="Z35" s="32" t="s">
        <v>29</v>
      </c>
      <c r="AA35" s="33" t="s">
        <v>29</v>
      </c>
      <c r="AB35" s="48" t="str">
        <f>VLOOKUP(H35,PELIGROS!A$2:G$445,7,0)</f>
        <v>Uso y manejo adecuado de E.P.P., uso y manejo adecuado de herramientas manuales y/o máquinas y equipos</v>
      </c>
      <c r="AC35" s="32" t="s">
        <v>1200</v>
      </c>
      <c r="AD35" s="105"/>
    </row>
    <row r="36" spans="1:30" ht="50.1" customHeight="1">
      <c r="A36" s="77"/>
      <c r="B36" s="77"/>
      <c r="C36" s="105"/>
      <c r="D36" s="105"/>
      <c r="E36" s="108"/>
      <c r="F36" s="108"/>
      <c r="G36" s="48" t="str">
        <f>VLOOKUP(H36,PELIGROS!A$1:G$445,2,0)</f>
        <v>Atraco, golpiza, atentados y secuestrados</v>
      </c>
      <c r="H36" s="48" t="s">
        <v>51</v>
      </c>
      <c r="I36" s="48" t="s">
        <v>1245</v>
      </c>
      <c r="J36" s="48" t="str">
        <f>VLOOKUP(H36,PELIGROS!A$2:G$445,3,0)</f>
        <v>Estrés, golpes, Secuestros</v>
      </c>
      <c r="K36" s="32" t="s">
        <v>27</v>
      </c>
      <c r="L36" s="48" t="str">
        <f>VLOOKUP(H36,PELIGROS!A$2:G$445,4,0)</f>
        <v>Inspecciones planeadas e inspecciones no planeadas, procedimientos de programas de seguridad y salud en el trabajo</v>
      </c>
      <c r="M36" s="48" t="str">
        <f>VLOOKUP(H36,PELIGROS!A$2:G$445,5,0)</f>
        <v xml:space="preserve">Uniformes Corporativos, Chaquetas corporativas, Carnetización
</v>
      </c>
      <c r="N36" s="32">
        <v>2</v>
      </c>
      <c r="O36" s="42">
        <v>1</v>
      </c>
      <c r="P36" s="42">
        <v>25</v>
      </c>
      <c r="Q36" s="43">
        <v>4</v>
      </c>
      <c r="R36" s="43">
        <v>40</v>
      </c>
      <c r="S36" s="33" t="s">
        <v>1224</v>
      </c>
      <c r="T36" s="50" t="s">
        <v>1196</v>
      </c>
      <c r="U36" s="44" t="s">
        <v>1197</v>
      </c>
      <c r="V36" s="105"/>
      <c r="W36" s="48" t="str">
        <f>VLOOKUP(H36,PELIGROS!A$2:G$445,6,0)</f>
        <v>Secuestros</v>
      </c>
      <c r="X36" s="32" t="s">
        <v>29</v>
      </c>
      <c r="Y36" s="32" t="s">
        <v>29</v>
      </c>
      <c r="Z36" s="32" t="s">
        <v>29</v>
      </c>
      <c r="AA36" s="33" t="s">
        <v>29</v>
      </c>
      <c r="AB36" s="48" t="str">
        <f>VLOOKUP(H36,PELIGROS!A$2:G$445,7,0)</f>
        <v>N/A</v>
      </c>
      <c r="AC36" s="32" t="s">
        <v>1233</v>
      </c>
      <c r="AD36" s="105"/>
    </row>
    <row r="37" spans="1:30" ht="50.1" customHeight="1">
      <c r="A37" s="77"/>
      <c r="B37" s="77"/>
      <c r="C37" s="105"/>
      <c r="D37" s="105"/>
      <c r="E37" s="108"/>
      <c r="F37" s="108"/>
      <c r="G37" s="48" t="str">
        <f>VLOOKUP(H37,PELIGROS!A$1:G$445,2,0)</f>
        <v>MANTENIMIENTO DE PUENTE GRUAS, LIMPIEZA DE CANALES, MANTENIMIENTO DE INSTALACIONES LOCATIVAS, MANTENIMIENTO Y REPARACIÓN DE POZOS</v>
      </c>
      <c r="H37" s="48" t="s">
        <v>593</v>
      </c>
      <c r="I37" s="48" t="s">
        <v>1245</v>
      </c>
      <c r="J37" s="48" t="str">
        <f>VLOOKUP(H37,PELIGROS!A$2:G$445,3,0)</f>
        <v>LESIONES, FRACTURAS, MUERTE</v>
      </c>
      <c r="K37" s="32" t="s">
        <v>27</v>
      </c>
      <c r="L37" s="48" t="str">
        <f>VLOOKUP(H37,PELIGROS!A$2:G$445,4,0)</f>
        <v>Inspecciones planeadas e inspecciones no planeadas, procedimientos de programas de seguridad y salud en el trabajo</v>
      </c>
      <c r="M37" s="48" t="str">
        <f>VLOOKUP(H37,PELIGROS!A$2:G$445,5,0)</f>
        <v>EPP</v>
      </c>
      <c r="N37" s="32">
        <v>2</v>
      </c>
      <c r="O37" s="42">
        <v>2</v>
      </c>
      <c r="P37" s="42">
        <v>100</v>
      </c>
      <c r="Q37" s="43">
        <v>4</v>
      </c>
      <c r="R37" s="43">
        <v>40</v>
      </c>
      <c r="S37" s="33" t="s">
        <v>1225</v>
      </c>
      <c r="T37" s="50" t="s">
        <v>1196</v>
      </c>
      <c r="U37" s="44" t="s">
        <v>1197</v>
      </c>
      <c r="V37" s="105"/>
      <c r="W37" s="48" t="str">
        <f>VLOOKUP(H37,PELIGROS!A$2:G$445,6,0)</f>
        <v>MUERTE</v>
      </c>
      <c r="X37" s="32" t="s">
        <v>29</v>
      </c>
      <c r="Y37" s="32" t="s">
        <v>29</v>
      </c>
      <c r="Z37" s="32" t="s">
        <v>29</v>
      </c>
      <c r="AA37" s="33" t="s">
        <v>1251</v>
      </c>
      <c r="AB37" s="48" t="str">
        <f>VLOOKUP(H37,PELIGROS!A$2:G$445,7,0)</f>
        <v>CERTIFICACIÓN Y/O ENTRENAMIENTO EN TRABAJO SEGURO EN ALTURAS; DILGENCIAMIENTO DE PERMISO DE TRABAJO; USO Y MANEJO ADECUADO DE E.P.P.; ARME Y DESARME DE ANDAMIOS</v>
      </c>
      <c r="AC37" s="32" t="s">
        <v>1234</v>
      </c>
      <c r="AD37" s="105"/>
    </row>
    <row r="38" spans="1:30" ht="50.1" customHeight="1" thickBot="1">
      <c r="A38" s="78"/>
      <c r="B38" s="78"/>
      <c r="C38" s="106"/>
      <c r="D38" s="106"/>
      <c r="E38" s="109"/>
      <c r="F38" s="109"/>
      <c r="G38" s="53" t="str">
        <f>VLOOKUP(H38,PELIGROS!A$1:G$445,2,0)</f>
        <v>SISMOS, INCENDIOS, INUNDACIONES, TERREMOTOS, VENDAVALES, DERRUMBE</v>
      </c>
      <c r="H38" s="53" t="s">
        <v>55</v>
      </c>
      <c r="I38" s="53" t="s">
        <v>1246</v>
      </c>
      <c r="J38" s="53" t="str">
        <f>VLOOKUP(H38,PELIGROS!A$2:G$445,3,0)</f>
        <v>SISMOS, INCENDIOS, INUNDACIONES, TERREMOTOS, VENDAVALES</v>
      </c>
      <c r="K38" s="34" t="s">
        <v>27</v>
      </c>
      <c r="L38" s="53" t="str">
        <f>VLOOKUP(H38,PELIGROS!A$2:G$445,4,0)</f>
        <v>Inspecciones planeadas e inspecciones no planeadas, procedimientos de programas de seguridad y salud en el trabajo</v>
      </c>
      <c r="M38" s="53" t="str">
        <f>VLOOKUP(H38,PELIGROS!A$2:G$445,5,0)</f>
        <v>BRIGADAS DE EMERGENCIAS</v>
      </c>
      <c r="N38" s="34">
        <v>2</v>
      </c>
      <c r="O38" s="45">
        <v>1</v>
      </c>
      <c r="P38" s="45">
        <v>100</v>
      </c>
      <c r="Q38" s="46">
        <v>4</v>
      </c>
      <c r="R38" s="46">
        <v>40</v>
      </c>
      <c r="S38" s="35" t="s">
        <v>1226</v>
      </c>
      <c r="T38" s="51" t="s">
        <v>1196</v>
      </c>
      <c r="U38" s="47" t="s">
        <v>1197</v>
      </c>
      <c r="V38" s="106"/>
      <c r="W38" s="53" t="str">
        <f>VLOOKUP(H38,PELIGROS!A$2:G$445,6,0)</f>
        <v>MUERTE</v>
      </c>
      <c r="X38" s="34" t="s">
        <v>29</v>
      </c>
      <c r="Y38" s="34" t="s">
        <v>29</v>
      </c>
      <c r="Z38" s="34" t="s">
        <v>29</v>
      </c>
      <c r="AA38" s="35" t="s">
        <v>29</v>
      </c>
      <c r="AB38" s="53" t="str">
        <f>VLOOKUP(H38,PELIGROS!A$2:G$445,7,0)</f>
        <v>ENTRENAMIENTO DE LA BRIGADA; DIVULGACIÓN DE PLAN DE EMERGENCIA</v>
      </c>
      <c r="AC38" s="34" t="s">
        <v>1201</v>
      </c>
      <c r="AD38" s="106"/>
    </row>
    <row r="40" spans="1:30" ht="13.5" thickBot="1"/>
    <row r="41" spans="1:30" ht="15.75" customHeight="1" thickBot="1">
      <c r="A41" s="73" t="s">
        <v>1074</v>
      </c>
      <c r="B41" s="73"/>
      <c r="C41" s="73"/>
      <c r="D41" s="73"/>
      <c r="E41" s="73"/>
      <c r="F41" s="73"/>
      <c r="G41" s="73"/>
    </row>
    <row r="42" spans="1:30" ht="15.75" customHeight="1" thickBot="1">
      <c r="A42" s="113" t="s">
        <v>1075</v>
      </c>
      <c r="B42" s="113"/>
      <c r="C42" s="113"/>
      <c r="D42" s="74" t="s">
        <v>1076</v>
      </c>
      <c r="E42" s="74"/>
      <c r="F42" s="74"/>
      <c r="G42" s="74"/>
    </row>
    <row r="43" spans="1:30" ht="15.75" customHeight="1">
      <c r="A43" s="110" t="s">
        <v>1247</v>
      </c>
      <c r="B43" s="111"/>
      <c r="C43" s="112"/>
      <c r="D43" s="75" t="s">
        <v>1248</v>
      </c>
      <c r="E43" s="75"/>
      <c r="F43" s="75"/>
      <c r="G43" s="75"/>
    </row>
    <row r="44" spans="1:30" ht="15.75" customHeight="1">
      <c r="A44" s="98" t="s">
        <v>1249</v>
      </c>
      <c r="B44" s="99"/>
      <c r="C44" s="100"/>
      <c r="D44" s="98" t="s">
        <v>1250</v>
      </c>
      <c r="E44" s="99"/>
      <c r="F44" s="99"/>
      <c r="G44" s="100"/>
    </row>
    <row r="45" spans="1:30" ht="15" customHeight="1">
      <c r="A45" s="101"/>
      <c r="B45" s="102"/>
      <c r="C45" s="103"/>
      <c r="D45" s="101"/>
      <c r="E45" s="102"/>
      <c r="F45" s="102"/>
      <c r="G45" s="103"/>
    </row>
    <row r="46" spans="1:30" ht="15.75" customHeight="1" thickBot="1">
      <c r="A46" s="64"/>
      <c r="B46" s="65"/>
      <c r="C46" s="66"/>
      <c r="D46" s="63"/>
      <c r="E46" s="63"/>
      <c r="F46" s="63"/>
      <c r="G46" s="63"/>
    </row>
  </sheetData>
  <autoFilter ref="H10:I38"/>
  <sortState ref="A50:AD63">
    <sortCondition ref="I50:I63" customList="Biológico,Físico,Químico,Psicosocial,Biomecánico,Condiciones de Seguridad,Fenómenos Naturales"/>
  </sortState>
  <mergeCells count="38">
    <mergeCell ref="AD11:AD24"/>
    <mergeCell ref="V25:V38"/>
    <mergeCell ref="AD25:AD38"/>
    <mergeCell ref="X8:AD9"/>
    <mergeCell ref="N8:T9"/>
    <mergeCell ref="V8:W9"/>
    <mergeCell ref="V11:V24"/>
    <mergeCell ref="D44:G45"/>
    <mergeCell ref="C25:C38"/>
    <mergeCell ref="D25:D38"/>
    <mergeCell ref="E25:E38"/>
    <mergeCell ref="F25:F38"/>
    <mergeCell ref="A44:C45"/>
    <mergeCell ref="A43:C43"/>
    <mergeCell ref="A42:C42"/>
    <mergeCell ref="E5:G5"/>
    <mergeCell ref="C8:F9"/>
    <mergeCell ref="J8:J10"/>
    <mergeCell ref="K8:M9"/>
    <mergeCell ref="U8:U9"/>
    <mergeCell ref="G8:I9"/>
    <mergeCell ref="H10:I10"/>
    <mergeCell ref="C3:G3"/>
    <mergeCell ref="C4:G4"/>
    <mergeCell ref="C2:G2"/>
    <mergeCell ref="D46:G46"/>
    <mergeCell ref="A46:C46"/>
    <mergeCell ref="A8:A10"/>
    <mergeCell ref="B8:B10"/>
    <mergeCell ref="A41:G41"/>
    <mergeCell ref="D42:G42"/>
    <mergeCell ref="D43:G43"/>
    <mergeCell ref="A11:A38"/>
    <mergeCell ref="B11:B38"/>
    <mergeCell ref="C11:C24"/>
    <mergeCell ref="D11:D24"/>
    <mergeCell ref="E11:E24"/>
    <mergeCell ref="F11:F24"/>
  </mergeCells>
  <conditionalFormatting sqref="P11:P38">
    <cfRule type="cellIs" priority="31" stopIfTrue="1" operator="equal">
      <formula>"10, 25, 50, 100"</formula>
    </cfRule>
  </conditionalFormatting>
  <conditionalFormatting sqref="U1:U10 U39: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39:T1048576">
    <cfRule type="cellIs" dxfId="8" priority="26" operator="equal">
      <formula>"II"</formula>
    </cfRule>
  </conditionalFormatting>
  <conditionalFormatting sqref="T11:T38">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38">
    <cfRule type="cellIs" dxfId="3" priority="4" stopIfTrue="1" operator="equal">
      <formula>"No Aceptable"</formula>
    </cfRule>
    <cfRule type="cellIs" dxfId="2" priority="5" stopIfTrue="1" operator="equal">
      <formula>"Aceptable"</formula>
    </cfRule>
  </conditionalFormatting>
  <conditionalFormatting sqref="U11:U38">
    <cfRule type="cellIs" dxfId="1" priority="2" stopIfTrue="1" operator="equal">
      <formula>"No Aceptable o Aceptable Con Control Especifico"</formula>
    </cfRule>
  </conditionalFormatting>
  <conditionalFormatting sqref="U11:U38">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3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8">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H11:H38</xm:sqref>
        </x14:dataValidation>
        <x14:dataValidation type="list" allowBlank="1" showInputMessage="1" showErrorMessage="1">
          <x14:formula1>
            <xm:f>FUNCIONES!$A$2:$A$82</xm:f>
          </x14:formula1>
          <xm:sqref>E11 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75">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ht="30">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ht="30">
      <c r="A384" s="17" t="s">
        <v>913</v>
      </c>
      <c r="B384" s="17" t="s">
        <v>474</v>
      </c>
      <c r="C384" s="17" t="s">
        <v>476</v>
      </c>
      <c r="D384" s="17" t="s">
        <v>115</v>
      </c>
      <c r="E384" s="17" t="s">
        <v>115</v>
      </c>
      <c r="F384" s="17" t="s">
        <v>476</v>
      </c>
      <c r="G384" s="17" t="s">
        <v>115</v>
      </c>
    </row>
    <row r="385" spans="1:7" ht="30">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ht="30">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78"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1240</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ALMACEN SANTA LUCIA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2019-06-25T18:46:27Z</dcterms:modified>
</cp:coreProperties>
</file>