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5055" activeTab="0"/>
  </bookViews>
  <sheets>
    <sheet name="Tabla 6.5 Jerarquización" sheetId="1" r:id="rId1"/>
    <sheet name="Tabla 6.4 OrdenPrioritario" sheetId="2" r:id="rId2"/>
    <sheet name="Tabla 6.3 ValoraciónGlobal" sheetId="3" r:id="rId3"/>
    <sheet name="Tabla 6.2" sheetId="4" r:id="rId4"/>
  </sheets>
  <externalReferences>
    <externalReference r:id="rId7"/>
  </externalReferences>
  <definedNames>
    <definedName name="_xlnm._FilterDatabase" localSheetId="3" hidden="1">'Tabla 6.2'!$A$8:$DP$166</definedName>
    <definedName name="_xlnm._FilterDatabase" localSheetId="2" hidden="1">'Tabla 6.3 ValoraciónGlobal'!$A$8:$DQ$166</definedName>
    <definedName name="_xlnm._FilterDatabase" localSheetId="0" hidden="1">'Tabla 6.5 Jerarquización'!$A$8:$DR$166</definedName>
    <definedName name="_xlnm.Print_Area" localSheetId="3">'Tabla 6.2'!$B$9:$R$166</definedName>
    <definedName name="_xlnm.Print_Area" localSheetId="0">'Tabla 6.5 Jerarquización'!$A$9:$T$173</definedName>
    <definedName name="_xlnm.Print_Titles" localSheetId="3">'Tabla 6.2'!$1:$8</definedName>
    <definedName name="_xlnm.Print_Titles" localSheetId="2">'Tabla 6.3 ValoraciónGlobal'!$1:$8</definedName>
    <definedName name="_xlnm.Print_Titles" localSheetId="1">'Tabla 6.4 OrdenPrioritario'!$1:$8</definedName>
    <definedName name="_xlnm.Print_Titles" localSheetId="0">'Tabla 6.5 Jerarquización'!$1:$8</definedName>
  </definedNames>
  <calcPr fullCalcOnLoad="1"/>
</workbook>
</file>

<file path=xl/sharedStrings.xml><?xml version="1.0" encoding="utf-8"?>
<sst xmlns="http://schemas.openxmlformats.org/spreadsheetml/2006/main" count="2381" uniqueCount="440">
  <si>
    <t>ESTUDIO PARA LA EVALUACIÓN DE LA RED MATRIZ DE DISTRIBUCIÓN DE ACUEDUCTO</t>
  </si>
  <si>
    <t>VARIABLES FÍSICAS</t>
  </si>
  <si>
    <t>VARIABLES EXTERNAS</t>
  </si>
  <si>
    <t>CÓDIGO E.A.A.B.</t>
  </si>
  <si>
    <t>DESCRIPCION</t>
  </si>
  <si>
    <t>ZONA DE SERVICIO</t>
  </si>
  <si>
    <t>MATERIAL</t>
  </si>
  <si>
    <t>EDAD</t>
  </si>
  <si>
    <t xml:space="preserve">DIÁMETRO </t>
  </si>
  <si>
    <t>BIV4842099</t>
  </si>
  <si>
    <t xml:space="preserve">  Silencio - Casablanca</t>
  </si>
  <si>
    <t>Z .B .N.</t>
  </si>
  <si>
    <t xml:space="preserve">BIV4842099 </t>
  </si>
  <si>
    <t>Interconexión El Espinal</t>
  </si>
  <si>
    <t>Interconexión La Caro</t>
  </si>
  <si>
    <t>Interconexión Puente Piedra</t>
  </si>
  <si>
    <t>CC9001</t>
  </si>
  <si>
    <t>Interconexión Calle 150</t>
  </si>
  <si>
    <t>RD924026</t>
  </si>
  <si>
    <t>Interconexión Calle 151</t>
  </si>
  <si>
    <t>RM60002</t>
  </si>
  <si>
    <t>Interconexión Calle92 -Calle 129</t>
  </si>
  <si>
    <t>BIV60081</t>
  </si>
  <si>
    <t>Interconexión Tanque El Silencio - Casablanca (Salida Tque)</t>
  </si>
  <si>
    <t>BIV36084</t>
  </si>
  <si>
    <t>Refuerzo Suba Zona Baja</t>
  </si>
  <si>
    <t>BIV2416113</t>
  </si>
  <si>
    <t>Interconexión El Verbenal</t>
  </si>
  <si>
    <t>RM78001</t>
  </si>
  <si>
    <t>Tibitoc - Cantarrana ( CASABLANCA)</t>
  </si>
  <si>
    <t>BIV60092</t>
  </si>
  <si>
    <t>Línea a Suba</t>
  </si>
  <si>
    <t>BIV7860077</t>
  </si>
  <si>
    <t>Tanque Suba Tibitóc</t>
  </si>
  <si>
    <t>RD742005</t>
  </si>
  <si>
    <t>Av. Ferrocarril x Cra. 50  y 112 hacia Municipios.</t>
  </si>
  <si>
    <t>RD842008</t>
  </si>
  <si>
    <t>BIV36075</t>
  </si>
  <si>
    <t>BIV3024068</t>
  </si>
  <si>
    <t>Línea El Rincón</t>
  </si>
  <si>
    <t>STF2016133</t>
  </si>
  <si>
    <t>Av. Cundinamarca - Suba</t>
  </si>
  <si>
    <t>Línea Av. Cundinamarca - Av. Suba</t>
  </si>
  <si>
    <t>STF20126</t>
  </si>
  <si>
    <t xml:space="preserve">Ave. Ciudad de Cali.                      </t>
  </si>
  <si>
    <t>BIV30073</t>
  </si>
  <si>
    <t>Ruta baja Sierra Morena</t>
  </si>
  <si>
    <t>BIV3024091</t>
  </si>
  <si>
    <t>Refuerzo Zona Occidental</t>
  </si>
  <si>
    <t>RM30015</t>
  </si>
  <si>
    <t>Conducción Funza - Mosquera - Madrid</t>
  </si>
  <si>
    <t>RM24104</t>
  </si>
  <si>
    <t>Línea Usaquen - La Bella Suiza - Los Cedritos</t>
  </si>
  <si>
    <t>STF24132</t>
  </si>
  <si>
    <t>Bosa - Los Laureles.</t>
  </si>
  <si>
    <t>STF24135</t>
  </si>
  <si>
    <t xml:space="preserve"> Av. Moriscos (Cras 91 y 116)</t>
  </si>
  <si>
    <t>STF24140</t>
  </si>
  <si>
    <t>Conducción Calle 63 - Engativá</t>
  </si>
  <si>
    <t>RD224017</t>
  </si>
  <si>
    <t>Carretera Central - Cra. 7 Calle 110 a 170</t>
  </si>
  <si>
    <t>RD324018</t>
  </si>
  <si>
    <t>Camino de La Sirena                                                                                                       Conducción Estación de Bombeo Suba</t>
  </si>
  <si>
    <t>RD3A24019</t>
  </si>
  <si>
    <t>RD424020</t>
  </si>
  <si>
    <t>Autop. Medellín por Av. Boyacá a la Cra 116</t>
  </si>
  <si>
    <t>RD4A24021</t>
  </si>
  <si>
    <t>Av. Boyacá - Tibabuyes.</t>
  </si>
  <si>
    <t>RD1124028</t>
  </si>
  <si>
    <t>Av. Boyacá a Escuela Gral. Santander - Diag 43 sur.</t>
  </si>
  <si>
    <t>RD1224029</t>
  </si>
  <si>
    <t>Línea Carretera del Sur - Prolongación Soacha</t>
  </si>
  <si>
    <t>RD2924043</t>
  </si>
  <si>
    <t>RD1324030</t>
  </si>
  <si>
    <t>Línea El Tunal</t>
  </si>
  <si>
    <t>RD13A24031</t>
  </si>
  <si>
    <t>Línea El Tunal - San Franciso.</t>
  </si>
  <si>
    <t>RD2224037</t>
  </si>
  <si>
    <t>Línea RD-22</t>
  </si>
  <si>
    <t>RD3124044</t>
  </si>
  <si>
    <t>Calle 125 A x Av. Boyacá a la Av. Suba.</t>
  </si>
  <si>
    <t>BIV20069</t>
  </si>
  <si>
    <t>Ruta Baja Arborizadora</t>
  </si>
  <si>
    <t>BIV24089</t>
  </si>
  <si>
    <t>Linea refuerzo Av. Las Américas</t>
  </si>
  <si>
    <t>BIV24090</t>
  </si>
  <si>
    <t>Linea refuerzo Av. Primero de Mayo</t>
  </si>
  <si>
    <t>RM241MAYO</t>
  </si>
  <si>
    <t>Av. 1ro. De Mayo. Cra 86A. Cra. 112 por Clls 56 Sur - Bosa. Brasil.</t>
  </si>
  <si>
    <t>BIV30069</t>
  </si>
  <si>
    <t>Ruta Baja Jerusalen</t>
  </si>
  <si>
    <t xml:space="preserve">BIV36070 </t>
  </si>
  <si>
    <t>Tubería de Succión Ciudad Bolivar.</t>
  </si>
  <si>
    <t>Tubería de Impulsión Cidudad Bolivar.</t>
  </si>
  <si>
    <t>BIV36070</t>
  </si>
  <si>
    <t>Tanque Intermedio - Tanque Alto Ciudad Bolivar</t>
  </si>
  <si>
    <t>BIV30071</t>
  </si>
  <si>
    <t xml:space="preserve">Ruta Alta Jerusalen.            </t>
  </si>
  <si>
    <t>BIV20072</t>
  </si>
  <si>
    <t xml:space="preserve">Ruta baja Sierra Morena          </t>
  </si>
  <si>
    <t xml:space="preserve">Ruta alta Sierra Morena          </t>
  </si>
  <si>
    <t>CC9016</t>
  </si>
  <si>
    <t>Línea Calle 100 - Av. Suba</t>
  </si>
  <si>
    <t>CC9017</t>
  </si>
  <si>
    <t>Línea Calle 170</t>
  </si>
  <si>
    <t>STF16125</t>
  </si>
  <si>
    <t>Ciudadela Colsubsidio sector IV</t>
  </si>
  <si>
    <t>STF1624131</t>
  </si>
  <si>
    <t>Bosa - Kennedy. Av. Américas. Av Dagoberto Mejía (cra. 86)</t>
  </si>
  <si>
    <t xml:space="preserve">STF1624131       </t>
  </si>
  <si>
    <t xml:space="preserve">BIV1624114 </t>
  </si>
  <si>
    <t>Conducción Gran Britalia - Cll 49 sur de Cra. 86 a Cra. 96.</t>
  </si>
  <si>
    <t>STF16136</t>
  </si>
  <si>
    <t>Av. Villavicencio Sector Gran Britalia.</t>
  </si>
  <si>
    <t>STF16137</t>
  </si>
  <si>
    <t>Av. Villavicencio Sector Tintalito y Gran Britalia.</t>
  </si>
  <si>
    <t>RM16049</t>
  </si>
  <si>
    <t>Avda. 44 Sur x Cra.25 -  El Carmen</t>
  </si>
  <si>
    <t>RM16051</t>
  </si>
  <si>
    <t>Calle 73 x Cra. 53.</t>
  </si>
  <si>
    <t>RM16056</t>
  </si>
  <si>
    <t>Las Granjas - Fontibon</t>
  </si>
  <si>
    <t>RM16057</t>
  </si>
  <si>
    <t>Av. Centenario, cra 50 a la cra 91</t>
  </si>
  <si>
    <t>STF16138</t>
  </si>
  <si>
    <t>Av. Centenario, Zona Franca.</t>
  </si>
  <si>
    <t>RM16060</t>
  </si>
  <si>
    <t>Avda. Boyacá a Cra. 60 x Calle 68</t>
  </si>
  <si>
    <t>RM16061</t>
  </si>
  <si>
    <t>Alimentación Timiza</t>
  </si>
  <si>
    <t>RM16063</t>
  </si>
  <si>
    <t>Carretera del Sur. (Fátima - La Laguna)</t>
  </si>
  <si>
    <t>BIV141</t>
  </si>
  <si>
    <t>Estructura de control - Tque Casablanca</t>
  </si>
  <si>
    <t>RD2842109</t>
  </si>
  <si>
    <t xml:space="preserve">Interconexión Tanque El Silencio - Conducción Parque Nacional - San Diego </t>
  </si>
  <si>
    <t>Z .B . S.</t>
  </si>
  <si>
    <t>BIV24102</t>
  </si>
  <si>
    <t>Ferrocarril Autopista El Dorado</t>
  </si>
  <si>
    <t>BIV60076</t>
  </si>
  <si>
    <t>Tanque de Santa Ana - Usaquen</t>
  </si>
  <si>
    <t>Av. 39 x Univ. Nal al parque Nacional.</t>
  </si>
  <si>
    <t xml:space="preserve">RM36012 </t>
  </si>
  <si>
    <t>Av. 78xAv. Américas (cras 60 y 50) - (Esc. Militar - Pte. Aranda)</t>
  </si>
  <si>
    <t>CC9009</t>
  </si>
  <si>
    <t>RM42004</t>
  </si>
  <si>
    <t>Centro Nariño - Cama Vieja, Cra 30 a la 50 EAAB.</t>
  </si>
  <si>
    <t>CC9004</t>
  </si>
  <si>
    <t>Av. Quito, Sta Lucia (Av. 78 a la diagonal 44 sur) Zona B. Sur</t>
  </si>
  <si>
    <t>RD624025</t>
  </si>
  <si>
    <t>Av. Dorado (Cra. 68 a la cra 94) (Línea RD6)</t>
  </si>
  <si>
    <t>RD1024027</t>
  </si>
  <si>
    <t>Calle 8 sur y de Cra. 27 a Tranvs 50.</t>
  </si>
  <si>
    <t>CC9008</t>
  </si>
  <si>
    <t>Zona Baja Sur - Brazo Oriental (cra. 20 - Cll 37 a 75)</t>
  </si>
  <si>
    <t>CC9015</t>
  </si>
  <si>
    <t>RM16052</t>
  </si>
  <si>
    <t>Santa Lucia - San Carlos.</t>
  </si>
  <si>
    <t>RD2024022</t>
  </si>
  <si>
    <t>Cementerio del Sur - Av. Ciudad de Quito por Cra. 26 - Av. 27.</t>
  </si>
  <si>
    <t>BIV60086</t>
  </si>
  <si>
    <t xml:space="preserve">  Silencio - Vitelma</t>
  </si>
  <si>
    <t>VIT. GRAV y CDAD. BOLIVAR</t>
  </si>
  <si>
    <t>BIV42087</t>
  </si>
  <si>
    <t>Vitelma - Columnas (Refuerzo -oriental)</t>
  </si>
  <si>
    <t>VIT. GRAV. S .O.</t>
  </si>
  <si>
    <t xml:space="preserve">BIV30111 </t>
  </si>
  <si>
    <t>Columnas (B) - San Vicente</t>
  </si>
  <si>
    <t>VIT. S .O.</t>
  </si>
  <si>
    <t>BIV24124</t>
  </si>
  <si>
    <t>Refuerzo Tanque los Alpes</t>
  </si>
  <si>
    <t>RM24107</t>
  </si>
  <si>
    <t xml:space="preserve"> Alpes (B) - Quindio (B)</t>
  </si>
  <si>
    <t>RM24108</t>
  </si>
  <si>
    <t>Quindio (B) - Juan Rey (B).</t>
  </si>
  <si>
    <t>BIV16082</t>
  </si>
  <si>
    <t>Refuerzo San Vicente - La victoria.</t>
  </si>
  <si>
    <t>VIT. GRAV. S. O.</t>
  </si>
  <si>
    <t>BIV24139</t>
  </si>
  <si>
    <t>Interconexión Tanque San Vicente</t>
  </si>
  <si>
    <t>VITELMA GRAV.</t>
  </si>
  <si>
    <t>CC9002</t>
  </si>
  <si>
    <t>Interconexión Los Alpes</t>
  </si>
  <si>
    <t>BIV24115</t>
  </si>
  <si>
    <t>Interconexión Cra. 4 - Lourdes.</t>
  </si>
  <si>
    <t>RD1942009</t>
  </si>
  <si>
    <t>Vitelma - Columnas ( occidental)</t>
  </si>
  <si>
    <t>RM42003</t>
  </si>
  <si>
    <t>Sur orientales Altos. (San Blas- Estación Columnas)</t>
  </si>
  <si>
    <t>STF24134</t>
  </si>
  <si>
    <t xml:space="preserve">Variante Barrio Las Lomas                                                  </t>
  </si>
  <si>
    <t>RD1824034</t>
  </si>
  <si>
    <t xml:space="preserve">Línea calle 11 sur </t>
  </si>
  <si>
    <t>RD26A24041</t>
  </si>
  <si>
    <t>San Carlos - Altos de Jalisco</t>
  </si>
  <si>
    <t>RD2624040</t>
  </si>
  <si>
    <t>Santa Lucía - Av. Tunjuelito.</t>
  </si>
  <si>
    <t>RD2524039</t>
  </si>
  <si>
    <t>Vitelma - Santa Lucía ( La Colina Santa Lucía).</t>
  </si>
  <si>
    <t>RD2324038</t>
  </si>
  <si>
    <t>Vitelma - Santa Lucía ( San Blas - La Colina).</t>
  </si>
  <si>
    <t>RD21105</t>
  </si>
  <si>
    <t>Línea By Pass - Santa Lucia</t>
  </si>
  <si>
    <t>CC9006</t>
  </si>
  <si>
    <t>Jalisco - El Castillo</t>
  </si>
  <si>
    <t>CC9007</t>
  </si>
  <si>
    <t>San Diego   -  Vitelma</t>
  </si>
  <si>
    <t>CC9011</t>
  </si>
  <si>
    <t>Vitelma - Diana Turbay (Monte Blanco)</t>
  </si>
  <si>
    <t>CC9013</t>
  </si>
  <si>
    <t>Línea Av. Primera.</t>
  </si>
  <si>
    <t>CC9014</t>
  </si>
  <si>
    <t>Tanque Egipto a Cra. 9 x Cll.12</t>
  </si>
  <si>
    <t>RM16045</t>
  </si>
  <si>
    <t>RM16055</t>
  </si>
  <si>
    <t>Conducción San Carlos</t>
  </si>
  <si>
    <t>RM16059</t>
  </si>
  <si>
    <t>Externado de Colombia - Renovación.</t>
  </si>
  <si>
    <t>RM16064</t>
  </si>
  <si>
    <t>Tubería de Distribución Sur - Orientales</t>
  </si>
  <si>
    <t>BIV16088</t>
  </si>
  <si>
    <t>Refuerzo  -  El Castillo (B) - Volador</t>
  </si>
  <si>
    <t>BIV12118</t>
  </si>
  <si>
    <t>Tanque San Dionicio Nuevo - Tanque el Consuelo</t>
  </si>
  <si>
    <t>SAN DIEGO SUR</t>
  </si>
  <si>
    <t>BIV24116</t>
  </si>
  <si>
    <t xml:space="preserve">Interconexión Calle 21 (Av. 3ra. - Cra. 1ra.) </t>
  </si>
  <si>
    <t>RD1442011</t>
  </si>
  <si>
    <t>San Diego Calle 22 x Cra. 5a.</t>
  </si>
  <si>
    <t>RD1442007</t>
  </si>
  <si>
    <t xml:space="preserve">San Diego - Zona Intermedia II </t>
  </si>
  <si>
    <t>RD1742007</t>
  </si>
  <si>
    <t>San Diego Sur - Calle 22</t>
  </si>
  <si>
    <t>RMZ130013</t>
  </si>
  <si>
    <t>Zona Intemedia - Etapa Final - Prolongación</t>
  </si>
  <si>
    <t>RD1524032</t>
  </si>
  <si>
    <t>Cra.7 por Clls. 22 y 19.</t>
  </si>
  <si>
    <t>RD1624033</t>
  </si>
  <si>
    <t>Carrera 4a.</t>
  </si>
  <si>
    <t>RD2124036</t>
  </si>
  <si>
    <t>Calle 1ra. a la Av. 1 mayo por cra 8</t>
  </si>
  <si>
    <t>SAN DIEGO NORTE</t>
  </si>
  <si>
    <t xml:space="preserve">RD2742010 </t>
  </si>
  <si>
    <t>San Diego Norte (Pque. Nacional - San Diego)</t>
  </si>
  <si>
    <t>RD2742010</t>
  </si>
  <si>
    <t>CC9010</t>
  </si>
  <si>
    <t>San Diego Norte</t>
  </si>
  <si>
    <t>SOACHA</t>
  </si>
  <si>
    <t>BIV42074</t>
  </si>
  <si>
    <t xml:space="preserve">  Silencio - Cazucá</t>
  </si>
  <si>
    <t>BIV423011</t>
  </si>
  <si>
    <t>Conducción Abastecimiento Cazucá - Soacha.</t>
  </si>
  <si>
    <t>S36098</t>
  </si>
  <si>
    <t xml:space="preserve">Refuerzo Autop. Sur x Prolong. S. Carlos-Soacha                 </t>
  </si>
  <si>
    <t>BIV36101</t>
  </si>
  <si>
    <t>Refuerzo Autopista del Sur</t>
  </si>
  <si>
    <t>S16093</t>
  </si>
  <si>
    <t>Línea Santa Ana (Soacha)</t>
  </si>
  <si>
    <t>S1612095</t>
  </si>
  <si>
    <t>Refuerzo Línea San Carlos (Soacha)</t>
  </si>
  <si>
    <t>LA LAGUNA</t>
  </si>
  <si>
    <t>BIV20083</t>
  </si>
  <si>
    <t>Tanque Monteblanco.</t>
  </si>
  <si>
    <t>CC9012</t>
  </si>
  <si>
    <t>La Laguna  - Monteblanco</t>
  </si>
  <si>
    <t>CC9003</t>
  </si>
  <si>
    <t xml:space="preserve">Tibitóc - Usaquén. </t>
  </si>
  <si>
    <t>Z .B .N. y Z .B. S.</t>
  </si>
  <si>
    <t>RD524024</t>
  </si>
  <si>
    <t>Calle 67 por Cra 50 a la Av. Boyacá. (Línea RD5)</t>
  </si>
  <si>
    <t>Z .B .N. y Z .B . S.</t>
  </si>
  <si>
    <t>STF16129</t>
  </si>
  <si>
    <t>Línea Avenida de las Américas.</t>
  </si>
  <si>
    <t>RM16058</t>
  </si>
  <si>
    <t>Av. El Dorado por Av. Cra. 47 Cra. 66A (Av. Rojas)</t>
  </si>
  <si>
    <t>Z .B .N. y Z .B .S.</t>
  </si>
  <si>
    <t>BIV36110</t>
  </si>
  <si>
    <t>Interconexión San Diego - Zona Intermedia II</t>
  </si>
  <si>
    <t>CTRL.SANTAFE</t>
  </si>
  <si>
    <t>RD2424022</t>
  </si>
  <si>
    <t>Zona Intemedia  - Sta. Lucia</t>
  </si>
  <si>
    <t>BIV36110A</t>
  </si>
  <si>
    <t>Interconexión Zona Intermedia - Zona Baja</t>
  </si>
  <si>
    <t>Z I. y Z .B . S.</t>
  </si>
  <si>
    <t>BIV48100</t>
  </si>
  <si>
    <t>San Diego Zona Intermedia I</t>
  </si>
  <si>
    <t>Z .I.</t>
  </si>
  <si>
    <t>RMZI36016</t>
  </si>
  <si>
    <t>Zona Intermedia</t>
  </si>
  <si>
    <t>USAQUEN</t>
  </si>
  <si>
    <t>RD2842045</t>
  </si>
  <si>
    <t xml:space="preserve">  Silencio - San Diego - Parque nacional.</t>
  </si>
  <si>
    <t>SILENCIO GRAV.</t>
  </si>
  <si>
    <t>BIV60080</t>
  </si>
  <si>
    <t>Interconexión Los Rosales - Tanque El Silencio (Entrada Tque)</t>
  </si>
  <si>
    <t>WIESNER GRAV.</t>
  </si>
  <si>
    <t>BIV60078</t>
  </si>
  <si>
    <t>T. Silencio a Control Vitelma.</t>
  </si>
  <si>
    <t>SUR .ORI.</t>
  </si>
  <si>
    <t>CC9005</t>
  </si>
  <si>
    <t>REGADERA</t>
  </si>
  <si>
    <t>REMOCION EN  MASA</t>
  </si>
  <si>
    <t>GEOLOGIA ESTRUCTURAL</t>
  </si>
  <si>
    <t>LITOLOGIA</t>
  </si>
  <si>
    <t>COMPORTAMIENTO GEOTECNICO</t>
  </si>
  <si>
    <t>CARGAS EXTERNAS</t>
  </si>
  <si>
    <t>AGRESIVIDAD DEL SUELO</t>
  </si>
  <si>
    <t>CARGAS INTERNAS</t>
  </si>
  <si>
    <t>VELOCIDAD DEL AGUA</t>
  </si>
  <si>
    <t>PRESIÓN INTERNA</t>
  </si>
  <si>
    <t>LONGITUD FINAL (m)</t>
  </si>
  <si>
    <t>Conducción La Regadera - Vitelma (AGUA CRUDA)</t>
  </si>
  <si>
    <t>Valoración  Global</t>
  </si>
  <si>
    <t>Silencio-Casablanca</t>
  </si>
  <si>
    <t>Z.B.N.</t>
  </si>
  <si>
    <t>Cra. 36 a la Av Primera.       (HF en planos)</t>
  </si>
  <si>
    <t>NUMERO</t>
  </si>
  <si>
    <t>5</t>
  </si>
  <si>
    <t>6</t>
  </si>
  <si>
    <t>7</t>
  </si>
  <si>
    <t>10</t>
  </si>
  <si>
    <t>11</t>
  </si>
  <si>
    <t>12</t>
  </si>
  <si>
    <t>13</t>
  </si>
  <si>
    <t>17</t>
  </si>
  <si>
    <t>18</t>
  </si>
  <si>
    <t>19</t>
  </si>
  <si>
    <t>23</t>
  </si>
  <si>
    <t>24</t>
  </si>
  <si>
    <t>25</t>
  </si>
  <si>
    <t>26</t>
  </si>
  <si>
    <t>27.1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</si>
  <si>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</si>
  <si>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</si>
  <si>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</si>
  <si>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</si>
  <si>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</si>
  <si>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</si>
  <si>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</si>
  <si>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</si>
  <si>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</si>
  <si>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44</t>
  </si>
  <si>
    <t>45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</si>
  <si>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</si>
  <si>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</si>
  <si>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</si>
  <si>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</si>
  <si>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</si>
  <si>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</si>
  <si>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</si>
  <si>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</si>
  <si>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</si>
  <si>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</si>
  <si>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</si>
  <si>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</si>
  <si>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</si>
  <si>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</si>
  <si>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</si>
  <si>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</si>
  <si>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</si>
  <si>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</si>
  <si>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</si>
  <si>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</si>
  <si>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</si>
  <si>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</si>
  <si>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</si>
  <si>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</si>
  <si>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</si>
  <si>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</si>
  <si>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</si>
  <si>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</si>
  <si>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</si>
  <si>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</si>
  <si>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</si>
  <si>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</si>
  <si>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</si>
  <si>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</si>
  <si>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</si>
  <si>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</si>
  <si>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</si>
  <si>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</si>
  <si>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</si>
  <si>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</si>
  <si>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</si>
  <si>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</si>
  <si>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</si>
  <si>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</si>
  <si>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</si>
  <si>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</si>
  <si>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</si>
  <si>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</si>
  <si>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</si>
  <si>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</si>
  <si>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</si>
  <si>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</si>
  <si>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</si>
  <si>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</si>
  <si>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</si>
  <si>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</si>
  <si>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</si>
  <si>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</si>
  <si>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</si>
  <si>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</si>
  <si>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</si>
  <si>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</si>
  <si>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</si>
  <si>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</si>
  <si>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</si>
  <si>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119</t>
  </si>
  <si>
    <t>122</t>
  </si>
  <si>
    <t>123</t>
  </si>
  <si>
    <t>124</t>
  </si>
  <si>
    <t>125</t>
  </si>
  <si>
    <t>126</t>
  </si>
  <si>
    <t>127</t>
  </si>
  <si>
    <t>128.1</t>
  </si>
  <si>
    <t>130</t>
  </si>
  <si>
    <t>131</t>
  </si>
  <si>
    <t>134</t>
  </si>
  <si>
    <t>135</t>
  </si>
  <si>
    <t>136</t>
  </si>
  <si>
    <t>DIAMETRO (Pulgadas)</t>
  </si>
  <si>
    <t>Orden Prioritario</t>
  </si>
  <si>
    <t>CALIFICACION PROMEDIO PARA PRIORIZACION DE SISTIOS CRITICOS</t>
  </si>
  <si>
    <t>CALIFICACION PROMEDIO DE LAS VARIABLES PARA PRIORIZACION DE SITIOS CRITICOS</t>
  </si>
  <si>
    <t>CUADRO No. 6.3</t>
  </si>
  <si>
    <t>VALORACION GLOBAL DE LAS CALIFICACIONES PROMEDIO PARA LA PRIORIZACION DE SITIOS CRITICOS</t>
  </si>
  <si>
    <t>ORDEN DE PRIORIDADES SEGUN VALORACION GLOBAL</t>
  </si>
  <si>
    <t>CUADRO No. 6.4</t>
  </si>
  <si>
    <t>CUADRO No. 6.5</t>
  </si>
  <si>
    <t>JERARQUIZACION DE LAS PRIORIDADES</t>
  </si>
  <si>
    <t>Convenciones:</t>
  </si>
  <si>
    <t>Muy Alta Prioridad</t>
  </si>
  <si>
    <t>Alta Prioridad</t>
  </si>
  <si>
    <t>Moderada Prioridad</t>
  </si>
  <si>
    <t>Baja Prioridad</t>
  </si>
  <si>
    <t>Muy Baja Prioridad</t>
  </si>
  <si>
    <t>VARIABLES HIDRÁULICAS</t>
  </si>
  <si>
    <t>CUADRO No. 6.2</t>
  </si>
  <si>
    <t>ND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</si>
</sst>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"/>
    <numFmt numFmtId="198" formatCode="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i/>
      <sz val="6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/>
      <right style="thick"/>
      <top style="thick"/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 style="thin"/>
      <bottom style="thick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/>
      <top style="thick"/>
      <bottom style="double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hair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97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97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97" fontId="4" fillId="0" borderId="3" xfId="0" applyNumberFormat="1" applyFont="1" applyBorder="1" applyAlignment="1">
      <alignment horizontal="center" vertical="center" wrapText="1"/>
    </xf>
    <xf numFmtId="197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justify" wrapText="1"/>
    </xf>
    <xf numFmtId="2" fontId="4" fillId="0" borderId="3" xfId="0" applyNumberFormat="1" applyFont="1" applyBorder="1" applyAlignment="1">
      <alignment horizontal="center" vertical="justify" wrapText="1"/>
    </xf>
    <xf numFmtId="0" fontId="9" fillId="0" borderId="3" xfId="0" applyFont="1" applyBorder="1" applyAlignment="1">
      <alignment horizontal="center" vertical="justify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97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197" fontId="4" fillId="0" borderId="6" xfId="0" applyNumberFormat="1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9" fontId="8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97" fontId="6" fillId="0" borderId="7" xfId="0" applyNumberFormat="1" applyFont="1" applyBorder="1" applyAlignment="1">
      <alignment horizontal="center" vertical="center" wrapText="1"/>
    </xf>
    <xf numFmtId="197" fontId="6" fillId="0" borderId="8" xfId="0" applyNumberFormat="1" applyFont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97" fontId="4" fillId="2" borderId="3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197" fontId="4" fillId="2" borderId="3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 vertical="center" wrapText="1"/>
    </xf>
    <xf numFmtId="197" fontId="4" fillId="2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97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97" fontId="6" fillId="0" borderId="7" xfId="0" applyNumberFormat="1" applyFont="1" applyFill="1" applyBorder="1" applyAlignment="1">
      <alignment horizontal="center" vertical="center" wrapText="1"/>
    </xf>
    <xf numFmtId="197" fontId="6" fillId="0" borderId="8" xfId="0" applyNumberFormat="1" applyFont="1" applyFill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97" fontId="4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97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197" fontId="4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center" vertical="justify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97" fontId="4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197" fontId="4" fillId="0" borderId="0" xfId="0" applyNumberFormat="1" applyFont="1" applyFill="1" applyAlignment="1">
      <alignment horizontal="centerContinuous"/>
    </xf>
    <xf numFmtId="0" fontId="14" fillId="5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197" fontId="7" fillId="0" borderId="19" xfId="0" applyNumberFormat="1" applyFont="1" applyBorder="1" applyAlignment="1">
      <alignment horizontal="center"/>
    </xf>
    <xf numFmtId="197" fontId="7" fillId="0" borderId="20" xfId="0" applyNumberFormat="1" applyFont="1" applyBorder="1" applyAlignment="1">
      <alignment horizontal="center"/>
    </xf>
    <xf numFmtId="197" fontId="7" fillId="0" borderId="2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197" fontId="7" fillId="0" borderId="19" xfId="0" applyNumberFormat="1" applyFont="1" applyFill="1" applyBorder="1" applyAlignment="1">
      <alignment horizontal="center"/>
    </xf>
    <xf numFmtId="197" fontId="7" fillId="0" borderId="20" xfId="0" applyNumberFormat="1" applyFont="1" applyFill="1" applyBorder="1" applyAlignment="1">
      <alignment horizontal="center"/>
    </xf>
    <xf numFmtId="197" fontId="7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197" fontId="4" fillId="0" borderId="27" xfId="0" applyNumberFormat="1" applyFont="1" applyBorder="1" applyAlignment="1">
      <alignment horizontal="center" vertical="center" wrapText="1"/>
    </xf>
    <xf numFmtId="197" fontId="4" fillId="0" borderId="28" xfId="0" applyNumberFormat="1" applyFont="1" applyBorder="1" applyAlignment="1">
      <alignment horizontal="center" vertical="center" wrapText="1"/>
    </xf>
    <xf numFmtId="197" fontId="4" fillId="0" borderId="29" xfId="0" applyNumberFormat="1" applyFont="1" applyBorder="1" applyAlignment="1">
      <alignment horizontal="center" vertical="center" wrapText="1"/>
    </xf>
    <xf numFmtId="197" fontId="4" fillId="0" borderId="30" xfId="0" applyNumberFormat="1" applyFont="1" applyBorder="1" applyAlignment="1">
      <alignment horizontal="center" vertical="center" wrapText="1"/>
    </xf>
    <xf numFmtId="197" fontId="4" fillId="0" borderId="29" xfId="0" applyNumberFormat="1" applyFont="1" applyBorder="1" applyAlignment="1">
      <alignment horizontal="center"/>
    </xf>
    <xf numFmtId="197" fontId="4" fillId="0" borderId="30" xfId="0" applyNumberFormat="1" applyFont="1" applyBorder="1" applyAlignment="1">
      <alignment horizontal="center"/>
    </xf>
    <xf numFmtId="197" fontId="4" fillId="0" borderId="27" xfId="0" applyNumberFormat="1" applyFont="1" applyBorder="1" applyAlignment="1">
      <alignment horizontal="center"/>
    </xf>
    <xf numFmtId="197" fontId="4" fillId="0" borderId="28" xfId="0" applyNumberFormat="1" applyFont="1" applyBorder="1" applyAlignment="1">
      <alignment horizontal="center"/>
    </xf>
    <xf numFmtId="197" fontId="4" fillId="0" borderId="31" xfId="0" applyNumberFormat="1" applyFont="1" applyBorder="1" applyAlignment="1">
      <alignment horizontal="center" vertical="center" wrapText="1"/>
    </xf>
    <xf numFmtId="197" fontId="4" fillId="0" borderId="32" xfId="0" applyNumberFormat="1" applyFont="1" applyBorder="1" applyAlignment="1">
      <alignment horizontal="center" vertical="center" wrapText="1"/>
    </xf>
    <xf numFmtId="197" fontId="4" fillId="0" borderId="33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97" fontId="4" fillId="0" borderId="27" xfId="0" applyNumberFormat="1" applyFont="1" applyFill="1" applyBorder="1" applyAlignment="1">
      <alignment horizontal="center" vertical="center" wrapText="1"/>
    </xf>
    <xf numFmtId="197" fontId="4" fillId="0" borderId="28" xfId="0" applyNumberFormat="1" applyFont="1" applyFill="1" applyBorder="1" applyAlignment="1">
      <alignment horizontal="center" vertical="center" wrapText="1"/>
    </xf>
    <xf numFmtId="197" fontId="4" fillId="0" borderId="29" xfId="0" applyNumberFormat="1" applyFont="1" applyFill="1" applyBorder="1" applyAlignment="1">
      <alignment horizontal="center" vertical="center" wrapText="1"/>
    </xf>
    <xf numFmtId="197" fontId="4" fillId="0" borderId="30" xfId="0" applyNumberFormat="1" applyFont="1" applyFill="1" applyBorder="1" applyAlignment="1">
      <alignment horizontal="center" vertical="center" wrapText="1"/>
    </xf>
    <xf numFmtId="197" fontId="4" fillId="0" borderId="29" xfId="0" applyNumberFormat="1" applyFont="1" applyFill="1" applyBorder="1" applyAlignment="1">
      <alignment horizontal="center"/>
    </xf>
    <xf numFmtId="197" fontId="4" fillId="0" borderId="30" xfId="0" applyNumberFormat="1" applyFont="1" applyFill="1" applyBorder="1" applyAlignment="1">
      <alignment horizontal="center"/>
    </xf>
    <xf numFmtId="197" fontId="4" fillId="0" borderId="31" xfId="0" applyNumberFormat="1" applyFont="1" applyFill="1" applyBorder="1" applyAlignment="1">
      <alignment horizontal="center" vertical="center" wrapText="1"/>
    </xf>
    <xf numFmtId="197" fontId="4" fillId="0" borderId="32" xfId="0" applyNumberFormat="1" applyFont="1" applyFill="1" applyBorder="1" applyAlignment="1">
      <alignment horizontal="center" vertical="center" wrapText="1"/>
    </xf>
    <xf numFmtId="197" fontId="4" fillId="0" borderId="3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46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2" fontId="4" fillId="2" borderId="47" xfId="0" applyNumberFormat="1" applyFont="1" applyFill="1" applyBorder="1" applyAlignment="1">
      <alignment horizontal="center" vertical="center" wrapText="1"/>
    </xf>
    <xf numFmtId="197" fontId="4" fillId="2" borderId="30" xfId="0" applyNumberFormat="1" applyFont="1" applyFill="1" applyBorder="1" applyAlignment="1">
      <alignment horizontal="center" vertical="center" wrapText="1"/>
    </xf>
    <xf numFmtId="197" fontId="4" fillId="2" borderId="28" xfId="0" applyNumberFormat="1" applyFont="1" applyFill="1" applyBorder="1" applyAlignment="1">
      <alignment horizontal="center" vertical="center" wrapText="1"/>
    </xf>
    <xf numFmtId="197" fontId="4" fillId="2" borderId="30" xfId="0" applyNumberFormat="1" applyFont="1" applyFill="1" applyBorder="1" applyAlignment="1">
      <alignment horizontal="center"/>
    </xf>
    <xf numFmtId="197" fontId="4" fillId="2" borderId="32" xfId="0" applyNumberFormat="1" applyFont="1" applyFill="1" applyBorder="1" applyAlignment="1">
      <alignment horizontal="center" vertical="center" wrapText="1"/>
    </xf>
    <xf numFmtId="197" fontId="4" fillId="2" borderId="3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4</xdr:col>
      <xdr:colOff>438150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009650" y="304800"/>
          <a:ext cx="1428750" cy="685800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70</xdr:row>
      <xdr:rowOff>0</xdr:rowOff>
    </xdr:from>
    <xdr:to>
      <xdr:col>4</xdr:col>
      <xdr:colOff>438150</xdr:colOff>
      <xdr:row>70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09650" y="167925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151</xdr:row>
      <xdr:rowOff>0</xdr:rowOff>
    </xdr:from>
    <xdr:to>
      <xdr:col>4</xdr:col>
      <xdr:colOff>438150</xdr:colOff>
      <xdr:row>151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009650" y="356520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438150</xdr:colOff>
      <xdr:row>63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09650" y="1502092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87</xdr:row>
      <xdr:rowOff>0</xdr:rowOff>
    </xdr:from>
    <xdr:to>
      <xdr:col>4</xdr:col>
      <xdr:colOff>438150</xdr:colOff>
      <xdr:row>87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1009650" y="209454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141</xdr:row>
      <xdr:rowOff>0</xdr:rowOff>
    </xdr:from>
    <xdr:to>
      <xdr:col>4</xdr:col>
      <xdr:colOff>438150</xdr:colOff>
      <xdr:row>141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009650" y="3324225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438150</xdr:colOff>
      <xdr:row>36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1009650" y="821055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438150</xdr:colOff>
      <xdr:row>63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1009650" y="1502092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3" name="Picture 23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92</xdr:row>
      <xdr:rowOff>0</xdr:rowOff>
    </xdr:from>
    <xdr:to>
      <xdr:col>4</xdr:col>
      <xdr:colOff>438150</xdr:colOff>
      <xdr:row>92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009650" y="221646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6" name="Picture 26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438150</xdr:colOff>
      <xdr:row>122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1009650" y="2901315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152</xdr:row>
      <xdr:rowOff>0</xdr:rowOff>
    </xdr:from>
    <xdr:to>
      <xdr:col>4</xdr:col>
      <xdr:colOff>438150</xdr:colOff>
      <xdr:row>152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1009650" y="3589972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32" name="Picture 3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114300</xdr:colOff>
      <xdr:row>0</xdr:row>
      <xdr:rowOff>142875</xdr:rowOff>
    </xdr:from>
    <xdr:to>
      <xdr:col>19</xdr:col>
      <xdr:colOff>342900</xdr:colOff>
      <xdr:row>4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14287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4</xdr:col>
      <xdr:colOff>438150</xdr:colOff>
      <xdr:row>6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1009650" y="304800"/>
          <a:ext cx="1428750" cy="685800"/>
          <a:chOff x="30" y="6"/>
          <a:chExt cx="192" cy="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70</xdr:row>
      <xdr:rowOff>0</xdr:rowOff>
    </xdr:from>
    <xdr:to>
      <xdr:col>4</xdr:col>
      <xdr:colOff>438150</xdr:colOff>
      <xdr:row>70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1009650" y="1704022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151</xdr:row>
      <xdr:rowOff>0</xdr:rowOff>
    </xdr:from>
    <xdr:to>
      <xdr:col>4</xdr:col>
      <xdr:colOff>438150</xdr:colOff>
      <xdr:row>151</xdr:row>
      <xdr:rowOff>0</xdr:rowOff>
    </xdr:to>
    <xdr:grpSp>
      <xdr:nvGrpSpPr>
        <xdr:cNvPr id="7" name="Group 10"/>
        <xdr:cNvGrpSpPr>
          <a:grpSpLocks/>
        </xdr:cNvGrpSpPr>
      </xdr:nvGrpSpPr>
      <xdr:grpSpPr>
        <a:xfrm>
          <a:off x="1009650" y="3608070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438150</xdr:colOff>
      <xdr:row>63</xdr:row>
      <xdr:rowOff>0</xdr:rowOff>
    </xdr:to>
    <xdr:grpSp>
      <xdr:nvGrpSpPr>
        <xdr:cNvPr id="10" name="Group 13"/>
        <xdr:cNvGrpSpPr>
          <a:grpSpLocks/>
        </xdr:cNvGrpSpPr>
      </xdr:nvGrpSpPr>
      <xdr:grpSpPr>
        <a:xfrm>
          <a:off x="1009650" y="151542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11" name="Picture 14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5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87</xdr:row>
      <xdr:rowOff>0</xdr:rowOff>
    </xdr:from>
    <xdr:to>
      <xdr:col>4</xdr:col>
      <xdr:colOff>438150</xdr:colOff>
      <xdr:row>87</xdr:row>
      <xdr:rowOff>0</xdr:rowOff>
    </xdr:to>
    <xdr:grpSp>
      <xdr:nvGrpSpPr>
        <xdr:cNvPr id="13" name="Group 16"/>
        <xdr:cNvGrpSpPr>
          <a:grpSpLocks/>
        </xdr:cNvGrpSpPr>
      </xdr:nvGrpSpPr>
      <xdr:grpSpPr>
        <a:xfrm>
          <a:off x="1009650" y="2125980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14" name="Picture 17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8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141</xdr:row>
      <xdr:rowOff>0</xdr:rowOff>
    </xdr:from>
    <xdr:to>
      <xdr:col>4</xdr:col>
      <xdr:colOff>438150</xdr:colOff>
      <xdr:row>141</xdr:row>
      <xdr:rowOff>0</xdr:rowOff>
    </xdr:to>
    <xdr:grpSp>
      <xdr:nvGrpSpPr>
        <xdr:cNvPr id="16" name="Group 19"/>
        <xdr:cNvGrpSpPr>
          <a:grpSpLocks/>
        </xdr:cNvGrpSpPr>
      </xdr:nvGrpSpPr>
      <xdr:grpSpPr>
        <a:xfrm>
          <a:off x="1009650" y="336708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17" name="Picture 20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21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438150</xdr:colOff>
      <xdr:row>36</xdr:row>
      <xdr:rowOff>0</xdr:rowOff>
    </xdr:to>
    <xdr:grpSp>
      <xdr:nvGrpSpPr>
        <xdr:cNvPr id="19" name="Group 22"/>
        <xdr:cNvGrpSpPr>
          <a:grpSpLocks/>
        </xdr:cNvGrpSpPr>
      </xdr:nvGrpSpPr>
      <xdr:grpSpPr>
        <a:xfrm>
          <a:off x="1009650" y="822960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0" name="Picture 23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4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438150</xdr:colOff>
      <xdr:row>63</xdr:row>
      <xdr:rowOff>0</xdr:rowOff>
    </xdr:to>
    <xdr:grpSp>
      <xdr:nvGrpSpPr>
        <xdr:cNvPr id="22" name="Group 25"/>
        <xdr:cNvGrpSpPr>
          <a:grpSpLocks/>
        </xdr:cNvGrpSpPr>
      </xdr:nvGrpSpPr>
      <xdr:grpSpPr>
        <a:xfrm>
          <a:off x="1009650" y="151542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3" name="Picture 26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7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92</xdr:row>
      <xdr:rowOff>0</xdr:rowOff>
    </xdr:from>
    <xdr:to>
      <xdr:col>4</xdr:col>
      <xdr:colOff>438150</xdr:colOff>
      <xdr:row>92</xdr:row>
      <xdr:rowOff>0</xdr:rowOff>
    </xdr:to>
    <xdr:grpSp>
      <xdr:nvGrpSpPr>
        <xdr:cNvPr id="25" name="Group 28"/>
        <xdr:cNvGrpSpPr>
          <a:grpSpLocks/>
        </xdr:cNvGrpSpPr>
      </xdr:nvGrpSpPr>
      <xdr:grpSpPr>
        <a:xfrm>
          <a:off x="1009650" y="2247900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6" name="Picture 29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30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438150</xdr:colOff>
      <xdr:row>122</xdr:row>
      <xdr:rowOff>0</xdr:rowOff>
    </xdr:to>
    <xdr:grpSp>
      <xdr:nvGrpSpPr>
        <xdr:cNvPr id="28" name="Group 31"/>
        <xdr:cNvGrpSpPr>
          <a:grpSpLocks/>
        </xdr:cNvGrpSpPr>
      </xdr:nvGrpSpPr>
      <xdr:grpSpPr>
        <a:xfrm>
          <a:off x="1009650" y="29441775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29" name="Picture 3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152</xdr:row>
      <xdr:rowOff>0</xdr:rowOff>
    </xdr:from>
    <xdr:to>
      <xdr:col>4</xdr:col>
      <xdr:colOff>438150</xdr:colOff>
      <xdr:row>152</xdr:row>
      <xdr:rowOff>0</xdr:rowOff>
    </xdr:to>
    <xdr:grpSp>
      <xdr:nvGrpSpPr>
        <xdr:cNvPr id="31" name="Group 34"/>
        <xdr:cNvGrpSpPr>
          <a:grpSpLocks/>
        </xdr:cNvGrpSpPr>
      </xdr:nvGrpSpPr>
      <xdr:grpSpPr>
        <a:xfrm>
          <a:off x="1009650" y="36328350"/>
          <a:ext cx="1428750" cy="0"/>
          <a:chOff x="30" y="6"/>
          <a:chExt cx="192" cy="65"/>
        </a:xfrm>
        <a:solidFill>
          <a:srgbClr val="FFFFFF"/>
        </a:solidFill>
      </xdr:grpSpPr>
      <xdr:pic>
        <xdr:nvPicPr>
          <xdr:cNvPr id="32" name="Picture 35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6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142875</xdr:colOff>
      <xdr:row>0</xdr:row>
      <xdr:rowOff>152400</xdr:rowOff>
    </xdr:from>
    <xdr:to>
      <xdr:col>19</xdr:col>
      <xdr:colOff>371475</xdr:colOff>
      <xdr:row>5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524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142875</xdr:rowOff>
    </xdr:from>
    <xdr:to>
      <xdr:col>3</xdr:col>
      <xdr:colOff>180975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57175" y="304800"/>
          <a:ext cx="1485900" cy="685800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438150</xdr:colOff>
      <xdr:row>36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14350" y="7362825"/>
          <a:ext cx="1485900" cy="0"/>
          <a:chOff x="30" y="6"/>
          <a:chExt cx="192" cy="6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438150</xdr:colOff>
      <xdr:row>62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514350" y="13306425"/>
          <a:ext cx="1485900" cy="0"/>
          <a:chOff x="30" y="6"/>
          <a:chExt cx="192" cy="6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89</xdr:row>
      <xdr:rowOff>0</xdr:rowOff>
    </xdr:from>
    <xdr:to>
      <xdr:col>3</xdr:col>
      <xdr:colOff>438150</xdr:colOff>
      <xdr:row>89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14350" y="19726275"/>
          <a:ext cx="1485900" cy="0"/>
          <a:chOff x="30" y="6"/>
          <a:chExt cx="192" cy="6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114</xdr:row>
      <xdr:rowOff>0</xdr:rowOff>
    </xdr:from>
    <xdr:to>
      <xdr:col>3</xdr:col>
      <xdr:colOff>438150</xdr:colOff>
      <xdr:row>114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514350" y="26231850"/>
          <a:ext cx="1485900" cy="0"/>
          <a:chOff x="30" y="6"/>
          <a:chExt cx="192" cy="65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438150</xdr:colOff>
      <xdr:row>144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514350" y="33232725"/>
          <a:ext cx="1485900" cy="0"/>
          <a:chOff x="30" y="6"/>
          <a:chExt cx="192" cy="65"/>
        </a:xfrm>
        <a:solidFill>
          <a:srgbClr val="FFFFFF"/>
        </a:solidFill>
      </xdr:grpSpPr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266700</xdr:colOff>
      <xdr:row>1</xdr:row>
      <xdr:rowOff>0</xdr:rowOff>
    </xdr:from>
    <xdr:to>
      <xdr:col>18</xdr:col>
      <xdr:colOff>495300</xdr:colOff>
      <xdr:row>5</xdr:row>
      <xdr:rowOff>9525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6192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400050</xdr:rowOff>
    </xdr:from>
    <xdr:to>
      <xdr:col>2</xdr:col>
      <xdr:colOff>857250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8100" y="561975"/>
          <a:ext cx="1571625" cy="723900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438150</xdr:colOff>
      <xdr:row>36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7772400"/>
          <a:ext cx="1190625" cy="0"/>
          <a:chOff x="30" y="6"/>
          <a:chExt cx="192" cy="65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62</xdr:row>
      <xdr:rowOff>0</xdr:rowOff>
    </xdr:from>
    <xdr:to>
      <xdr:col>2</xdr:col>
      <xdr:colOff>438150</xdr:colOff>
      <xdr:row>62</xdr:row>
      <xdr:rowOff>0</xdr:rowOff>
    </xdr:to>
    <xdr:grpSp>
      <xdr:nvGrpSpPr>
        <xdr:cNvPr id="7" name="Group 10"/>
        <xdr:cNvGrpSpPr>
          <a:grpSpLocks/>
        </xdr:cNvGrpSpPr>
      </xdr:nvGrpSpPr>
      <xdr:grpSpPr>
        <a:xfrm>
          <a:off x="0" y="13592175"/>
          <a:ext cx="1190625" cy="0"/>
          <a:chOff x="30" y="6"/>
          <a:chExt cx="192" cy="65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89</xdr:row>
      <xdr:rowOff>0</xdr:rowOff>
    </xdr:from>
    <xdr:to>
      <xdr:col>2</xdr:col>
      <xdr:colOff>438150</xdr:colOff>
      <xdr:row>89</xdr:row>
      <xdr:rowOff>0</xdr:rowOff>
    </xdr:to>
    <xdr:grpSp>
      <xdr:nvGrpSpPr>
        <xdr:cNvPr id="10" name="Group 13"/>
        <xdr:cNvGrpSpPr>
          <a:grpSpLocks/>
        </xdr:cNvGrpSpPr>
      </xdr:nvGrpSpPr>
      <xdr:grpSpPr>
        <a:xfrm>
          <a:off x="0" y="20116800"/>
          <a:ext cx="1190625" cy="0"/>
          <a:chOff x="30" y="6"/>
          <a:chExt cx="192" cy="65"/>
        </a:xfrm>
        <a:solidFill>
          <a:srgbClr val="FFFFFF"/>
        </a:solidFill>
      </xdr:grpSpPr>
      <xdr:pic>
        <xdr:nvPicPr>
          <xdr:cNvPr id="11" name="Picture 14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5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114</xdr:row>
      <xdr:rowOff>0</xdr:rowOff>
    </xdr:from>
    <xdr:to>
      <xdr:col>2</xdr:col>
      <xdr:colOff>438150</xdr:colOff>
      <xdr:row>114</xdr:row>
      <xdr:rowOff>0</xdr:rowOff>
    </xdr:to>
    <xdr:grpSp>
      <xdr:nvGrpSpPr>
        <xdr:cNvPr id="13" name="Group 16"/>
        <xdr:cNvGrpSpPr>
          <a:grpSpLocks/>
        </xdr:cNvGrpSpPr>
      </xdr:nvGrpSpPr>
      <xdr:grpSpPr>
        <a:xfrm>
          <a:off x="0" y="26546175"/>
          <a:ext cx="1190625" cy="0"/>
          <a:chOff x="30" y="6"/>
          <a:chExt cx="192" cy="65"/>
        </a:xfrm>
        <a:solidFill>
          <a:srgbClr val="FFFFFF"/>
        </a:solidFill>
      </xdr:grpSpPr>
      <xdr:pic>
        <xdr:nvPicPr>
          <xdr:cNvPr id="14" name="Picture 17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8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438150</xdr:colOff>
      <xdr:row>144</xdr:row>
      <xdr:rowOff>0</xdr:rowOff>
    </xdr:to>
    <xdr:grpSp>
      <xdr:nvGrpSpPr>
        <xdr:cNvPr id="16" name="Group 19"/>
        <xdr:cNvGrpSpPr>
          <a:grpSpLocks/>
        </xdr:cNvGrpSpPr>
      </xdr:nvGrpSpPr>
      <xdr:grpSpPr>
        <a:xfrm>
          <a:off x="0" y="33508950"/>
          <a:ext cx="1190625" cy="0"/>
          <a:chOff x="30" y="6"/>
          <a:chExt cx="192" cy="65"/>
        </a:xfrm>
        <a:solidFill>
          <a:srgbClr val="FFFFFF"/>
        </a:solidFill>
      </xdr:grpSpPr>
      <xdr:pic>
        <xdr:nvPicPr>
          <xdr:cNvPr id="17" name="Picture 20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21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609600</xdr:colOff>
      <xdr:row>1</xdr:row>
      <xdr:rowOff>76200</xdr:rowOff>
    </xdr:from>
    <xdr:to>
      <xdr:col>17</xdr:col>
      <xdr:colOff>209550</xdr:colOff>
      <xdr:row>5</xdr:row>
      <xdr:rowOff>38100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238125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arlos\backupadrian\Mis%20documentos\CLAUDIA%20GARCIA\PROYECTO%20052\CUADROS%20RECOPILACION%20INF\CALIFICACION%20VULNE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"/>
      <sheetName val="Hoja1"/>
      <sheetName val="LINEAS BTA.4"/>
      <sheetName val="inventario"/>
      <sheetName val="LONGITUDES"/>
      <sheetName val="TOTALES"/>
    </sheetNames>
    <sheetDataSet>
      <sheetData sheetId="4">
        <row r="10">
          <cell r="L10">
            <v>6787.06</v>
          </cell>
        </row>
        <row r="11">
          <cell r="L11">
            <v>153.03</v>
          </cell>
        </row>
        <row r="12">
          <cell r="L12">
            <v>7620</v>
          </cell>
        </row>
        <row r="13">
          <cell r="L13">
            <v>7030</v>
          </cell>
        </row>
        <row r="14">
          <cell r="L14">
            <v>2887.6</v>
          </cell>
        </row>
        <row r="16">
          <cell r="L16">
            <v>89.9</v>
          </cell>
        </row>
        <row r="17">
          <cell r="L17">
            <v>32.9</v>
          </cell>
        </row>
        <row r="18">
          <cell r="L18">
            <v>389.26</v>
          </cell>
        </row>
        <row r="19">
          <cell r="L19">
            <v>2478.86</v>
          </cell>
        </row>
        <row r="20">
          <cell r="L20">
            <v>4110.47</v>
          </cell>
        </row>
        <row r="21">
          <cell r="L21">
            <v>429.95</v>
          </cell>
        </row>
        <row r="22">
          <cell r="L22">
            <v>190.04</v>
          </cell>
        </row>
        <row r="23">
          <cell r="L23">
            <v>220</v>
          </cell>
        </row>
        <row r="24">
          <cell r="L24">
            <v>187.5</v>
          </cell>
        </row>
        <row r="25">
          <cell r="L25">
            <v>280</v>
          </cell>
        </row>
        <row r="26">
          <cell r="L26">
            <v>1070</v>
          </cell>
        </row>
        <row r="27">
          <cell r="L27">
            <v>312.14</v>
          </cell>
        </row>
        <row r="28">
          <cell r="L28">
            <v>1208.31</v>
          </cell>
        </row>
        <row r="29">
          <cell r="L29">
            <v>178.9</v>
          </cell>
        </row>
        <row r="31">
          <cell r="L31">
            <v>147.31</v>
          </cell>
        </row>
        <row r="32">
          <cell r="L32">
            <v>898.35</v>
          </cell>
        </row>
        <row r="33">
          <cell r="L33">
            <v>580</v>
          </cell>
        </row>
        <row r="34">
          <cell r="L34">
            <v>479.81</v>
          </cell>
        </row>
        <row r="36">
          <cell r="L36">
            <v>52694.83</v>
          </cell>
        </row>
        <row r="37">
          <cell r="L37">
            <v>5750.68</v>
          </cell>
        </row>
        <row r="38">
          <cell r="L38">
            <v>2051.08</v>
          </cell>
        </row>
        <row r="39">
          <cell r="L39">
            <v>38000</v>
          </cell>
        </row>
        <row r="40">
          <cell r="L40">
            <v>213.35</v>
          </cell>
        </row>
        <row r="41">
          <cell r="L41">
            <v>1653.55</v>
          </cell>
        </row>
        <row r="42">
          <cell r="L42">
            <v>2188.55</v>
          </cell>
        </row>
        <row r="43">
          <cell r="L43">
            <v>2180</v>
          </cell>
        </row>
        <row r="44">
          <cell r="L44">
            <v>856.02</v>
          </cell>
        </row>
        <row r="45">
          <cell r="L45">
            <v>151.44</v>
          </cell>
        </row>
        <row r="46">
          <cell r="L46">
            <v>1871.71</v>
          </cell>
        </row>
        <row r="47">
          <cell r="L47">
            <v>1550.72</v>
          </cell>
        </row>
        <row r="48">
          <cell r="L48">
            <v>2033.52</v>
          </cell>
        </row>
        <row r="49">
          <cell r="L49">
            <v>3495.02</v>
          </cell>
        </row>
        <row r="50">
          <cell r="L50">
            <v>604.49</v>
          </cell>
        </row>
        <row r="51">
          <cell r="L51">
            <v>7695.33</v>
          </cell>
        </row>
        <row r="52">
          <cell r="L52">
            <v>2018.13</v>
          </cell>
        </row>
        <row r="53">
          <cell r="L53">
            <v>5006.57</v>
          </cell>
        </row>
        <row r="54">
          <cell r="L54">
            <v>2980.64</v>
          </cell>
        </row>
        <row r="55">
          <cell r="L55">
            <v>3713.04</v>
          </cell>
        </row>
        <row r="56">
          <cell r="L56">
            <v>530.73</v>
          </cell>
        </row>
        <row r="57">
          <cell r="L57">
            <v>548.56</v>
          </cell>
        </row>
        <row r="58">
          <cell r="L58">
            <v>1372.29</v>
          </cell>
        </row>
        <row r="59">
          <cell r="L59">
            <v>2032.66</v>
          </cell>
        </row>
        <row r="60">
          <cell r="L60">
            <v>5259.18</v>
          </cell>
        </row>
        <row r="61">
          <cell r="L61">
            <v>4830.93</v>
          </cell>
        </row>
        <row r="62">
          <cell r="L62">
            <v>1747.27</v>
          </cell>
        </row>
        <row r="63">
          <cell r="L63">
            <v>11419.52</v>
          </cell>
        </row>
        <row r="64">
          <cell r="L64">
            <v>1780</v>
          </cell>
        </row>
        <row r="65">
          <cell r="L65">
            <v>3854.95</v>
          </cell>
        </row>
        <row r="66">
          <cell r="L66">
            <v>2317.54</v>
          </cell>
        </row>
        <row r="67">
          <cell r="L67">
            <v>16136.53</v>
          </cell>
        </row>
        <row r="68">
          <cell r="L68">
            <v>7413.43</v>
          </cell>
        </row>
        <row r="69">
          <cell r="L69">
            <v>1317.4</v>
          </cell>
        </row>
        <row r="70">
          <cell r="L70">
            <v>1202.51</v>
          </cell>
        </row>
        <row r="71">
          <cell r="L71">
            <v>946.53</v>
          </cell>
        </row>
        <row r="72">
          <cell r="L72">
            <v>707.77</v>
          </cell>
        </row>
        <row r="73">
          <cell r="L73">
            <v>724.55</v>
          </cell>
        </row>
        <row r="74">
          <cell r="L74">
            <v>1639.21</v>
          </cell>
        </row>
        <row r="75">
          <cell r="L75">
            <v>3158.35</v>
          </cell>
        </row>
        <row r="76">
          <cell r="L76">
            <v>2790.4</v>
          </cell>
        </row>
        <row r="77">
          <cell r="L77">
            <v>2929.4</v>
          </cell>
        </row>
        <row r="78">
          <cell r="L78">
            <v>430</v>
          </cell>
        </row>
        <row r="79">
          <cell r="L79">
            <v>2480.82</v>
          </cell>
        </row>
        <row r="80">
          <cell r="L80">
            <v>2300</v>
          </cell>
        </row>
        <row r="81">
          <cell r="L81">
            <v>2732.13</v>
          </cell>
        </row>
        <row r="82">
          <cell r="L82">
            <v>982.23</v>
          </cell>
        </row>
        <row r="83">
          <cell r="L83">
            <v>1750.39</v>
          </cell>
        </row>
        <row r="84">
          <cell r="L84">
            <v>3912.55</v>
          </cell>
        </row>
        <row r="85">
          <cell r="L85">
            <v>2557.47</v>
          </cell>
        </row>
        <row r="86">
          <cell r="L86">
            <v>1035.21</v>
          </cell>
        </row>
        <row r="87">
          <cell r="L87">
            <v>559.24</v>
          </cell>
        </row>
        <row r="88">
          <cell r="L88">
            <v>2400.91</v>
          </cell>
        </row>
        <row r="89">
          <cell r="L89">
            <v>2974.24</v>
          </cell>
        </row>
        <row r="90">
          <cell r="L90">
            <v>3065.2</v>
          </cell>
        </row>
        <row r="91">
          <cell r="L91">
            <v>2987.02</v>
          </cell>
        </row>
        <row r="92">
          <cell r="L92">
            <v>4317.5</v>
          </cell>
        </row>
        <row r="93">
          <cell r="L93">
            <v>3472.87</v>
          </cell>
        </row>
        <row r="94">
          <cell r="L94">
            <v>5344.76</v>
          </cell>
        </row>
        <row r="95">
          <cell r="L95">
            <v>1293.48</v>
          </cell>
        </row>
        <row r="96">
          <cell r="L96">
            <v>192.71</v>
          </cell>
        </row>
        <row r="97">
          <cell r="L97">
            <v>4016.46</v>
          </cell>
        </row>
        <row r="98">
          <cell r="L98">
            <v>988.67</v>
          </cell>
        </row>
        <row r="99">
          <cell r="L99">
            <v>3205.49</v>
          </cell>
        </row>
        <row r="100">
          <cell r="L100">
            <v>2510.47</v>
          </cell>
        </row>
        <row r="101">
          <cell r="L101">
            <v>2125.14</v>
          </cell>
        </row>
        <row r="102">
          <cell r="L102">
            <v>1232.81</v>
          </cell>
        </row>
        <row r="103">
          <cell r="L103">
            <v>2177.88</v>
          </cell>
        </row>
        <row r="104">
          <cell r="L104">
            <v>3196.47</v>
          </cell>
        </row>
        <row r="105">
          <cell r="L105">
            <v>818.03</v>
          </cell>
        </row>
        <row r="106">
          <cell r="L106">
            <v>692.45</v>
          </cell>
        </row>
        <row r="107">
          <cell r="L107">
            <v>4722.99</v>
          </cell>
        </row>
        <row r="108">
          <cell r="L108">
            <v>1909.85</v>
          </cell>
        </row>
        <row r="109">
          <cell r="L109">
            <v>210</v>
          </cell>
        </row>
        <row r="110">
          <cell r="B110" t="str">
            <v>RM24106</v>
          </cell>
          <cell r="C110" t="str">
            <v>Columnas - San Vicente - La capilla</v>
          </cell>
          <cell r="L110">
            <v>1497.96</v>
          </cell>
        </row>
        <row r="111">
          <cell r="L111">
            <v>3856</v>
          </cell>
        </row>
        <row r="112">
          <cell r="L112">
            <v>215.21</v>
          </cell>
        </row>
        <row r="113">
          <cell r="L113">
            <v>1560</v>
          </cell>
        </row>
        <row r="114">
          <cell r="L114">
            <v>3140</v>
          </cell>
        </row>
        <row r="115">
          <cell r="L115">
            <v>3790.96</v>
          </cell>
        </row>
        <row r="116">
          <cell r="L116">
            <v>1167.91</v>
          </cell>
        </row>
        <row r="117">
          <cell r="L117">
            <v>4707.99</v>
          </cell>
        </row>
        <row r="118">
          <cell r="L118">
            <v>5612.54</v>
          </cell>
        </row>
        <row r="119">
          <cell r="L119">
            <v>1915.84</v>
          </cell>
        </row>
        <row r="120">
          <cell r="L120">
            <v>350</v>
          </cell>
        </row>
        <row r="121">
          <cell r="L121">
            <v>849.81</v>
          </cell>
        </row>
        <row r="122">
          <cell r="L122">
            <v>700</v>
          </cell>
        </row>
        <row r="124">
          <cell r="L124">
            <v>178.74</v>
          </cell>
        </row>
        <row r="125">
          <cell r="L125">
            <v>893.58</v>
          </cell>
        </row>
        <row r="126">
          <cell r="L126">
            <v>642.56</v>
          </cell>
        </row>
        <row r="127">
          <cell r="L127">
            <v>1289.89</v>
          </cell>
        </row>
        <row r="128">
          <cell r="L128">
            <v>947.44</v>
          </cell>
        </row>
        <row r="129">
          <cell r="L129">
            <v>486.7</v>
          </cell>
        </row>
        <row r="130">
          <cell r="L130">
            <v>2550.38</v>
          </cell>
        </row>
        <row r="131">
          <cell r="L131">
            <v>556.29</v>
          </cell>
        </row>
        <row r="132">
          <cell r="L132">
            <v>10526.06</v>
          </cell>
        </row>
        <row r="133">
          <cell r="L133">
            <v>4885.06</v>
          </cell>
        </row>
        <row r="134">
          <cell r="L134">
            <v>2619.22</v>
          </cell>
        </row>
        <row r="135">
          <cell r="L135">
            <v>1489.88</v>
          </cell>
        </row>
        <row r="136">
          <cell r="L136">
            <v>3533.4</v>
          </cell>
        </row>
        <row r="137">
          <cell r="L137">
            <v>3878.59</v>
          </cell>
        </row>
        <row r="138">
          <cell r="L138">
            <v>3848.08</v>
          </cell>
        </row>
        <row r="139">
          <cell r="L139">
            <v>1395.15</v>
          </cell>
        </row>
        <row r="140">
          <cell r="L140">
            <v>1514.98</v>
          </cell>
        </row>
        <row r="141">
          <cell r="L141">
            <v>3627.64</v>
          </cell>
        </row>
        <row r="142">
          <cell r="L142">
            <v>3279.26</v>
          </cell>
        </row>
        <row r="143">
          <cell r="L143">
            <v>2154.59</v>
          </cell>
        </row>
        <row r="144">
          <cell r="L144">
            <v>247.59</v>
          </cell>
        </row>
        <row r="145">
          <cell r="L145">
            <v>1786.7</v>
          </cell>
        </row>
        <row r="146">
          <cell r="L146">
            <v>569.59</v>
          </cell>
        </row>
        <row r="147">
          <cell r="L147">
            <v>2904.32</v>
          </cell>
        </row>
        <row r="148">
          <cell r="L148">
            <v>1578.18</v>
          </cell>
        </row>
        <row r="149">
          <cell r="C149" t="str">
            <v>Distribución Tanque Los Alpes</v>
          </cell>
          <cell r="L149">
            <v>880</v>
          </cell>
        </row>
        <row r="150">
          <cell r="L150">
            <v>1694.93</v>
          </cell>
        </row>
        <row r="151">
          <cell r="L151">
            <v>3523.15</v>
          </cell>
        </row>
        <row r="152">
          <cell r="L152">
            <v>420</v>
          </cell>
        </row>
        <row r="153">
          <cell r="L153">
            <v>1228.71</v>
          </cell>
        </row>
        <row r="154">
          <cell r="L154">
            <v>1816.72</v>
          </cell>
        </row>
        <row r="155">
          <cell r="L155">
            <v>4880.33</v>
          </cell>
        </row>
        <row r="156">
          <cell r="L156">
            <v>2520</v>
          </cell>
        </row>
        <row r="157">
          <cell r="L157">
            <v>186.75</v>
          </cell>
        </row>
        <row r="158">
          <cell r="L158">
            <v>2350</v>
          </cell>
        </row>
        <row r="159">
          <cell r="L159">
            <v>2350</v>
          </cell>
        </row>
        <row r="160">
          <cell r="L160">
            <v>1134.32</v>
          </cell>
        </row>
        <row r="161">
          <cell r="L161">
            <v>591.16</v>
          </cell>
        </row>
        <row r="162">
          <cell r="L162">
            <v>584</v>
          </cell>
        </row>
        <row r="163">
          <cell r="L163">
            <v>1340.8</v>
          </cell>
        </row>
        <row r="164">
          <cell r="L164">
            <v>1348.56</v>
          </cell>
        </row>
        <row r="165">
          <cell r="L165">
            <v>980</v>
          </cell>
        </row>
        <row r="167">
          <cell r="L167">
            <v>411.27</v>
          </cell>
        </row>
        <row r="168">
          <cell r="C168" t="str">
            <v>Refuerzo No.1  Calle 170 ( Av. 7 a la Av. 9)</v>
          </cell>
          <cell r="L168">
            <v>1268.21</v>
          </cell>
        </row>
        <row r="169">
          <cell r="C169" t="str">
            <v>Refuerzo No.5 Calle 170 (Av. 9 a la Cra. 53)</v>
          </cell>
          <cell r="L169">
            <v>2847.2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10"/>
  <sheetViews>
    <sheetView tabSelected="1" view="pageBreakPreview" zoomScaleSheetLayoutView="100" workbookViewId="0" topLeftCell="A1">
      <selection activeCell="D175" sqref="D175"/>
    </sheetView>
  </sheetViews>
  <sheetFormatPr defaultColWidth="11.57421875" defaultRowHeight="12.75" outlineLevelCol="1"/>
  <cols>
    <col min="1" max="1" width="7.421875" style="83" customWidth="1"/>
    <col min="2" max="2" width="7.7109375" style="68" customWidth="1"/>
    <col min="3" max="3" width="5.7109375" style="31" customWidth="1"/>
    <col min="4" max="4" width="9.140625" style="35" customWidth="1"/>
    <col min="5" max="5" width="15.7109375" style="0" customWidth="1"/>
    <col min="6" max="6" width="7.28125" style="27" customWidth="1"/>
    <col min="7" max="7" width="5.8515625" style="27" customWidth="1"/>
    <col min="8" max="8" width="8.421875" style="27" customWidth="1" outlineLevel="1"/>
    <col min="9" max="9" width="8.140625" style="28" customWidth="1" outlineLevel="1"/>
    <col min="10" max="10" width="7.421875" style="29" customWidth="1" outlineLevel="1"/>
    <col min="11" max="11" width="8.28125" style="29" customWidth="1" outlineLevel="1"/>
    <col min="12" max="12" width="7.7109375" style="5" customWidth="1" outlineLevel="1"/>
    <col min="13" max="13" width="10.28125" style="6" customWidth="1" outlineLevel="1"/>
    <col min="14" max="14" width="8.7109375" style="0" customWidth="1" outlineLevel="1"/>
    <col min="15" max="15" width="13.00390625" style="0" customWidth="1" outlineLevel="1"/>
    <col min="16" max="16" width="9.421875" style="0" customWidth="1" outlineLevel="1"/>
    <col min="17" max="17" width="10.57421875" style="0" customWidth="1" outlineLevel="1"/>
    <col min="18" max="18" width="8.140625" style="0" customWidth="1" outlineLevel="1"/>
    <col min="19" max="19" width="9.00390625" style="7" customWidth="1" outlineLevel="1"/>
    <col min="20" max="20" width="8.140625" style="7" customWidth="1"/>
    <col min="22" max="16384" width="9.140625" style="0" customWidth="1"/>
  </cols>
  <sheetData>
    <row r="1" spans="1:20" ht="12.75">
      <c r="A1" s="143" t="s">
        <v>429</v>
      </c>
      <c r="B1" s="147"/>
      <c r="C1" s="136"/>
      <c r="D1" s="137"/>
      <c r="E1" s="138"/>
      <c r="F1" s="144"/>
      <c r="G1" s="144"/>
      <c r="H1" s="144"/>
      <c r="I1" s="145"/>
      <c r="J1" s="138"/>
      <c r="K1" s="138"/>
      <c r="L1" s="146"/>
      <c r="M1" s="139"/>
      <c r="N1" s="138"/>
      <c r="O1" s="140"/>
      <c r="P1" s="140"/>
      <c r="Q1" s="140"/>
      <c r="R1" s="140"/>
      <c r="S1" s="141"/>
      <c r="T1" s="141"/>
    </row>
    <row r="2" spans="5:19" ht="12.75" customHeight="1">
      <c r="E2" s="160" t="s">
        <v>0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5:19" ht="12" customHeight="1">
      <c r="E3" s="160" t="s">
        <v>423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5:18" ht="12.75">
      <c r="E4" s="161" t="s">
        <v>430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5:14" ht="12.75">
      <c r="E5" s="8"/>
      <c r="F5" s="9"/>
      <c r="G5" s="9"/>
      <c r="H5" s="9"/>
      <c r="I5" s="9"/>
      <c r="J5" s="10"/>
      <c r="K5" s="10"/>
      <c r="N5" s="1"/>
    </row>
    <row r="6" spans="5:14" ht="13.5" thickBot="1">
      <c r="E6" s="8"/>
      <c r="F6" s="9"/>
      <c r="G6" s="9"/>
      <c r="H6" s="9"/>
      <c r="I6" s="9"/>
      <c r="J6" s="10"/>
      <c r="K6" s="10"/>
      <c r="N6" s="1"/>
    </row>
    <row r="7" spans="5:20" ht="14.25" customHeight="1" thickBot="1">
      <c r="E7" s="1"/>
      <c r="F7" s="2"/>
      <c r="G7" s="2"/>
      <c r="H7" s="2"/>
      <c r="I7" s="162" t="s">
        <v>1</v>
      </c>
      <c r="J7" s="163"/>
      <c r="K7" s="164"/>
      <c r="L7" s="165" t="s">
        <v>2</v>
      </c>
      <c r="M7" s="165"/>
      <c r="N7" s="165"/>
      <c r="O7" s="165"/>
      <c r="P7" s="165"/>
      <c r="Q7" s="165"/>
      <c r="R7" s="166" t="s">
        <v>437</v>
      </c>
      <c r="S7" s="167"/>
      <c r="T7" s="168"/>
    </row>
    <row r="8" spans="1:20" s="11" customFormat="1" ht="33.75" thickBot="1">
      <c r="A8" s="276" t="s">
        <v>422</v>
      </c>
      <c r="B8" s="277" t="s">
        <v>312</v>
      </c>
      <c r="C8" s="72" t="s">
        <v>316</v>
      </c>
      <c r="D8" s="73" t="s">
        <v>3</v>
      </c>
      <c r="E8" s="74" t="s">
        <v>4</v>
      </c>
      <c r="F8" s="75" t="s">
        <v>5</v>
      </c>
      <c r="G8" s="82" t="s">
        <v>421</v>
      </c>
      <c r="H8" s="76" t="s">
        <v>310</v>
      </c>
      <c r="I8" s="185" t="s">
        <v>6</v>
      </c>
      <c r="J8" s="77" t="s">
        <v>7</v>
      </c>
      <c r="K8" s="78" t="s">
        <v>8</v>
      </c>
      <c r="L8" s="182" t="s">
        <v>301</v>
      </c>
      <c r="M8" s="75" t="s">
        <v>302</v>
      </c>
      <c r="N8" s="74" t="s">
        <v>303</v>
      </c>
      <c r="O8" s="75" t="s">
        <v>304</v>
      </c>
      <c r="P8" s="74" t="s">
        <v>305</v>
      </c>
      <c r="Q8" s="281" t="s">
        <v>306</v>
      </c>
      <c r="R8" s="79" t="s">
        <v>307</v>
      </c>
      <c r="S8" s="80" t="s">
        <v>308</v>
      </c>
      <c r="T8" s="81" t="s">
        <v>309</v>
      </c>
    </row>
    <row r="9" spans="1:20" s="12" customFormat="1" ht="18.75" thickTop="1">
      <c r="A9" s="126">
        <v>1</v>
      </c>
      <c r="B9" s="86">
        <f>I9*0.05+J9*0.1+K9*0.05+L9*0.1+M9*0.05+N9*0.05+O9*0.15+P9*0.15+Q9*0.15+R9*0.05+S9*0.05+T9*0.05</f>
        <v>3.24</v>
      </c>
      <c r="C9" s="58" t="s">
        <v>321</v>
      </c>
      <c r="D9" s="59" t="s">
        <v>28</v>
      </c>
      <c r="E9" s="60" t="s">
        <v>29</v>
      </c>
      <c r="F9" s="61" t="s">
        <v>11</v>
      </c>
      <c r="G9" s="62">
        <v>78</v>
      </c>
      <c r="H9" s="278">
        <f>'[1]LONGITUDES'!L36</f>
        <v>52694.83</v>
      </c>
      <c r="I9" s="186">
        <v>5</v>
      </c>
      <c r="J9" s="63">
        <v>3</v>
      </c>
      <c r="K9" s="187">
        <f aca="true" t="shared" si="0" ref="K9:K36">IF(G9=78,5,IF(G9=60,5,IF(G9=48,4,IF(G9=42,4,IF(G9=36,3,IF(G9=30,3,IF(G9=24,2,IF(G9=20,2,1))))))))</f>
        <v>5</v>
      </c>
      <c r="L9" s="183">
        <v>3.3</v>
      </c>
      <c r="M9" s="63">
        <v>1</v>
      </c>
      <c r="N9" s="63">
        <v>3.8</v>
      </c>
      <c r="O9" s="63">
        <v>4.4</v>
      </c>
      <c r="P9" s="63">
        <v>3.9</v>
      </c>
      <c r="Q9" s="194">
        <v>3</v>
      </c>
      <c r="R9" s="196">
        <v>0</v>
      </c>
      <c r="S9" s="64">
        <v>2.5</v>
      </c>
      <c r="T9" s="197">
        <v>1</v>
      </c>
    </row>
    <row r="10" spans="1:20" s="12" customFormat="1" ht="12.75">
      <c r="A10" s="127">
        <v>2</v>
      </c>
      <c r="B10" s="87">
        <f>I10*0.05+J10*0.1+K10*0.05+L10*0.1+M10*0.05+N10*0.05+O10*0.15+P10*0.15+Q10*0.15+R10*0.05+S10*0.05+T10*0.05</f>
        <v>3.2000000000000006</v>
      </c>
      <c r="C10" s="39" t="s">
        <v>347</v>
      </c>
      <c r="D10" s="40" t="s">
        <v>120</v>
      </c>
      <c r="E10" s="41" t="s">
        <v>121</v>
      </c>
      <c r="F10" s="42" t="s">
        <v>11</v>
      </c>
      <c r="G10" s="43">
        <v>16</v>
      </c>
      <c r="H10" s="279">
        <f>'[1]LONGITUDES'!L154</f>
        <v>1816.72</v>
      </c>
      <c r="I10" s="188">
        <v>1</v>
      </c>
      <c r="J10" s="44">
        <v>4</v>
      </c>
      <c r="K10" s="189">
        <f t="shared" si="0"/>
        <v>1</v>
      </c>
      <c r="L10" s="184">
        <v>3.3</v>
      </c>
      <c r="M10" s="44">
        <v>1</v>
      </c>
      <c r="N10" s="44">
        <v>4</v>
      </c>
      <c r="O10" s="44">
        <v>4</v>
      </c>
      <c r="P10" s="44">
        <v>4.8</v>
      </c>
      <c r="Q10" s="195">
        <v>4</v>
      </c>
      <c r="R10" s="198">
        <v>0</v>
      </c>
      <c r="S10" s="45">
        <v>2.5</v>
      </c>
      <c r="T10" s="199">
        <v>1.5</v>
      </c>
    </row>
    <row r="11" spans="1:20" s="12" customFormat="1" ht="16.5">
      <c r="A11" s="127">
        <v>3</v>
      </c>
      <c r="B11" s="87">
        <f>(I11*0.05+J11*0.1+K11*0.05+L11*0.1+M11*0.05+N11*0.05+O11*0.15+P11*0.15+Q11*0.15+R11*0.05+S11*0.05+T11*0.05)/0.85</f>
        <v>3.1999999999999997</v>
      </c>
      <c r="C11" s="55" t="s">
        <v>411</v>
      </c>
      <c r="D11" s="40" t="s">
        <v>265</v>
      </c>
      <c r="E11" s="41" t="s">
        <v>266</v>
      </c>
      <c r="F11" s="42" t="s">
        <v>267</v>
      </c>
      <c r="G11" s="43">
        <v>60</v>
      </c>
      <c r="H11" s="279">
        <f>'[1]LONGITUDES'!L39</f>
        <v>38000</v>
      </c>
      <c r="I11" s="188">
        <v>1</v>
      </c>
      <c r="J11" s="44">
        <v>4</v>
      </c>
      <c r="K11" s="189">
        <f t="shared" si="0"/>
        <v>5</v>
      </c>
      <c r="L11" s="184">
        <v>3.4</v>
      </c>
      <c r="M11" s="44">
        <v>1</v>
      </c>
      <c r="N11" s="44">
        <v>3.7</v>
      </c>
      <c r="O11" s="44">
        <v>4.8</v>
      </c>
      <c r="P11" s="44">
        <v>1</v>
      </c>
      <c r="Q11" s="195">
        <v>3</v>
      </c>
      <c r="R11" s="198">
        <v>0</v>
      </c>
      <c r="S11" s="45">
        <v>1</v>
      </c>
      <c r="T11" s="199">
        <v>1.5</v>
      </c>
    </row>
    <row r="12" spans="1:20" s="12" customFormat="1" ht="18">
      <c r="A12" s="127">
        <v>4</v>
      </c>
      <c r="B12" s="87">
        <f>(I12*0.05+J12*0.1+K12*0.05+L12*0.1+M12*0.05+N12*0.05+O12*0.15+P12*0.15+Q12*0.15+R12*0.05+S12*0.05+T12*0.05)/0.85</f>
        <v>3.058823529411765</v>
      </c>
      <c r="C12" s="39">
        <v>14.1</v>
      </c>
      <c r="D12" s="40" t="s">
        <v>34</v>
      </c>
      <c r="E12" s="41" t="s">
        <v>35</v>
      </c>
      <c r="F12" s="42" t="s">
        <v>11</v>
      </c>
      <c r="G12" s="43">
        <v>42</v>
      </c>
      <c r="H12" s="279">
        <f>'[1]LONGITUDES'!L53</f>
        <v>5006.57</v>
      </c>
      <c r="I12" s="188">
        <v>1</v>
      </c>
      <c r="J12" s="47">
        <v>3</v>
      </c>
      <c r="K12" s="189">
        <f t="shared" si="0"/>
        <v>4</v>
      </c>
      <c r="L12" s="184">
        <v>3</v>
      </c>
      <c r="M12" s="44">
        <v>1</v>
      </c>
      <c r="N12" s="44">
        <v>4</v>
      </c>
      <c r="O12" s="44">
        <v>4</v>
      </c>
      <c r="P12" s="90"/>
      <c r="Q12" s="195">
        <v>4</v>
      </c>
      <c r="R12" s="198">
        <v>0</v>
      </c>
      <c r="S12" s="45">
        <v>5</v>
      </c>
      <c r="T12" s="199">
        <v>1</v>
      </c>
    </row>
    <row r="13" spans="1:20" s="12" customFormat="1" ht="12.75">
      <c r="A13" s="127">
        <v>5</v>
      </c>
      <c r="B13" s="87">
        <f>(I13*0.05+J13*0.1+K13*0.05+L13*0.1+M13*0.05+N13*0.05+O13*0.15+P13*0.15+Q13*0.15+R13*0.05+S13*0.05+T13*0.05)/0.5</f>
        <v>3.0500000000000003</v>
      </c>
      <c r="C13" s="39">
        <v>1.2</v>
      </c>
      <c r="D13" s="40" t="s">
        <v>12</v>
      </c>
      <c r="E13" s="41" t="s">
        <v>313</v>
      </c>
      <c r="F13" s="42" t="s">
        <v>314</v>
      </c>
      <c r="G13" s="43">
        <v>42</v>
      </c>
      <c r="H13" s="279">
        <f>'[1]LONGITUDES'!L13</f>
        <v>7030</v>
      </c>
      <c r="I13" s="188">
        <v>1</v>
      </c>
      <c r="J13" s="44">
        <v>1</v>
      </c>
      <c r="K13" s="189">
        <f t="shared" si="0"/>
        <v>4</v>
      </c>
      <c r="L13" s="264"/>
      <c r="M13" s="90"/>
      <c r="N13" s="90"/>
      <c r="O13" s="90"/>
      <c r="P13" s="44">
        <v>3</v>
      </c>
      <c r="Q13" s="268"/>
      <c r="R13" s="198">
        <v>5</v>
      </c>
      <c r="S13" s="45">
        <v>4.5</v>
      </c>
      <c r="T13" s="199">
        <v>5</v>
      </c>
    </row>
    <row r="14" spans="1:20" s="12" customFormat="1" ht="18">
      <c r="A14" s="127">
        <v>6</v>
      </c>
      <c r="B14" s="87">
        <f>(I14*0.05+J14*0.1+K14*0.05+L14*0.1+M14*0.05+N14*0.05+O14*0.15+P14*0.15+Q14*0.15+R14*0.05+S14*0.05+T14*0.05)/0.9</f>
        <v>3</v>
      </c>
      <c r="C14" s="39" t="s">
        <v>350</v>
      </c>
      <c r="D14" s="40" t="s">
        <v>126</v>
      </c>
      <c r="E14" s="41" t="s">
        <v>127</v>
      </c>
      <c r="F14" s="42" t="s">
        <v>11</v>
      </c>
      <c r="G14" s="43">
        <v>16</v>
      </c>
      <c r="H14" s="279">
        <f>'[1]LONGITUDES'!L158</f>
        <v>2350</v>
      </c>
      <c r="I14" s="188">
        <v>1</v>
      </c>
      <c r="J14" s="44">
        <v>3</v>
      </c>
      <c r="K14" s="189">
        <f t="shared" si="0"/>
        <v>1</v>
      </c>
      <c r="L14" s="184">
        <v>1</v>
      </c>
      <c r="M14" s="44">
        <v>1</v>
      </c>
      <c r="N14" s="44">
        <v>4</v>
      </c>
      <c r="O14" s="44">
        <v>4</v>
      </c>
      <c r="P14" s="44">
        <v>5</v>
      </c>
      <c r="Q14" s="195">
        <v>4</v>
      </c>
      <c r="R14" s="198">
        <v>0</v>
      </c>
      <c r="S14" s="91"/>
      <c r="T14" s="271"/>
    </row>
    <row r="15" spans="1:121" ht="12.75">
      <c r="A15" s="127">
        <v>7</v>
      </c>
      <c r="B15" s="87">
        <f>I15*0.05+J15*0.1+K15*0.05+L15*0.1+M15*0.05+N15*0.05+O15*0.15+P15*0.15+Q15*0.15+R15*0.05+S15*0.05+T15*0.05</f>
        <v>2.9995000000000003</v>
      </c>
      <c r="C15" s="39" t="s">
        <v>346</v>
      </c>
      <c r="D15" s="40" t="s">
        <v>118</v>
      </c>
      <c r="E15" s="41" t="s">
        <v>119</v>
      </c>
      <c r="F15" s="42" t="s">
        <v>11</v>
      </c>
      <c r="G15" s="43">
        <v>16</v>
      </c>
      <c r="H15" s="279">
        <f>'[1]LONGITUDES'!L151</f>
        <v>3523.15</v>
      </c>
      <c r="I15" s="188">
        <v>3</v>
      </c>
      <c r="J15" s="44">
        <v>4</v>
      </c>
      <c r="K15" s="189">
        <f t="shared" si="0"/>
        <v>1</v>
      </c>
      <c r="L15" s="184">
        <v>1</v>
      </c>
      <c r="M15" s="44">
        <v>1</v>
      </c>
      <c r="N15" s="44">
        <v>4</v>
      </c>
      <c r="O15" s="44">
        <v>4</v>
      </c>
      <c r="P15" s="44">
        <v>4.83</v>
      </c>
      <c r="Q15" s="195">
        <v>4</v>
      </c>
      <c r="R15" s="198">
        <v>0</v>
      </c>
      <c r="S15" s="45">
        <v>1</v>
      </c>
      <c r="T15" s="199">
        <v>1.5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spans="1:20" s="12" customFormat="1" ht="16.5">
      <c r="A16" s="127">
        <v>8</v>
      </c>
      <c r="B16" s="87">
        <f>I16*0.05+J16*0.1+K16*0.05+L16*0.1+M16*0.05+N16*0.05+O16*0.15+P16*0.15+Q16*0.15+R16*0.05+S16*0.05+T16*0.05</f>
        <v>2.9899999999999998</v>
      </c>
      <c r="C16" s="55" t="s">
        <v>373</v>
      </c>
      <c r="D16" s="40" t="s">
        <v>171</v>
      </c>
      <c r="E16" s="41" t="s">
        <v>172</v>
      </c>
      <c r="F16" s="42" t="s">
        <v>165</v>
      </c>
      <c r="G16" s="43">
        <v>24</v>
      </c>
      <c r="H16" s="279">
        <f>'[1]LONGITUDES'!L113</f>
        <v>1560</v>
      </c>
      <c r="I16" s="188">
        <v>1</v>
      </c>
      <c r="J16" s="44">
        <v>2</v>
      </c>
      <c r="K16" s="189">
        <f t="shared" si="0"/>
        <v>2</v>
      </c>
      <c r="L16" s="184">
        <v>3.6</v>
      </c>
      <c r="M16" s="44">
        <v>2.8</v>
      </c>
      <c r="N16" s="44">
        <v>3</v>
      </c>
      <c r="O16" s="44">
        <v>3.1</v>
      </c>
      <c r="P16" s="44">
        <v>4.5</v>
      </c>
      <c r="Q16" s="195">
        <v>4</v>
      </c>
      <c r="R16" s="198">
        <v>0</v>
      </c>
      <c r="S16" s="45">
        <v>3</v>
      </c>
      <c r="T16" s="199">
        <v>2</v>
      </c>
    </row>
    <row r="17" spans="1:20" s="12" customFormat="1" ht="27">
      <c r="A17" s="127">
        <v>9</v>
      </c>
      <c r="B17" s="87">
        <f>(I17*0.05+J17*0.1+K17*0.05+L17*0.1+M17*0.05+N17*0.05+O17*0.15+P17*0.15+Q17*0.15+R17*0.05+S17*0.05+T17*0.05)/0.9</f>
        <v>2.972222222222222</v>
      </c>
      <c r="C17" s="55" t="s">
        <v>398</v>
      </c>
      <c r="D17" s="40" t="s">
        <v>222</v>
      </c>
      <c r="E17" s="41" t="s">
        <v>223</v>
      </c>
      <c r="F17" s="42" t="s">
        <v>180</v>
      </c>
      <c r="G17" s="43">
        <v>16</v>
      </c>
      <c r="H17" s="279">
        <f>'[1]LONGITUDES'!L165</f>
        <v>980</v>
      </c>
      <c r="I17" s="188">
        <v>1</v>
      </c>
      <c r="J17" s="44">
        <v>1</v>
      </c>
      <c r="K17" s="189">
        <f t="shared" si="0"/>
        <v>1</v>
      </c>
      <c r="L17" s="184">
        <v>4</v>
      </c>
      <c r="M17" s="44">
        <v>4</v>
      </c>
      <c r="N17" s="44">
        <v>3</v>
      </c>
      <c r="O17" s="44">
        <v>3.5</v>
      </c>
      <c r="P17" s="44">
        <v>5</v>
      </c>
      <c r="Q17" s="195">
        <v>3</v>
      </c>
      <c r="R17" s="198">
        <v>0</v>
      </c>
      <c r="S17" s="91"/>
      <c r="T17" s="271"/>
    </row>
    <row r="18" spans="1:20" s="12" customFormat="1" ht="18">
      <c r="A18" s="127">
        <v>10</v>
      </c>
      <c r="B18" s="87">
        <f>(I18*0.05+J18*0.1+K18*0.05+L18*0.1+M18*0.05+N18*0.05+O18*0.15+P18*0.15+Q18*0.15+R18*0.05+S18*0.05+T18*0.05)/0.85</f>
        <v>2.941176470588236</v>
      </c>
      <c r="C18" s="39">
        <v>14.2</v>
      </c>
      <c r="D18" s="40" t="s">
        <v>36</v>
      </c>
      <c r="E18" s="41" t="s">
        <v>35</v>
      </c>
      <c r="F18" s="42" t="s">
        <v>11</v>
      </c>
      <c r="G18" s="43">
        <v>42</v>
      </c>
      <c r="H18" s="279">
        <f>'[1]LONGITUDES'!L54</f>
        <v>2980.64</v>
      </c>
      <c r="I18" s="188">
        <v>1</v>
      </c>
      <c r="J18" s="47">
        <v>3</v>
      </c>
      <c r="K18" s="189">
        <f t="shared" si="0"/>
        <v>4</v>
      </c>
      <c r="L18" s="184">
        <v>3</v>
      </c>
      <c r="M18" s="44">
        <v>1</v>
      </c>
      <c r="N18" s="44">
        <v>4</v>
      </c>
      <c r="O18" s="44">
        <v>4</v>
      </c>
      <c r="P18" s="90"/>
      <c r="Q18" s="195">
        <v>4</v>
      </c>
      <c r="R18" s="198">
        <v>0</v>
      </c>
      <c r="S18" s="45">
        <v>2.5</v>
      </c>
      <c r="T18" s="199">
        <v>1.5</v>
      </c>
    </row>
    <row r="19" spans="1:121" ht="16.5">
      <c r="A19" s="127">
        <v>11</v>
      </c>
      <c r="B19" s="87">
        <f>(I19*0.05+J19*0.1+K19*0.05+L19*0.1+M19*0.05+N19*0.05+O19*0.15+P19*0.15+Q19*0.15+R19*0.05+S19*0.05+T19*0.05)/0.95</f>
        <v>2.9263157894736844</v>
      </c>
      <c r="C19" s="55" t="s">
        <v>394</v>
      </c>
      <c r="D19" s="40" t="s">
        <v>214</v>
      </c>
      <c r="E19" s="41" t="s">
        <v>215</v>
      </c>
      <c r="F19" s="42" t="s">
        <v>180</v>
      </c>
      <c r="G19" s="43">
        <v>16</v>
      </c>
      <c r="H19" s="279">
        <f>'[1]LONGITUDES'!L153</f>
        <v>1228.71</v>
      </c>
      <c r="I19" s="188">
        <v>3</v>
      </c>
      <c r="J19" s="44">
        <v>4</v>
      </c>
      <c r="K19" s="189">
        <f t="shared" si="0"/>
        <v>1</v>
      </c>
      <c r="L19" s="184">
        <v>1</v>
      </c>
      <c r="M19" s="44">
        <v>1</v>
      </c>
      <c r="N19" s="44">
        <v>3.5</v>
      </c>
      <c r="O19" s="44">
        <v>3.5</v>
      </c>
      <c r="P19" s="44">
        <v>4.2</v>
      </c>
      <c r="Q19" s="195">
        <v>3</v>
      </c>
      <c r="R19" s="198">
        <v>0</v>
      </c>
      <c r="S19" s="91"/>
      <c r="T19" s="199">
        <v>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spans="1:20" s="12" customFormat="1" ht="18">
      <c r="A20" s="127">
        <v>12</v>
      </c>
      <c r="B20" s="87">
        <f>(I20*0.05+J20*0.1+K20*0.05+L20*0.1+M20*0.05+N20*0.05+O20*0.15+P20*0.15+Q20*0.15+R20*0.05+S20*0.05+T20*0.05)/0.85</f>
        <v>2.911764705882353</v>
      </c>
      <c r="C20" s="55" t="s">
        <v>410</v>
      </c>
      <c r="D20" s="40" t="s">
        <v>263</v>
      </c>
      <c r="E20" s="41" t="s">
        <v>264</v>
      </c>
      <c r="F20" s="42" t="s">
        <v>260</v>
      </c>
      <c r="G20" s="43">
        <v>20</v>
      </c>
      <c r="H20" s="279">
        <f>'[1]LONGITUDES'!L133</f>
        <v>4885.06</v>
      </c>
      <c r="I20" s="188">
        <v>1</v>
      </c>
      <c r="J20" s="44">
        <v>5</v>
      </c>
      <c r="K20" s="189">
        <f t="shared" si="0"/>
        <v>2</v>
      </c>
      <c r="L20" s="184">
        <v>5</v>
      </c>
      <c r="M20" s="44">
        <v>1</v>
      </c>
      <c r="N20" s="44">
        <v>3.5</v>
      </c>
      <c r="O20" s="44">
        <v>3.5</v>
      </c>
      <c r="P20" s="90"/>
      <c r="Q20" s="195">
        <v>3</v>
      </c>
      <c r="R20" s="198">
        <v>0</v>
      </c>
      <c r="S20" s="45">
        <v>1.5</v>
      </c>
      <c r="T20" s="199">
        <v>1</v>
      </c>
    </row>
    <row r="21" spans="1:20" s="12" customFormat="1" ht="24.75">
      <c r="A21" s="127">
        <v>13</v>
      </c>
      <c r="B21" s="87">
        <f>I21*0.05+J21*0.1+K21*0.05+L21*0.1+M21*0.05+N21*0.05+O21*0.15+P21*0.15+Q21*0.15+R21*0.05+S21*0.05+T21*0.05</f>
        <v>2.8815</v>
      </c>
      <c r="C21" s="39" t="s">
        <v>369</v>
      </c>
      <c r="D21" s="40" t="s">
        <v>160</v>
      </c>
      <c r="E21" s="41" t="s">
        <v>161</v>
      </c>
      <c r="F21" s="42" t="s">
        <v>162</v>
      </c>
      <c r="G21" s="43">
        <v>60</v>
      </c>
      <c r="H21" s="279">
        <f>'[1]LONGITUDES'!L10</f>
        <v>6787.06</v>
      </c>
      <c r="I21" s="188">
        <v>1</v>
      </c>
      <c r="J21" s="44">
        <v>1</v>
      </c>
      <c r="K21" s="189">
        <f t="shared" si="0"/>
        <v>5</v>
      </c>
      <c r="L21" s="184">
        <v>4</v>
      </c>
      <c r="M21" s="44">
        <v>3.1</v>
      </c>
      <c r="N21" s="44">
        <v>3</v>
      </c>
      <c r="O21" s="44">
        <v>3.3</v>
      </c>
      <c r="P21" s="44">
        <v>2.91</v>
      </c>
      <c r="Q21" s="195">
        <v>3.3</v>
      </c>
      <c r="R21" s="200">
        <v>0</v>
      </c>
      <c r="S21" s="46">
        <v>2</v>
      </c>
      <c r="T21" s="201">
        <v>5</v>
      </c>
    </row>
    <row r="22" spans="1:20" s="12" customFormat="1" ht="27">
      <c r="A22" s="127">
        <v>14</v>
      </c>
      <c r="B22" s="87">
        <f>(I22*0.05+J22*0.1+K22*0.05+L22*0.1+M22*0.05+N22*0.05+O22*0.15+P22*0.15+Q22*0.15+R22*0.05+S22*0.05+T22*0.05)/0.75</f>
        <v>2.8800000000000003</v>
      </c>
      <c r="C22" s="39">
        <v>8.2</v>
      </c>
      <c r="D22" s="40" t="s">
        <v>22</v>
      </c>
      <c r="E22" s="41" t="s">
        <v>23</v>
      </c>
      <c r="F22" s="42" t="s">
        <v>11</v>
      </c>
      <c r="G22" s="43">
        <v>48</v>
      </c>
      <c r="H22" s="279">
        <f>'[1]LONGITUDES'!L23</f>
        <v>220</v>
      </c>
      <c r="I22" s="188">
        <v>1</v>
      </c>
      <c r="J22" s="44">
        <v>1</v>
      </c>
      <c r="K22" s="189">
        <f t="shared" si="0"/>
        <v>4</v>
      </c>
      <c r="L22" s="184">
        <v>3.4</v>
      </c>
      <c r="M22" s="44">
        <v>1</v>
      </c>
      <c r="N22" s="44">
        <v>3.5</v>
      </c>
      <c r="O22" s="44">
        <v>4.3</v>
      </c>
      <c r="P22" s="90"/>
      <c r="Q22" s="195">
        <v>4</v>
      </c>
      <c r="R22" s="198">
        <v>0</v>
      </c>
      <c r="S22" s="91"/>
      <c r="T22" s="271"/>
    </row>
    <row r="23" spans="1:20" s="12" customFormat="1" ht="18">
      <c r="A23" s="127">
        <v>15</v>
      </c>
      <c r="B23" s="87">
        <f>I23*0.05+J23*0.1+K23*0.05+L23*0.1+M23*0.05+N23*0.05+O23*0.15+P23*0.15+Q23*0.15+R23*0.05+S23*0.05+T23*0.05</f>
        <v>2.88</v>
      </c>
      <c r="C23" s="39" t="s">
        <v>342</v>
      </c>
      <c r="D23" s="40" t="s">
        <v>105</v>
      </c>
      <c r="E23" s="41" t="s">
        <v>106</v>
      </c>
      <c r="F23" s="42" t="s">
        <v>11</v>
      </c>
      <c r="G23" s="43">
        <v>16</v>
      </c>
      <c r="H23" s="279">
        <f>'[1]LONGITUDES'!L139</f>
        <v>1395.15</v>
      </c>
      <c r="I23" s="188">
        <v>1</v>
      </c>
      <c r="J23" s="44">
        <v>1</v>
      </c>
      <c r="K23" s="189">
        <f t="shared" si="0"/>
        <v>1</v>
      </c>
      <c r="L23" s="184">
        <v>3.3</v>
      </c>
      <c r="M23" s="44">
        <v>1</v>
      </c>
      <c r="N23" s="44">
        <v>4</v>
      </c>
      <c r="O23" s="44">
        <v>4</v>
      </c>
      <c r="P23" s="44">
        <v>4.5</v>
      </c>
      <c r="Q23" s="195">
        <v>4</v>
      </c>
      <c r="R23" s="198">
        <v>0</v>
      </c>
      <c r="S23" s="45">
        <v>2.5</v>
      </c>
      <c r="T23" s="199">
        <v>2</v>
      </c>
    </row>
    <row r="24" spans="1:20" s="12" customFormat="1" ht="18">
      <c r="A24" s="127">
        <v>16</v>
      </c>
      <c r="B24" s="87">
        <f>(I24*0.05+J24*0.1+K24*0.05+L24*0.1+M24*0.05+N24*0.05+O24*0.15+P24*0.15+Q24*0.15+R24*0.05+S24*0.05+T24*0.05)/0.9</f>
        <v>2.8666666666666667</v>
      </c>
      <c r="C24" s="39" t="s">
        <v>349</v>
      </c>
      <c r="D24" s="40" t="s">
        <v>124</v>
      </c>
      <c r="E24" s="41" t="s">
        <v>125</v>
      </c>
      <c r="F24" s="42" t="s">
        <v>11</v>
      </c>
      <c r="G24" s="43">
        <v>16</v>
      </c>
      <c r="H24" s="279">
        <f>'[1]LONGITUDES'!L148</f>
        <v>1578.18</v>
      </c>
      <c r="I24" s="188">
        <v>1</v>
      </c>
      <c r="J24" s="44">
        <v>1</v>
      </c>
      <c r="K24" s="189">
        <f t="shared" si="0"/>
        <v>1</v>
      </c>
      <c r="L24" s="184">
        <v>3.3</v>
      </c>
      <c r="M24" s="44">
        <v>1</v>
      </c>
      <c r="N24" s="44">
        <v>4</v>
      </c>
      <c r="O24" s="44">
        <v>4</v>
      </c>
      <c r="P24" s="44">
        <v>4</v>
      </c>
      <c r="Q24" s="195">
        <v>4</v>
      </c>
      <c r="R24" s="198">
        <v>0</v>
      </c>
      <c r="S24" s="91"/>
      <c r="T24" s="271"/>
    </row>
    <row r="25" spans="1:20" s="12" customFormat="1" ht="18">
      <c r="A25" s="127">
        <v>17</v>
      </c>
      <c r="B25" s="87">
        <f>(I25*0.05+J25*0.1+K25*0.05+L25*0.1+M25*0.05+N25*0.05+O25*0.15+P25*0.15+Q25*0.15+R25*0.05+S25*0.05+T25*0.05)/0.9</f>
        <v>2.8411111111111116</v>
      </c>
      <c r="C25" s="55" t="s">
        <v>393</v>
      </c>
      <c r="D25" s="40" t="s">
        <v>213</v>
      </c>
      <c r="E25" s="41" t="str">
        <f>'[1]LONGITUDES'!C149</f>
        <v>Distribución Tanque Los Alpes</v>
      </c>
      <c r="F25" s="42" t="s">
        <v>180</v>
      </c>
      <c r="G25" s="43">
        <v>16</v>
      </c>
      <c r="H25" s="279">
        <f>'[1]LONGITUDES'!L149</f>
        <v>880</v>
      </c>
      <c r="I25" s="188">
        <v>3</v>
      </c>
      <c r="J25" s="44">
        <v>3</v>
      </c>
      <c r="K25" s="189">
        <f t="shared" si="0"/>
        <v>1</v>
      </c>
      <c r="L25" s="184">
        <v>3.4</v>
      </c>
      <c r="M25" s="44">
        <v>2</v>
      </c>
      <c r="N25" s="44">
        <v>3</v>
      </c>
      <c r="O25" s="44">
        <v>2</v>
      </c>
      <c r="P25" s="44">
        <v>4.78</v>
      </c>
      <c r="Q25" s="195">
        <v>3</v>
      </c>
      <c r="R25" s="198">
        <v>0</v>
      </c>
      <c r="S25" s="91"/>
      <c r="T25" s="271"/>
    </row>
    <row r="26" spans="1:20" s="12" customFormat="1" ht="18">
      <c r="A26" s="127">
        <v>18</v>
      </c>
      <c r="B26" s="87">
        <f>I26*0.05+J26*0.1+K26*0.05+L26*0.1+M26*0.05+N26*0.05+O26*0.15+P26*0.15+Q26*0.15+R26*0.05+S26*0.05+T26*0.05</f>
        <v>2.83</v>
      </c>
      <c r="C26" s="55" t="s">
        <v>370</v>
      </c>
      <c r="D26" s="40" t="s">
        <v>163</v>
      </c>
      <c r="E26" s="41" t="s">
        <v>164</v>
      </c>
      <c r="F26" s="42" t="s">
        <v>165</v>
      </c>
      <c r="G26" s="43">
        <v>42</v>
      </c>
      <c r="H26" s="279">
        <f>'[1]LONGITUDES'!L47</f>
        <v>1550.72</v>
      </c>
      <c r="I26" s="188">
        <v>1</v>
      </c>
      <c r="J26" s="44">
        <v>1</v>
      </c>
      <c r="K26" s="189">
        <f t="shared" si="0"/>
        <v>4</v>
      </c>
      <c r="L26" s="184">
        <v>3.8</v>
      </c>
      <c r="M26" s="44">
        <v>1</v>
      </c>
      <c r="N26" s="44">
        <v>3</v>
      </c>
      <c r="O26" s="44">
        <v>3.5</v>
      </c>
      <c r="P26" s="44">
        <v>3</v>
      </c>
      <c r="Q26" s="195">
        <v>4</v>
      </c>
      <c r="R26" s="198">
        <v>0</v>
      </c>
      <c r="S26" s="45">
        <v>1.5</v>
      </c>
      <c r="T26" s="199">
        <v>5</v>
      </c>
    </row>
    <row r="27" spans="1:20" s="12" customFormat="1" ht="18">
      <c r="A27" s="127">
        <v>19</v>
      </c>
      <c r="B27" s="87">
        <f>I27*0.05+J27*0.1+K27*0.05+L27*0.1+M27*0.05+N27*0.05+O27*0.15+P27*0.15+Q27*0.15+R27*0.05+S27*0.05+T27*0.05</f>
        <v>2.825</v>
      </c>
      <c r="C27" s="39" t="s">
        <v>366</v>
      </c>
      <c r="D27" s="40" t="s">
        <v>155</v>
      </c>
      <c r="E27" s="41" t="s">
        <v>315</v>
      </c>
      <c r="F27" s="42" t="s">
        <v>136</v>
      </c>
      <c r="G27" s="43">
        <v>16</v>
      </c>
      <c r="H27" s="279">
        <f>'[1]LONGITUDES'!L136</f>
        <v>3533.4</v>
      </c>
      <c r="I27" s="188">
        <v>1</v>
      </c>
      <c r="J27" s="44">
        <v>3</v>
      </c>
      <c r="K27" s="189">
        <f t="shared" si="0"/>
        <v>1</v>
      </c>
      <c r="L27" s="184">
        <v>1</v>
      </c>
      <c r="M27" s="44">
        <v>1</v>
      </c>
      <c r="N27" s="44">
        <v>3.5</v>
      </c>
      <c r="O27" s="44">
        <v>3.5</v>
      </c>
      <c r="P27" s="44">
        <v>5</v>
      </c>
      <c r="Q27" s="195">
        <v>3</v>
      </c>
      <c r="R27" s="198">
        <v>0</v>
      </c>
      <c r="S27" s="45">
        <v>3.5</v>
      </c>
      <c r="T27" s="199">
        <v>4</v>
      </c>
    </row>
    <row r="28" spans="1:20" s="12" customFormat="1" ht="18">
      <c r="A28" s="127">
        <v>20</v>
      </c>
      <c r="B28" s="87">
        <f>(I28*0.05+J28*0.1+K28*0.05+L28*0.1+M28*0.05+N28*0.05+O28*0.15+P28*0.15+Q28*0.15+R28*0.05+S28*0.05+T28*0.05)/0.85</f>
        <v>2.8000000000000003</v>
      </c>
      <c r="C28" s="55">
        <v>114.1</v>
      </c>
      <c r="D28" s="40" t="s">
        <v>242</v>
      </c>
      <c r="E28" s="41" t="s">
        <v>243</v>
      </c>
      <c r="F28" s="42" t="s">
        <v>241</v>
      </c>
      <c r="G28" s="43">
        <v>42</v>
      </c>
      <c r="H28" s="279">
        <f>'[1]LONGITUDES'!L45</f>
        <v>151.44</v>
      </c>
      <c r="I28" s="188">
        <v>1</v>
      </c>
      <c r="J28" s="44">
        <v>3</v>
      </c>
      <c r="K28" s="189">
        <f t="shared" si="0"/>
        <v>4</v>
      </c>
      <c r="L28" s="184">
        <v>3.3</v>
      </c>
      <c r="M28" s="44">
        <v>1</v>
      </c>
      <c r="N28" s="44">
        <v>3.5</v>
      </c>
      <c r="O28" s="44">
        <v>3.5</v>
      </c>
      <c r="P28" s="90"/>
      <c r="Q28" s="195">
        <v>3</v>
      </c>
      <c r="R28" s="198">
        <v>0</v>
      </c>
      <c r="S28" s="45">
        <v>4.5</v>
      </c>
      <c r="T28" s="199">
        <v>1.5</v>
      </c>
    </row>
    <row r="29" spans="1:121" s="12" customFormat="1" ht="12.75">
      <c r="A29" s="127">
        <v>21</v>
      </c>
      <c r="B29" s="86">
        <f>I29*0.05+J29*0.1+K29*0.05+L29*0.1+M29*0.05+N29*0.05+O29*0.15+P29*0.15+Q29*0.15+R29*0.05+S29*0.05+T29*0.05</f>
        <v>2.7995</v>
      </c>
      <c r="C29" s="39" t="s">
        <v>332</v>
      </c>
      <c r="D29" s="40" t="s">
        <v>66</v>
      </c>
      <c r="E29" s="41" t="s">
        <v>67</v>
      </c>
      <c r="F29" s="42" t="s">
        <v>11</v>
      </c>
      <c r="G29" s="43">
        <v>24</v>
      </c>
      <c r="H29" s="279">
        <f>'[1]LONGITUDES'!L85</f>
        <v>2557.47</v>
      </c>
      <c r="I29" s="188">
        <v>1</v>
      </c>
      <c r="J29" s="44">
        <v>3</v>
      </c>
      <c r="K29" s="189">
        <f t="shared" si="0"/>
        <v>2</v>
      </c>
      <c r="L29" s="184">
        <v>3.5</v>
      </c>
      <c r="M29" s="44">
        <v>1</v>
      </c>
      <c r="N29" s="44">
        <v>4</v>
      </c>
      <c r="O29" s="44">
        <v>4</v>
      </c>
      <c r="P29" s="44">
        <v>2.83</v>
      </c>
      <c r="Q29" s="195">
        <v>4</v>
      </c>
      <c r="R29" s="198">
        <v>0</v>
      </c>
      <c r="S29" s="45">
        <v>1.5</v>
      </c>
      <c r="T29" s="199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</row>
    <row r="30" spans="1:121" s="12" customFormat="1" ht="18">
      <c r="A30" s="129">
        <v>22</v>
      </c>
      <c r="B30" s="87">
        <f>(I30*0.05+J30*0.1+K30*0.05+L30*0.1+M30*0.05+N30*0.05+O30*0.15+P30*0.15+Q30*0.15+R30*0.05+S30*0.05+T30*0.05)/0.85</f>
        <v>2.7941176470588243</v>
      </c>
      <c r="C30" s="55" t="s">
        <v>379</v>
      </c>
      <c r="D30" s="40" t="s">
        <v>185</v>
      </c>
      <c r="E30" s="41" t="s">
        <v>186</v>
      </c>
      <c r="F30" s="42" t="s">
        <v>180</v>
      </c>
      <c r="G30" s="43">
        <v>42</v>
      </c>
      <c r="H30" s="279">
        <f>'[1]LONGITUDES'!L48</f>
        <v>2033.52</v>
      </c>
      <c r="I30" s="188">
        <v>1</v>
      </c>
      <c r="J30" s="44">
        <v>3</v>
      </c>
      <c r="K30" s="189">
        <f t="shared" si="0"/>
        <v>4</v>
      </c>
      <c r="L30" s="184">
        <v>3</v>
      </c>
      <c r="M30" s="44">
        <v>1</v>
      </c>
      <c r="N30" s="44">
        <v>3</v>
      </c>
      <c r="O30" s="44">
        <v>3.5</v>
      </c>
      <c r="P30" s="90"/>
      <c r="Q30" s="195">
        <v>3</v>
      </c>
      <c r="R30" s="198">
        <v>0</v>
      </c>
      <c r="S30" s="45">
        <v>2</v>
      </c>
      <c r="T30" s="199">
        <v>5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</row>
    <row r="31" spans="1:20" s="12" customFormat="1" ht="27">
      <c r="A31" s="129">
        <v>23</v>
      </c>
      <c r="B31" s="87">
        <f>(I31*0.05+J31*0.1+K31*0.05+L31*0.1+M31*0.05+N31*0.05+O31*0.15+P31*0.15+Q31*0.15+R31*0.05+S31*0.05+T31*0.05)/0.85</f>
        <v>2.794117647058824</v>
      </c>
      <c r="C31" s="39">
        <v>27.2</v>
      </c>
      <c r="D31" s="40" t="s">
        <v>63</v>
      </c>
      <c r="E31" s="41" t="s">
        <v>62</v>
      </c>
      <c r="F31" s="42" t="s">
        <v>11</v>
      </c>
      <c r="G31" s="43">
        <v>24</v>
      </c>
      <c r="H31" s="279">
        <f>'[1]LONGITUDES'!L83</f>
        <v>1750.39</v>
      </c>
      <c r="I31" s="188">
        <v>1</v>
      </c>
      <c r="J31" s="44">
        <v>3</v>
      </c>
      <c r="K31" s="189">
        <f t="shared" si="0"/>
        <v>2</v>
      </c>
      <c r="L31" s="184">
        <v>1</v>
      </c>
      <c r="M31" s="44">
        <v>1</v>
      </c>
      <c r="N31" s="44">
        <v>4</v>
      </c>
      <c r="O31" s="44">
        <v>4</v>
      </c>
      <c r="P31" s="90"/>
      <c r="Q31" s="195">
        <v>4</v>
      </c>
      <c r="R31" s="198">
        <v>0</v>
      </c>
      <c r="S31" s="45">
        <v>3.5</v>
      </c>
      <c r="T31" s="199">
        <v>4</v>
      </c>
    </row>
    <row r="32" spans="1:20" s="12" customFormat="1" ht="18">
      <c r="A32" s="129">
        <v>24</v>
      </c>
      <c r="B32" s="87">
        <f>(I32*0.05+J32*0.1+K32*0.05+L32*0.1+M32*0.05+N32*0.05+O32*0.15+P32*0.15+Q32*0.15+R32*0.05+S32*0.05+T32*0.05)/0.85</f>
        <v>2.794117647058824</v>
      </c>
      <c r="C32" s="39">
        <v>41.1</v>
      </c>
      <c r="D32" s="40" t="s">
        <v>91</v>
      </c>
      <c r="E32" s="41" t="s">
        <v>92</v>
      </c>
      <c r="F32" s="42" t="s">
        <v>11</v>
      </c>
      <c r="G32" s="43">
        <v>36</v>
      </c>
      <c r="H32" s="279">
        <f>'[1]LONGITUDES'!L124</f>
        <v>178.74</v>
      </c>
      <c r="I32" s="188">
        <v>1</v>
      </c>
      <c r="J32" s="44">
        <v>1</v>
      </c>
      <c r="K32" s="189">
        <f t="shared" si="0"/>
        <v>3</v>
      </c>
      <c r="L32" s="184">
        <v>2</v>
      </c>
      <c r="M32" s="44">
        <v>4</v>
      </c>
      <c r="N32" s="44">
        <v>3</v>
      </c>
      <c r="O32" s="44">
        <v>3.5</v>
      </c>
      <c r="P32" s="90"/>
      <c r="Q32" s="195">
        <v>2</v>
      </c>
      <c r="R32" s="198">
        <v>5</v>
      </c>
      <c r="S32" s="45">
        <v>4</v>
      </c>
      <c r="T32" s="199">
        <v>5</v>
      </c>
    </row>
    <row r="33" spans="1:20" s="12" customFormat="1" ht="27">
      <c r="A33" s="129">
        <v>25</v>
      </c>
      <c r="B33" s="87">
        <f>I33*0.05+J33*0.1+K33*0.05+L33*0.1+M33*0.05+N33*0.05+O33*0.15+P33*0.15+Q33*0.15+R33*0.05+S33*0.05+T33*0.05</f>
        <v>2.775</v>
      </c>
      <c r="C33" s="39" t="s">
        <v>361</v>
      </c>
      <c r="D33" s="40" t="s">
        <v>145</v>
      </c>
      <c r="E33" s="41" t="s">
        <v>146</v>
      </c>
      <c r="F33" s="42" t="s">
        <v>136</v>
      </c>
      <c r="G33" s="43">
        <v>42</v>
      </c>
      <c r="H33" s="279">
        <f>'[1]LONGITUDES'!L59</f>
        <v>2032.66</v>
      </c>
      <c r="I33" s="188">
        <v>1</v>
      </c>
      <c r="J33" s="44">
        <v>2</v>
      </c>
      <c r="K33" s="189">
        <f t="shared" si="0"/>
        <v>4</v>
      </c>
      <c r="L33" s="184">
        <v>1</v>
      </c>
      <c r="M33" s="44">
        <v>1</v>
      </c>
      <c r="N33" s="44">
        <v>3.5</v>
      </c>
      <c r="O33" s="44">
        <v>3.5</v>
      </c>
      <c r="P33" s="44">
        <v>5</v>
      </c>
      <c r="Q33" s="195">
        <v>3</v>
      </c>
      <c r="R33" s="200">
        <v>0</v>
      </c>
      <c r="S33" s="46">
        <v>3.5</v>
      </c>
      <c r="T33" s="201">
        <v>2</v>
      </c>
    </row>
    <row r="34" spans="1:20" s="12" customFormat="1" ht="18">
      <c r="A34" s="129">
        <v>26</v>
      </c>
      <c r="B34" s="87">
        <f>(I34*0.05+J34*0.1+K34*0.05+L34*0.1+M34*0.05+N34*0.05+O34*0.15+P34*0.15+Q34*0.15+R34*0.05+S34*0.05+T34*0.05)/0.75</f>
        <v>2.7733333333333334</v>
      </c>
      <c r="C34" s="55">
        <v>114.2</v>
      </c>
      <c r="D34" s="40" t="s">
        <v>244</v>
      </c>
      <c r="E34" s="41" t="s">
        <v>243</v>
      </c>
      <c r="F34" s="42" t="s">
        <v>241</v>
      </c>
      <c r="G34" s="43">
        <v>42</v>
      </c>
      <c r="H34" s="279">
        <f>'[1]LONGITUDES'!L46</f>
        <v>1871.71</v>
      </c>
      <c r="I34" s="188">
        <v>1</v>
      </c>
      <c r="J34" s="44">
        <v>3</v>
      </c>
      <c r="K34" s="189">
        <f t="shared" si="0"/>
        <v>4</v>
      </c>
      <c r="L34" s="184">
        <v>3.3</v>
      </c>
      <c r="M34" s="44">
        <v>1</v>
      </c>
      <c r="N34" s="44">
        <v>3.5</v>
      </c>
      <c r="O34" s="44">
        <v>3.5</v>
      </c>
      <c r="P34" s="90"/>
      <c r="Q34" s="195">
        <v>3</v>
      </c>
      <c r="R34" s="198">
        <v>0</v>
      </c>
      <c r="S34" s="45"/>
      <c r="T34" s="271"/>
    </row>
    <row r="35" spans="1:20" s="12" customFormat="1" ht="18">
      <c r="A35" s="129">
        <v>27</v>
      </c>
      <c r="B35" s="87">
        <f>(I35*0.05+J35*0.1+K35*0.05+L35*0.1+M35*0.05+N35*0.05+O35*0.15+P35*0.15+Q35*0.15+R35*0.05+S35*0.05+T35*0.05)/0.85</f>
        <v>2.7647058823529416</v>
      </c>
      <c r="C35" s="39">
        <v>28</v>
      </c>
      <c r="D35" s="40" t="s">
        <v>64</v>
      </c>
      <c r="E35" s="41" t="s">
        <v>65</v>
      </c>
      <c r="F35" s="42" t="s">
        <v>11</v>
      </c>
      <c r="G35" s="43">
        <v>24</v>
      </c>
      <c r="H35" s="279">
        <f>'[1]LONGITUDES'!L84</f>
        <v>3912.55</v>
      </c>
      <c r="I35" s="188">
        <v>1</v>
      </c>
      <c r="J35" s="44">
        <v>3</v>
      </c>
      <c r="K35" s="189">
        <f t="shared" si="0"/>
        <v>2</v>
      </c>
      <c r="L35" s="184">
        <v>3</v>
      </c>
      <c r="M35" s="44">
        <v>1</v>
      </c>
      <c r="N35" s="44">
        <v>4</v>
      </c>
      <c r="O35" s="44">
        <v>4</v>
      </c>
      <c r="P35" s="90"/>
      <c r="Q35" s="195">
        <v>4</v>
      </c>
      <c r="R35" s="198">
        <v>0</v>
      </c>
      <c r="S35" s="45">
        <v>2</v>
      </c>
      <c r="T35" s="199">
        <v>1</v>
      </c>
    </row>
    <row r="36" spans="1:20" s="12" customFormat="1" ht="18">
      <c r="A36" s="129">
        <v>28</v>
      </c>
      <c r="B36" s="87">
        <f>(I36*0.05+J36*0.1+K36*0.05+L36*0.1+M36*0.05+N36*0.05+O36*0.15+P36*0.15+Q36*0.15+R36*0.05+S36*0.05+T36*0.05)/0.85</f>
        <v>2.7647058823529416</v>
      </c>
      <c r="C36" s="39" t="s">
        <v>345</v>
      </c>
      <c r="D36" s="40" t="s">
        <v>116</v>
      </c>
      <c r="E36" s="41" t="s">
        <v>117</v>
      </c>
      <c r="F36" s="42" t="s">
        <v>11</v>
      </c>
      <c r="G36" s="43">
        <v>16</v>
      </c>
      <c r="H36" s="279">
        <f>'[1]LONGITUDES'!L150</f>
        <v>1694.93</v>
      </c>
      <c r="I36" s="188">
        <v>3</v>
      </c>
      <c r="J36" s="44">
        <v>4</v>
      </c>
      <c r="K36" s="189">
        <f t="shared" si="0"/>
        <v>1</v>
      </c>
      <c r="L36" s="184">
        <v>3</v>
      </c>
      <c r="M36" s="44">
        <v>1</v>
      </c>
      <c r="N36" s="44">
        <v>4</v>
      </c>
      <c r="O36" s="44">
        <v>4</v>
      </c>
      <c r="P36" s="90"/>
      <c r="Q36" s="195">
        <v>3</v>
      </c>
      <c r="R36" s="198">
        <v>0</v>
      </c>
      <c r="S36" s="45">
        <v>1</v>
      </c>
      <c r="T36" s="199">
        <v>2</v>
      </c>
    </row>
    <row r="37" spans="1:20" s="11" customFormat="1" ht="29.25">
      <c r="A37" s="154">
        <v>29</v>
      </c>
      <c r="B37" s="86">
        <f>(I37*0.05+J37*0.1+K37*0.05+L37*0.1+M37*0.05+N37*0.05+O37*0.15+P37*0.15+Q37*0.15+R37*0.05+S37*0.05+T37*0.05)/0.2</f>
        <v>2.75</v>
      </c>
      <c r="C37" s="67" t="s">
        <v>420</v>
      </c>
      <c r="D37" s="59" t="s">
        <v>299</v>
      </c>
      <c r="E37" s="60" t="s">
        <v>311</v>
      </c>
      <c r="F37" s="61" t="s">
        <v>300</v>
      </c>
      <c r="G37" s="62">
        <v>34</v>
      </c>
      <c r="H37" s="278">
        <f>'[1]LONGITUDES'!L67</f>
        <v>16136.53</v>
      </c>
      <c r="I37" s="186">
        <v>1</v>
      </c>
      <c r="J37" s="63">
        <v>5</v>
      </c>
      <c r="K37" s="267"/>
      <c r="L37" s="265"/>
      <c r="M37" s="155"/>
      <c r="N37" s="155"/>
      <c r="O37" s="155"/>
      <c r="P37" s="94"/>
      <c r="Q37" s="269"/>
      <c r="R37" s="196">
        <v>0</v>
      </c>
      <c r="S37" s="95"/>
      <c r="T37" s="272"/>
    </row>
    <row r="38" spans="1:20" s="12" customFormat="1" ht="18">
      <c r="A38" s="129">
        <v>30</v>
      </c>
      <c r="B38" s="87">
        <f>(I38*0.05+J38*0.1+K38*0.05+L38*0.1+M38*0.05+N38*0.05+O38*0.15+P38*0.15+Q38*0.15+R38*0.05+S38*0.05+T38*0.05)/0.75</f>
        <v>2.733333333333334</v>
      </c>
      <c r="C38" s="39">
        <v>21.1</v>
      </c>
      <c r="D38" s="40" t="s">
        <v>49</v>
      </c>
      <c r="E38" s="41" t="s">
        <v>50</v>
      </c>
      <c r="F38" s="42" t="s">
        <v>11</v>
      </c>
      <c r="G38" s="43">
        <v>30</v>
      </c>
      <c r="H38" s="279">
        <f>'[1]LONGITUDES'!L75</f>
        <v>3158.35</v>
      </c>
      <c r="I38" s="188">
        <v>1</v>
      </c>
      <c r="J38" s="44">
        <v>1</v>
      </c>
      <c r="K38" s="189">
        <f aca="true" t="shared" si="1" ref="K38:K92">IF(G38=78,5,IF(G38=60,5,IF(G38=48,4,IF(G38=42,4,IF(G38=36,3,IF(G38=30,3,IF(G38=24,2,IF(G38=20,2,1))))))))</f>
        <v>3</v>
      </c>
      <c r="L38" s="184">
        <v>3</v>
      </c>
      <c r="M38" s="44">
        <v>1</v>
      </c>
      <c r="N38" s="44">
        <v>4</v>
      </c>
      <c r="O38" s="44">
        <v>4</v>
      </c>
      <c r="P38" s="90"/>
      <c r="Q38" s="195">
        <v>4</v>
      </c>
      <c r="R38" s="198">
        <v>0</v>
      </c>
      <c r="S38" s="91"/>
      <c r="T38" s="271"/>
    </row>
    <row r="39" spans="1:20" s="12" customFormat="1" ht="36">
      <c r="A39" s="129">
        <v>31</v>
      </c>
      <c r="B39" s="87">
        <f>(I39*0.05+J39*0.1+K39*0.05+L39*0.1+M39*0.05+N39*0.05+O39*0.15+P39*0.15+Q39*0.15+R39*0.05+S39*0.05+T39*0.05)/0.75</f>
        <v>2.733333333333333</v>
      </c>
      <c r="C39" s="39" t="s">
        <v>355</v>
      </c>
      <c r="D39" s="40" t="s">
        <v>134</v>
      </c>
      <c r="E39" s="41" t="s">
        <v>135</v>
      </c>
      <c r="F39" s="42" t="s">
        <v>136</v>
      </c>
      <c r="G39" s="43">
        <v>42</v>
      </c>
      <c r="H39" s="279">
        <f>'[1]LONGITUDES'!L24</f>
        <v>187.5</v>
      </c>
      <c r="I39" s="188">
        <v>1</v>
      </c>
      <c r="J39" s="44">
        <v>1</v>
      </c>
      <c r="K39" s="189">
        <f t="shared" si="1"/>
        <v>4</v>
      </c>
      <c r="L39" s="184">
        <v>4</v>
      </c>
      <c r="M39" s="44">
        <v>1</v>
      </c>
      <c r="N39" s="44">
        <v>4</v>
      </c>
      <c r="O39" s="44">
        <v>4</v>
      </c>
      <c r="P39" s="90"/>
      <c r="Q39" s="195">
        <v>3</v>
      </c>
      <c r="R39" s="200">
        <v>0</v>
      </c>
      <c r="S39" s="93"/>
      <c r="T39" s="273"/>
    </row>
    <row r="40" spans="1:20" s="12" customFormat="1" ht="18">
      <c r="A40" s="129">
        <v>32</v>
      </c>
      <c r="B40" s="88">
        <f>I40*0.05+J40*0.1+K40*0.05+L40*0.1+M40*0.05+N40*0.05+O40*0.15+P40*0.15+Q40*0.15+R40*0.05+S40*0.05+T40*0.05</f>
        <v>2.73</v>
      </c>
      <c r="C40" s="39" t="s">
        <v>348</v>
      </c>
      <c r="D40" s="40" t="s">
        <v>122</v>
      </c>
      <c r="E40" s="41" t="s">
        <v>123</v>
      </c>
      <c r="F40" s="42" t="s">
        <v>11</v>
      </c>
      <c r="G40" s="43">
        <v>16</v>
      </c>
      <c r="H40" s="279">
        <f>'[1]LONGITUDES'!L155</f>
        <v>4880.33</v>
      </c>
      <c r="I40" s="188">
        <v>1</v>
      </c>
      <c r="J40" s="44">
        <v>1</v>
      </c>
      <c r="K40" s="189">
        <f t="shared" si="1"/>
        <v>1</v>
      </c>
      <c r="L40" s="184">
        <v>3.3</v>
      </c>
      <c r="M40" s="44">
        <v>1</v>
      </c>
      <c r="N40" s="44">
        <v>4</v>
      </c>
      <c r="O40" s="44">
        <v>4</v>
      </c>
      <c r="P40" s="44">
        <v>4</v>
      </c>
      <c r="Q40" s="195">
        <v>4</v>
      </c>
      <c r="R40" s="198">
        <v>0</v>
      </c>
      <c r="S40" s="45">
        <v>1</v>
      </c>
      <c r="T40" s="199">
        <v>2</v>
      </c>
    </row>
    <row r="41" spans="1:20" s="12" customFormat="1" ht="12.75">
      <c r="A41" s="129">
        <v>33</v>
      </c>
      <c r="B41" s="86">
        <f>I41*0.05+J41*0.1+K41*0.05+L41*0.1+M41*0.05+N41*0.05+O41*0.15+P41*0.15+Q41*0.15+R41*0.05+S41*0.05+T41*0.05</f>
        <v>2.7249999999999996</v>
      </c>
      <c r="C41" s="55">
        <v>132.1</v>
      </c>
      <c r="D41" s="40" t="s">
        <v>287</v>
      </c>
      <c r="E41" s="41" t="s">
        <v>288</v>
      </c>
      <c r="F41" s="42" t="s">
        <v>289</v>
      </c>
      <c r="G41" s="43">
        <v>42</v>
      </c>
      <c r="H41" s="279">
        <f>'[1]LONGITUDES'!L60</f>
        <v>5259.18</v>
      </c>
      <c r="I41" s="188">
        <v>1</v>
      </c>
      <c r="J41" s="44">
        <v>4</v>
      </c>
      <c r="K41" s="189">
        <f t="shared" si="1"/>
        <v>4</v>
      </c>
      <c r="L41" s="184">
        <v>2</v>
      </c>
      <c r="M41" s="44">
        <v>1</v>
      </c>
      <c r="N41" s="44">
        <v>3.5</v>
      </c>
      <c r="O41" s="44">
        <v>3.5</v>
      </c>
      <c r="P41" s="44">
        <v>4</v>
      </c>
      <c r="Q41" s="195">
        <v>1</v>
      </c>
      <c r="R41" s="198">
        <v>3</v>
      </c>
      <c r="S41" s="45">
        <v>3.5</v>
      </c>
      <c r="T41" s="199">
        <v>1</v>
      </c>
    </row>
    <row r="42" spans="1:20" s="12" customFormat="1" ht="18">
      <c r="A42" s="129">
        <v>34</v>
      </c>
      <c r="B42" s="87">
        <f>(I42*0.05+J42*0.1+K42*0.05+L42*0.1+M42*0.05+N42*0.05+O42*0.15+P42*0.15+Q42*0.15+R42*0.05+S42*0.05+T42*0.05)/0.9</f>
        <v>2.722222222222222</v>
      </c>
      <c r="C42" s="39">
        <v>21.2</v>
      </c>
      <c r="D42" s="40" t="s">
        <v>49</v>
      </c>
      <c r="E42" s="41" t="s">
        <v>50</v>
      </c>
      <c r="F42" s="42" t="s">
        <v>11</v>
      </c>
      <c r="G42" s="43">
        <v>20</v>
      </c>
      <c r="H42" s="279">
        <f>'[1]LONGITUDES'!L76</f>
        <v>2790.4</v>
      </c>
      <c r="I42" s="188">
        <v>1</v>
      </c>
      <c r="J42" s="44">
        <v>1</v>
      </c>
      <c r="K42" s="189">
        <f t="shared" si="1"/>
        <v>2</v>
      </c>
      <c r="L42" s="184">
        <v>3</v>
      </c>
      <c r="M42" s="44">
        <v>1</v>
      </c>
      <c r="N42" s="44">
        <v>4</v>
      </c>
      <c r="O42" s="44">
        <v>4</v>
      </c>
      <c r="P42" s="44">
        <v>3</v>
      </c>
      <c r="Q42" s="195">
        <v>4</v>
      </c>
      <c r="R42" s="198">
        <v>0</v>
      </c>
      <c r="S42" s="91"/>
      <c r="T42" s="271"/>
    </row>
    <row r="43" spans="1:20" s="12" customFormat="1" ht="18">
      <c r="A43" s="129">
        <v>35</v>
      </c>
      <c r="B43" s="87">
        <f>(I43*0.05+J43*0.1+K43*0.05+L43*0.1+M43*0.05+N43*0.05+O43*0.15+P43*0.15+Q43*0.15+R43*0.05+S43*0.05+T43*0.05)/0.9</f>
        <v>2.7216666666666667</v>
      </c>
      <c r="C43" s="39" t="s">
        <v>343</v>
      </c>
      <c r="D43" s="40" t="s">
        <v>112</v>
      </c>
      <c r="E43" s="41" t="s">
        <v>113</v>
      </c>
      <c r="F43" s="42" t="s">
        <v>11</v>
      </c>
      <c r="G43" s="43">
        <v>16</v>
      </c>
      <c r="H43" s="279">
        <f>'[1]LONGITUDES'!L146</f>
        <v>569.59</v>
      </c>
      <c r="I43" s="188">
        <v>1</v>
      </c>
      <c r="J43" s="44">
        <v>1</v>
      </c>
      <c r="K43" s="189">
        <f t="shared" si="1"/>
        <v>1</v>
      </c>
      <c r="L43" s="184">
        <v>3</v>
      </c>
      <c r="M43" s="44">
        <v>1</v>
      </c>
      <c r="N43" s="44">
        <v>4</v>
      </c>
      <c r="O43" s="44">
        <v>4</v>
      </c>
      <c r="P43" s="44">
        <v>4.33</v>
      </c>
      <c r="Q43" s="195">
        <v>3</v>
      </c>
      <c r="R43" s="198">
        <v>0</v>
      </c>
      <c r="S43" s="91"/>
      <c r="T43" s="271"/>
    </row>
    <row r="44" spans="1:20" s="12" customFormat="1" ht="18">
      <c r="A44" s="129">
        <v>36</v>
      </c>
      <c r="B44" s="87">
        <f>I44*0.05+J44*0.1+K44*0.05+L44*0.1+M44*0.05+N44*0.05+O44*0.15+P44*0.15+Q44*0.15+R44*0.05+S44*0.05+T44*0.05</f>
        <v>2.7049999999999996</v>
      </c>
      <c r="C44" s="55" t="s">
        <v>374</v>
      </c>
      <c r="D44" s="40" t="s">
        <v>173</v>
      </c>
      <c r="E44" s="41" t="s">
        <v>174</v>
      </c>
      <c r="F44" s="42" t="s">
        <v>165</v>
      </c>
      <c r="G44" s="43">
        <v>24</v>
      </c>
      <c r="H44" s="279">
        <f>'[1]LONGITUDES'!L114</f>
        <v>3140</v>
      </c>
      <c r="I44" s="188">
        <v>1</v>
      </c>
      <c r="J44" s="44">
        <v>2</v>
      </c>
      <c r="K44" s="189">
        <f t="shared" si="1"/>
        <v>2</v>
      </c>
      <c r="L44" s="184">
        <v>3.8</v>
      </c>
      <c r="M44" s="44">
        <v>1</v>
      </c>
      <c r="N44" s="44">
        <v>3.5</v>
      </c>
      <c r="O44" s="44">
        <v>3.5</v>
      </c>
      <c r="P44" s="44">
        <v>5</v>
      </c>
      <c r="Q44" s="195">
        <v>2</v>
      </c>
      <c r="R44" s="198">
        <v>0</v>
      </c>
      <c r="S44" s="45">
        <v>2.5</v>
      </c>
      <c r="T44" s="199">
        <v>1</v>
      </c>
    </row>
    <row r="45" spans="1:20" s="12" customFormat="1" ht="18">
      <c r="A45" s="129">
        <v>37</v>
      </c>
      <c r="B45" s="87">
        <f>(I45*0.05+J45*0.1+K45*0.05+L45*0.1+M45*0.05+N45*0.05+O45*0.15+P45*0.15+Q45*0.15+R45*0.05+S45*0.05+T45*0.05)/0.9</f>
        <v>2.6999999999999997</v>
      </c>
      <c r="C45" s="55" t="s">
        <v>372</v>
      </c>
      <c r="D45" s="40" t="str">
        <f>'[1]LONGITUDES'!B110</f>
        <v>RM24106</v>
      </c>
      <c r="E45" s="41" t="str">
        <f>'[1]LONGITUDES'!C110</f>
        <v>Columnas - San Vicente - La capilla</v>
      </c>
      <c r="F45" s="42" t="s">
        <v>165</v>
      </c>
      <c r="G45" s="43">
        <v>24</v>
      </c>
      <c r="H45" s="279">
        <f>'[1]LONGITUDES'!L110</f>
        <v>1497.96</v>
      </c>
      <c r="I45" s="188">
        <v>1</v>
      </c>
      <c r="J45" s="44">
        <v>2</v>
      </c>
      <c r="K45" s="189">
        <f t="shared" si="1"/>
        <v>2</v>
      </c>
      <c r="L45" s="184">
        <v>3.3</v>
      </c>
      <c r="M45" s="44">
        <v>2</v>
      </c>
      <c r="N45" s="44">
        <v>3</v>
      </c>
      <c r="O45" s="44">
        <v>2</v>
      </c>
      <c r="P45" s="44">
        <v>5</v>
      </c>
      <c r="Q45" s="195">
        <v>3</v>
      </c>
      <c r="R45" s="198">
        <v>0</v>
      </c>
      <c r="S45" s="91"/>
      <c r="T45" s="271"/>
    </row>
    <row r="46" spans="1:20" s="12" customFormat="1" ht="12.75">
      <c r="A46" s="129">
        <v>38</v>
      </c>
      <c r="B46" s="87">
        <f>(I46*0.05+J46*0.1+K46*0.05+L46*0.1+M46*0.05+N46*0.05+O46*0.15+P46*0.15+Q46*0.15+R46*0.05+S46*0.05+T46*0.05)/0.9</f>
        <v>2.694444444444444</v>
      </c>
      <c r="C46" s="39">
        <v>40.4</v>
      </c>
      <c r="D46" s="40" t="s">
        <v>89</v>
      </c>
      <c r="E46" s="41" t="s">
        <v>82</v>
      </c>
      <c r="F46" s="42" t="s">
        <v>11</v>
      </c>
      <c r="G46" s="43">
        <v>20</v>
      </c>
      <c r="H46" s="279" t="e">
        <f>'[1]LONGITUDES'!L123</f>
        <v>#REF!</v>
      </c>
      <c r="I46" s="188">
        <v>1</v>
      </c>
      <c r="J46" s="44">
        <v>1</v>
      </c>
      <c r="K46" s="189">
        <f t="shared" si="1"/>
        <v>2</v>
      </c>
      <c r="L46" s="184">
        <v>3</v>
      </c>
      <c r="M46" s="44">
        <v>3</v>
      </c>
      <c r="N46" s="44">
        <v>3</v>
      </c>
      <c r="O46" s="44">
        <v>3</v>
      </c>
      <c r="P46" s="44">
        <v>4.5</v>
      </c>
      <c r="Q46" s="195">
        <v>3</v>
      </c>
      <c r="R46" s="198">
        <v>0</v>
      </c>
      <c r="S46" s="91"/>
      <c r="T46" s="271"/>
    </row>
    <row r="47" spans="1:20" s="12" customFormat="1" ht="27">
      <c r="A47" s="129">
        <v>39</v>
      </c>
      <c r="B47" s="87">
        <f>(I47*0.05+J47*0.1+K47*0.05+L47*0.1+M47*0.05+N47*0.05+O47*0.15+P47*0.15+Q47*0.15+R47*0.05+S47*0.05+T47*0.05)/0.9</f>
        <v>2.666666666666667</v>
      </c>
      <c r="C47" s="39">
        <v>47</v>
      </c>
      <c r="D47" s="40" t="s">
        <v>110</v>
      </c>
      <c r="E47" s="41" t="s">
        <v>111</v>
      </c>
      <c r="F47" s="42" t="s">
        <v>11</v>
      </c>
      <c r="G47" s="43">
        <v>16</v>
      </c>
      <c r="H47" s="279">
        <f>'[1]LONGITUDES'!L130</f>
        <v>2550.38</v>
      </c>
      <c r="I47" s="188">
        <v>1</v>
      </c>
      <c r="J47" s="44">
        <v>1</v>
      </c>
      <c r="K47" s="189">
        <f t="shared" si="1"/>
        <v>1</v>
      </c>
      <c r="L47" s="184">
        <v>3</v>
      </c>
      <c r="M47" s="44">
        <v>1</v>
      </c>
      <c r="N47" s="44">
        <v>4</v>
      </c>
      <c r="O47" s="44">
        <v>4</v>
      </c>
      <c r="P47" s="44">
        <v>4</v>
      </c>
      <c r="Q47" s="195">
        <v>3</v>
      </c>
      <c r="R47" s="198">
        <v>0</v>
      </c>
      <c r="S47" s="91"/>
      <c r="T47" s="271"/>
    </row>
    <row r="48" spans="1:20" s="12" customFormat="1" ht="18">
      <c r="A48" s="129">
        <v>40</v>
      </c>
      <c r="B48" s="87">
        <f>(I48*0.05+J48*0.1+K48*0.05+L48*0.1+M48*0.05+N48*0.05+O48*0.15+P48*0.15+Q48*0.15+R48*0.05+S48*0.05+T48*0.05)/0.75</f>
        <v>2.6666666666666665</v>
      </c>
      <c r="C48" s="39" t="s">
        <v>329</v>
      </c>
      <c r="D48" s="40" t="s">
        <v>57</v>
      </c>
      <c r="E48" s="41" t="s">
        <v>58</v>
      </c>
      <c r="F48" s="42" t="s">
        <v>11</v>
      </c>
      <c r="G48" s="43">
        <v>24</v>
      </c>
      <c r="H48" s="279">
        <f>'[1]LONGITUDES'!L80</f>
        <v>2300</v>
      </c>
      <c r="I48" s="188">
        <v>1</v>
      </c>
      <c r="J48" s="44">
        <v>1</v>
      </c>
      <c r="K48" s="189">
        <f t="shared" si="1"/>
        <v>2</v>
      </c>
      <c r="L48" s="184">
        <v>3</v>
      </c>
      <c r="M48" s="44">
        <v>1</v>
      </c>
      <c r="N48" s="44">
        <v>4</v>
      </c>
      <c r="O48" s="44">
        <v>4</v>
      </c>
      <c r="P48" s="90"/>
      <c r="Q48" s="195">
        <v>4</v>
      </c>
      <c r="R48" s="198">
        <v>0</v>
      </c>
      <c r="S48" s="91"/>
      <c r="T48" s="271"/>
    </row>
    <row r="49" spans="1:20" s="12" customFormat="1" ht="18">
      <c r="A49" s="129">
        <v>41</v>
      </c>
      <c r="B49" s="87">
        <f>(I49*0.05+J49*0.1+K49*0.05+L49*0.1+M49*0.05+N49*0.05+O49*0.15+P49*0.15+Q49*0.15+R49*0.05+S49*0.05+T49*0.05)/0.5</f>
        <v>2.65</v>
      </c>
      <c r="C49" s="55" t="s">
        <v>385</v>
      </c>
      <c r="D49" s="40" t="s">
        <v>197</v>
      </c>
      <c r="E49" s="41" t="s">
        <v>198</v>
      </c>
      <c r="F49" s="42" t="s">
        <v>180</v>
      </c>
      <c r="G49" s="43">
        <v>24</v>
      </c>
      <c r="H49" s="279">
        <f>'[1]LONGITUDES'!L103</f>
        <v>2177.88</v>
      </c>
      <c r="I49" s="188">
        <v>1</v>
      </c>
      <c r="J49" s="44">
        <v>3</v>
      </c>
      <c r="K49" s="189">
        <f t="shared" si="1"/>
        <v>2</v>
      </c>
      <c r="L49" s="264"/>
      <c r="M49" s="90"/>
      <c r="N49" s="90"/>
      <c r="O49" s="90"/>
      <c r="P49" s="44">
        <v>3</v>
      </c>
      <c r="Q49" s="268"/>
      <c r="R49" s="198">
        <v>0</v>
      </c>
      <c r="S49" s="45">
        <v>3.5</v>
      </c>
      <c r="T49" s="199">
        <v>5</v>
      </c>
    </row>
    <row r="50" spans="1:20" s="12" customFormat="1" ht="27">
      <c r="A50" s="129">
        <v>42</v>
      </c>
      <c r="B50" s="87">
        <f>(I50*0.05+J50*0.1+K50*0.05+L50*0.1+M50*0.05+N50*0.05+O50*0.15+P50*0.15+Q50*0.15+R50*0.05+S50*0.05+T50*0.05)/0.85</f>
        <v>2.6470588235294117</v>
      </c>
      <c r="C50" s="39" t="s">
        <v>365</v>
      </c>
      <c r="D50" s="40" t="s">
        <v>153</v>
      </c>
      <c r="E50" s="41" t="s">
        <v>154</v>
      </c>
      <c r="F50" s="42" t="s">
        <v>136</v>
      </c>
      <c r="G50" s="43">
        <v>24</v>
      </c>
      <c r="H50" s="279">
        <f>'[1]LONGITUDES'!L118</f>
        <v>5612.54</v>
      </c>
      <c r="I50" s="188">
        <v>1</v>
      </c>
      <c r="J50" s="44">
        <v>3</v>
      </c>
      <c r="K50" s="189">
        <f t="shared" si="1"/>
        <v>2</v>
      </c>
      <c r="L50" s="184">
        <v>1</v>
      </c>
      <c r="M50" s="44">
        <v>1</v>
      </c>
      <c r="N50" s="44">
        <v>4</v>
      </c>
      <c r="O50" s="44">
        <v>4</v>
      </c>
      <c r="P50" s="90"/>
      <c r="Q50" s="195">
        <v>4</v>
      </c>
      <c r="R50" s="198">
        <v>0</v>
      </c>
      <c r="S50" s="45">
        <v>3</v>
      </c>
      <c r="T50" s="199">
        <v>2</v>
      </c>
    </row>
    <row r="51" spans="1:20" s="12" customFormat="1" ht="12.75">
      <c r="A51" s="129">
        <v>43</v>
      </c>
      <c r="B51" s="87">
        <f>(I51*0.05+J51*0.1+K51*0.05+L51*0.1+M51*0.05+N51*0.05+O51*0.15+P51*0.15+Q51*0.15+R51*0.05+S51*0.05+T51*0.05)/0.85</f>
        <v>2.6470588235294117</v>
      </c>
      <c r="C51" s="55">
        <v>132.3</v>
      </c>
      <c r="D51" s="40" t="s">
        <v>287</v>
      </c>
      <c r="E51" s="41" t="s">
        <v>288</v>
      </c>
      <c r="F51" s="42" t="s">
        <v>289</v>
      </c>
      <c r="G51" s="43">
        <v>30</v>
      </c>
      <c r="H51" s="279">
        <f>'[1]LONGITUDES'!L62</f>
        <v>1747.27</v>
      </c>
      <c r="I51" s="188">
        <v>1</v>
      </c>
      <c r="J51" s="44">
        <v>4</v>
      </c>
      <c r="K51" s="189">
        <f t="shared" si="1"/>
        <v>3</v>
      </c>
      <c r="L51" s="184">
        <v>1</v>
      </c>
      <c r="M51" s="44">
        <v>1</v>
      </c>
      <c r="N51" s="44">
        <v>4</v>
      </c>
      <c r="O51" s="44">
        <v>4</v>
      </c>
      <c r="P51" s="90"/>
      <c r="Q51" s="195">
        <v>3</v>
      </c>
      <c r="R51" s="198">
        <v>0</v>
      </c>
      <c r="S51" s="45">
        <v>3.5</v>
      </c>
      <c r="T51" s="199">
        <v>1.5</v>
      </c>
    </row>
    <row r="52" spans="1:20" s="12" customFormat="1" ht="27">
      <c r="A52" s="129">
        <v>44</v>
      </c>
      <c r="B52" s="87">
        <f>I52*0.05+J52*0.1+K52*0.05+L52*0.1+M52*0.05+N52*0.05+O52*0.15+P52*0.15+Q52*0.15+R52*0.05+S52*0.05+T52*0.05</f>
        <v>2.6250000000000004</v>
      </c>
      <c r="C52" s="39">
        <v>46.1</v>
      </c>
      <c r="D52" s="40" t="s">
        <v>107</v>
      </c>
      <c r="E52" s="41" t="s">
        <v>108</v>
      </c>
      <c r="F52" s="42" t="s">
        <v>11</v>
      </c>
      <c r="G52" s="43">
        <v>24</v>
      </c>
      <c r="H52" s="279">
        <f>'[1]LONGITUDES'!L142</f>
        <v>3279.26</v>
      </c>
      <c r="I52" s="188">
        <v>1</v>
      </c>
      <c r="J52" s="44">
        <v>1</v>
      </c>
      <c r="K52" s="189">
        <f t="shared" si="1"/>
        <v>2</v>
      </c>
      <c r="L52" s="184">
        <v>3</v>
      </c>
      <c r="M52" s="44">
        <v>1</v>
      </c>
      <c r="N52" s="44">
        <v>4</v>
      </c>
      <c r="O52" s="44">
        <v>4</v>
      </c>
      <c r="P52" s="44">
        <v>4</v>
      </c>
      <c r="Q52" s="195">
        <v>3</v>
      </c>
      <c r="R52" s="198">
        <v>0</v>
      </c>
      <c r="S52" s="45">
        <v>2</v>
      </c>
      <c r="T52" s="199">
        <v>1.5</v>
      </c>
    </row>
    <row r="53" spans="1:20" s="12" customFormat="1" ht="18">
      <c r="A53" s="129">
        <v>45</v>
      </c>
      <c r="B53" s="87">
        <f>I53*0.05+J53*0.1+K53*0.05+L53*0.1+M53*0.05+N53*0.05+O53*0.15+P53*0.15+Q53*0.15+R53*0.05+S53*0.05+T53*0.05</f>
        <v>2.625</v>
      </c>
      <c r="C53" s="39" t="s">
        <v>328</v>
      </c>
      <c r="D53" s="40" t="s">
        <v>55</v>
      </c>
      <c r="E53" s="41" t="s">
        <v>56</v>
      </c>
      <c r="F53" s="42" t="s">
        <v>11</v>
      </c>
      <c r="G53" s="43">
        <v>24</v>
      </c>
      <c r="H53" s="279">
        <f>'[1]LONGITUDES'!L79</f>
        <v>2480.82</v>
      </c>
      <c r="I53" s="188">
        <v>1</v>
      </c>
      <c r="J53" s="44">
        <v>1</v>
      </c>
      <c r="K53" s="189">
        <f t="shared" si="1"/>
        <v>2</v>
      </c>
      <c r="L53" s="184">
        <v>3</v>
      </c>
      <c r="M53" s="44">
        <v>1</v>
      </c>
      <c r="N53" s="44">
        <v>3</v>
      </c>
      <c r="O53" s="44">
        <v>4</v>
      </c>
      <c r="P53" s="44">
        <v>2.5</v>
      </c>
      <c r="Q53" s="195">
        <v>4</v>
      </c>
      <c r="R53" s="198">
        <v>0</v>
      </c>
      <c r="S53" s="45">
        <v>5</v>
      </c>
      <c r="T53" s="199">
        <v>1</v>
      </c>
    </row>
    <row r="54" spans="1:20" s="12" customFormat="1" ht="27">
      <c r="A54" s="129">
        <v>46</v>
      </c>
      <c r="B54" s="87">
        <f>I54*0.05+J54*0.1+K54*0.05+L54*0.1+M54*0.05+N54*0.05+O54*0.15+P54*0.15+Q54*0.15+R54*0.05+S54*0.05+T54*0.05</f>
        <v>2.625</v>
      </c>
      <c r="C54" s="39" t="s">
        <v>340</v>
      </c>
      <c r="D54" s="40" t="s">
        <v>87</v>
      </c>
      <c r="E54" s="41" t="s">
        <v>88</v>
      </c>
      <c r="F54" s="42" t="s">
        <v>11</v>
      </c>
      <c r="G54" s="43">
        <v>24</v>
      </c>
      <c r="H54" s="279">
        <f>'[1]LONGITUDES'!L115</f>
        <v>3790.96</v>
      </c>
      <c r="I54" s="188">
        <v>1</v>
      </c>
      <c r="J54" s="44">
        <v>1</v>
      </c>
      <c r="K54" s="189">
        <f t="shared" si="1"/>
        <v>2</v>
      </c>
      <c r="L54" s="184">
        <v>3</v>
      </c>
      <c r="M54" s="44">
        <v>1</v>
      </c>
      <c r="N54" s="44">
        <v>4</v>
      </c>
      <c r="O54" s="44">
        <v>4</v>
      </c>
      <c r="P54" s="44">
        <v>3.5</v>
      </c>
      <c r="Q54" s="195">
        <v>3</v>
      </c>
      <c r="R54" s="198">
        <v>0</v>
      </c>
      <c r="S54" s="45">
        <v>3.5</v>
      </c>
      <c r="T54" s="199">
        <v>1.5</v>
      </c>
    </row>
    <row r="55" spans="1:20" s="12" customFormat="1" ht="27">
      <c r="A55" s="129">
        <v>47</v>
      </c>
      <c r="B55" s="87">
        <f>(I55*0.05+J55*0.1+K55*0.05+L55*0.1+M55*0.05+N55*0.05+O55*0.15+P55*0.15+Q55*0.15+R55*0.05+S55*0.05+T55*0.05)/0.85</f>
        <v>2.6176470588235294</v>
      </c>
      <c r="C55" s="39" t="s">
        <v>362</v>
      </c>
      <c r="D55" s="40" t="s">
        <v>147</v>
      </c>
      <c r="E55" s="41" t="s">
        <v>148</v>
      </c>
      <c r="F55" s="42" t="s">
        <v>136</v>
      </c>
      <c r="G55" s="43">
        <v>36</v>
      </c>
      <c r="H55" s="279">
        <f>'[1]LONGITUDES'!L63</f>
        <v>11419.52</v>
      </c>
      <c r="I55" s="188">
        <v>1</v>
      </c>
      <c r="J55" s="44">
        <v>5</v>
      </c>
      <c r="K55" s="189">
        <f t="shared" si="1"/>
        <v>3</v>
      </c>
      <c r="L55" s="184">
        <v>1</v>
      </c>
      <c r="M55" s="44">
        <v>1</v>
      </c>
      <c r="N55" s="44">
        <v>3.5</v>
      </c>
      <c r="O55" s="44">
        <v>3.5</v>
      </c>
      <c r="P55" s="90"/>
      <c r="Q55" s="195">
        <v>3</v>
      </c>
      <c r="R55" s="200">
        <v>0</v>
      </c>
      <c r="S55" s="46">
        <v>2</v>
      </c>
      <c r="T55" s="201">
        <v>2.5</v>
      </c>
    </row>
    <row r="56" spans="1:20" s="12" customFormat="1" ht="27">
      <c r="A56" s="129">
        <v>48</v>
      </c>
      <c r="B56" s="87">
        <f>(I56*0.05+J56*0.1+K56*0.05+L56*0.1+M56*0.05+N56*0.05+O56*0.15+P56*0.15+Q56*0.15+R56*0.05+S56*0.05+T56*0.05)/0.85</f>
        <v>2.617647058823529</v>
      </c>
      <c r="C56" s="39" t="s">
        <v>331</v>
      </c>
      <c r="D56" s="40" t="s">
        <v>61</v>
      </c>
      <c r="E56" s="41" t="s">
        <v>62</v>
      </c>
      <c r="F56" s="42" t="s">
        <v>11</v>
      </c>
      <c r="G56" s="43">
        <v>24</v>
      </c>
      <c r="H56" s="279">
        <f>'[1]LONGITUDES'!L82</f>
        <v>982.23</v>
      </c>
      <c r="I56" s="188">
        <v>1</v>
      </c>
      <c r="J56" s="44">
        <v>3</v>
      </c>
      <c r="K56" s="189">
        <f t="shared" si="1"/>
        <v>2</v>
      </c>
      <c r="L56" s="184">
        <v>1</v>
      </c>
      <c r="M56" s="44">
        <v>1</v>
      </c>
      <c r="N56" s="44">
        <v>4</v>
      </c>
      <c r="O56" s="44">
        <v>4</v>
      </c>
      <c r="P56" s="90"/>
      <c r="Q56" s="195">
        <v>4</v>
      </c>
      <c r="R56" s="198">
        <v>0</v>
      </c>
      <c r="S56" s="45">
        <v>3.5</v>
      </c>
      <c r="T56" s="199">
        <v>1</v>
      </c>
    </row>
    <row r="57" spans="1:20" s="12" customFormat="1" ht="12.75">
      <c r="A57" s="129">
        <v>49</v>
      </c>
      <c r="B57" s="87">
        <f>(I57*0.05+J57*0.1+K57*0.05+L57*0.1+M57*0.05+N57*0.05+O57*0.15+P57*0.15+Q57*0.15+R57*0.05+S57*0.05+T57*0.05)/0.9</f>
        <v>2.611111111111111</v>
      </c>
      <c r="C57" s="39">
        <v>1.1</v>
      </c>
      <c r="D57" s="40" t="s">
        <v>9</v>
      </c>
      <c r="E57" s="41" t="s">
        <v>10</v>
      </c>
      <c r="F57" s="42" t="s">
        <v>11</v>
      </c>
      <c r="G57" s="43">
        <v>48</v>
      </c>
      <c r="H57" s="279">
        <f>'[1]LONGITUDES'!$L$12</f>
        <v>7620</v>
      </c>
      <c r="I57" s="188">
        <v>1</v>
      </c>
      <c r="J57" s="44">
        <v>1</v>
      </c>
      <c r="K57" s="189">
        <f t="shared" si="1"/>
        <v>4</v>
      </c>
      <c r="L57" s="184">
        <v>1</v>
      </c>
      <c r="M57" s="44">
        <v>1</v>
      </c>
      <c r="N57" s="44">
        <v>4</v>
      </c>
      <c r="O57" s="44">
        <v>3.5</v>
      </c>
      <c r="P57" s="44">
        <v>3.5</v>
      </c>
      <c r="Q57" s="195">
        <v>3</v>
      </c>
      <c r="R57" s="198">
        <v>3</v>
      </c>
      <c r="S57" s="91"/>
      <c r="T57" s="271"/>
    </row>
    <row r="58" spans="1:20" s="12" customFormat="1" ht="18">
      <c r="A58" s="129">
        <v>50</v>
      </c>
      <c r="B58" s="87">
        <f>I58*0.05+J58*0.1+K58*0.05+L58*0.1+M58*0.05+N58*0.05+O58*0.15+P58*0.15+Q58*0.15+R58*0.05+S58*0.05+T58*0.05</f>
        <v>2.6100000000000003</v>
      </c>
      <c r="C58" s="55" t="s">
        <v>386</v>
      </c>
      <c r="D58" s="40" t="s">
        <v>199</v>
      </c>
      <c r="E58" s="41" t="s">
        <v>200</v>
      </c>
      <c r="F58" s="42" t="s">
        <v>180</v>
      </c>
      <c r="G58" s="43">
        <v>24</v>
      </c>
      <c r="H58" s="279">
        <f>'[1]LONGITUDES'!L104</f>
        <v>3196.47</v>
      </c>
      <c r="I58" s="188">
        <v>1</v>
      </c>
      <c r="J58" s="44">
        <v>3</v>
      </c>
      <c r="K58" s="189">
        <f t="shared" si="1"/>
        <v>2</v>
      </c>
      <c r="L58" s="184">
        <v>3.6</v>
      </c>
      <c r="M58" s="44">
        <v>1</v>
      </c>
      <c r="N58" s="44">
        <v>3</v>
      </c>
      <c r="O58" s="44">
        <v>3.5</v>
      </c>
      <c r="P58" s="44">
        <v>3</v>
      </c>
      <c r="Q58" s="195">
        <v>2</v>
      </c>
      <c r="R58" s="198">
        <v>0</v>
      </c>
      <c r="S58" s="45">
        <v>1.5</v>
      </c>
      <c r="T58" s="199">
        <v>5</v>
      </c>
    </row>
    <row r="59" spans="1:20" s="12" customFormat="1" ht="12.75">
      <c r="A59" s="128">
        <v>51</v>
      </c>
      <c r="B59" s="87">
        <f>(I59*0.05+J59*0.1+K59*0.05+L59*0.1+M59*0.05+N59*0.05+O59*0.15+P59*0.15+Q59*0.15+R59*0.05+S59*0.05+T59*0.05)/0.85</f>
        <v>2.5882352941176467</v>
      </c>
      <c r="C59" s="55" t="s">
        <v>407</v>
      </c>
      <c r="D59" s="40" t="s">
        <v>248</v>
      </c>
      <c r="E59" s="41" t="s">
        <v>249</v>
      </c>
      <c r="F59" s="42" t="s">
        <v>247</v>
      </c>
      <c r="G59" s="43">
        <v>42</v>
      </c>
      <c r="H59" s="279">
        <f>'[1]LONGITUDES'!L14</f>
        <v>2887.6</v>
      </c>
      <c r="I59" s="188">
        <v>1</v>
      </c>
      <c r="J59" s="44">
        <v>1</v>
      </c>
      <c r="K59" s="189">
        <f t="shared" si="1"/>
        <v>4</v>
      </c>
      <c r="L59" s="184">
        <v>4</v>
      </c>
      <c r="M59" s="44">
        <v>1</v>
      </c>
      <c r="N59" s="44">
        <v>3.5</v>
      </c>
      <c r="O59" s="44">
        <v>3.5</v>
      </c>
      <c r="P59" s="90"/>
      <c r="Q59" s="195">
        <v>3</v>
      </c>
      <c r="R59" s="198">
        <v>0</v>
      </c>
      <c r="S59" s="45">
        <v>1.5</v>
      </c>
      <c r="T59" s="199">
        <v>3.5</v>
      </c>
    </row>
    <row r="60" spans="1:20" s="12" customFormat="1" ht="12.75">
      <c r="A60" s="128">
        <v>52</v>
      </c>
      <c r="B60" s="87">
        <f>I60*0.05+J60*0.1+K60*0.05+L60*0.1+M60*0.05+N60*0.05+O60*0.15+P60*0.15+Q60*0.15+R60*0.05+S60*0.05+T60*0.05</f>
        <v>2.575</v>
      </c>
      <c r="C60" s="39" t="s">
        <v>325</v>
      </c>
      <c r="D60" s="40" t="s">
        <v>43</v>
      </c>
      <c r="E60" s="41" t="s">
        <v>44</v>
      </c>
      <c r="F60" s="42" t="s">
        <v>11</v>
      </c>
      <c r="G60" s="43">
        <v>20</v>
      </c>
      <c r="H60" s="279">
        <f>'[1]LONGITUDES'!L140</f>
        <v>1514.98</v>
      </c>
      <c r="I60" s="188">
        <v>1</v>
      </c>
      <c r="J60" s="44">
        <v>1</v>
      </c>
      <c r="K60" s="189">
        <f t="shared" si="1"/>
        <v>2</v>
      </c>
      <c r="L60" s="184">
        <v>1</v>
      </c>
      <c r="M60" s="44">
        <v>1</v>
      </c>
      <c r="N60" s="44">
        <v>4</v>
      </c>
      <c r="O60" s="44">
        <v>4</v>
      </c>
      <c r="P60" s="44">
        <v>3.5</v>
      </c>
      <c r="Q60" s="195">
        <v>4</v>
      </c>
      <c r="R60" s="198">
        <v>0</v>
      </c>
      <c r="S60" s="45">
        <v>1</v>
      </c>
      <c r="T60" s="199">
        <v>4</v>
      </c>
    </row>
    <row r="61" spans="1:20" s="12" customFormat="1" ht="18">
      <c r="A61" s="128">
        <v>53</v>
      </c>
      <c r="B61" s="87">
        <f>(I61*0.05+J61*0.1+K61*0.05+L61*0.1+M61*0.05+N61*0.05+O61*0.15+P61*0.15+Q61*0.15+R61*0.05+S61*0.05+T61*0.05)/0.85</f>
        <v>2.558823529411765</v>
      </c>
      <c r="C61" s="39" t="s">
        <v>363</v>
      </c>
      <c r="D61" s="40" t="s">
        <v>149</v>
      </c>
      <c r="E61" s="41" t="s">
        <v>150</v>
      </c>
      <c r="F61" s="42" t="s">
        <v>136</v>
      </c>
      <c r="G61" s="43">
        <v>24</v>
      </c>
      <c r="H61" s="279">
        <f>'[1]LONGITUDES'!L89</f>
        <v>2974.24</v>
      </c>
      <c r="I61" s="188">
        <v>1</v>
      </c>
      <c r="J61" s="44">
        <v>3</v>
      </c>
      <c r="K61" s="189">
        <f t="shared" si="1"/>
        <v>2</v>
      </c>
      <c r="L61" s="184">
        <v>1</v>
      </c>
      <c r="M61" s="44">
        <v>1</v>
      </c>
      <c r="N61" s="44">
        <v>4</v>
      </c>
      <c r="O61" s="44">
        <v>4</v>
      </c>
      <c r="P61" s="90"/>
      <c r="Q61" s="195">
        <v>4</v>
      </c>
      <c r="R61" s="198">
        <v>0</v>
      </c>
      <c r="S61" s="45">
        <v>2</v>
      </c>
      <c r="T61" s="199">
        <v>1.5</v>
      </c>
    </row>
    <row r="62" spans="1:20" s="12" customFormat="1" ht="16.5">
      <c r="A62" s="128">
        <v>54</v>
      </c>
      <c r="B62" s="87">
        <f>(I62*0.05+J62*0.1+K62*0.05+L62*0.1+M62*0.05+N62*0.05+O62*0.15+P62*0.15+Q62*0.15+R62*0.05+S62*0.05+T62*0.05)/0.85</f>
        <v>2.558823529411765</v>
      </c>
      <c r="C62" s="55" t="s">
        <v>391</v>
      </c>
      <c r="D62" s="40" t="s">
        <v>209</v>
      </c>
      <c r="E62" s="41" t="s">
        <v>210</v>
      </c>
      <c r="F62" s="42" t="s">
        <v>180</v>
      </c>
      <c r="G62" s="43">
        <v>20</v>
      </c>
      <c r="H62" s="279">
        <f>'[1]LONGITUDES'!L134</f>
        <v>2619.22</v>
      </c>
      <c r="I62" s="188">
        <v>1</v>
      </c>
      <c r="J62" s="44">
        <v>3</v>
      </c>
      <c r="K62" s="189">
        <f t="shared" si="1"/>
        <v>2</v>
      </c>
      <c r="L62" s="184">
        <v>1</v>
      </c>
      <c r="M62" s="44">
        <v>1</v>
      </c>
      <c r="N62" s="44">
        <v>3.5</v>
      </c>
      <c r="O62" s="44">
        <v>3.5</v>
      </c>
      <c r="P62" s="90"/>
      <c r="Q62" s="195">
        <v>3</v>
      </c>
      <c r="R62" s="198">
        <v>0</v>
      </c>
      <c r="S62" s="45">
        <v>3.5</v>
      </c>
      <c r="T62" s="199">
        <v>5</v>
      </c>
    </row>
    <row r="63" spans="1:20" s="156" customFormat="1" ht="18">
      <c r="A63" s="128">
        <v>55</v>
      </c>
      <c r="B63" s="87">
        <f>(I63*0.05+J63*0.1+K63*0.05+L63*0.1+M63*0.05+N63*0.05+O63*0.15+P63*0.15+Q63*0.15+R63*0.05+S63*0.05+T63*0.05)/0.85</f>
        <v>2.5588235294117645</v>
      </c>
      <c r="C63" s="39" t="s">
        <v>358</v>
      </c>
      <c r="D63" s="40"/>
      <c r="E63" s="41" t="s">
        <v>141</v>
      </c>
      <c r="F63" s="42" t="s">
        <v>136</v>
      </c>
      <c r="G63" s="43">
        <v>42</v>
      </c>
      <c r="H63" s="279">
        <f>'[1]LONGITUDES'!L43</f>
        <v>2180</v>
      </c>
      <c r="I63" s="188">
        <v>1</v>
      </c>
      <c r="J63" s="44">
        <v>5</v>
      </c>
      <c r="K63" s="189">
        <f t="shared" si="1"/>
        <v>4</v>
      </c>
      <c r="L63" s="184">
        <v>1</v>
      </c>
      <c r="M63" s="44">
        <v>1</v>
      </c>
      <c r="N63" s="44">
        <v>3.5</v>
      </c>
      <c r="O63" s="44">
        <v>3.5</v>
      </c>
      <c r="P63" s="90"/>
      <c r="Q63" s="195">
        <v>2</v>
      </c>
      <c r="R63" s="200">
        <v>0</v>
      </c>
      <c r="S63" s="46">
        <v>2</v>
      </c>
      <c r="T63" s="201">
        <v>3.5</v>
      </c>
    </row>
    <row r="64" spans="1:20" s="12" customFormat="1" ht="29.25">
      <c r="A64" s="130">
        <v>56</v>
      </c>
      <c r="B64" s="86">
        <f>I64*0.05+J64*0.1+K64*0.05+L64*0.1+M64*0.05+N64*0.05+O64*0.15+P64*0.15+Q64*0.15+R64*0.05+S64*0.05+T64*0.05</f>
        <v>2.5505</v>
      </c>
      <c r="C64" s="67" t="s">
        <v>414</v>
      </c>
      <c r="D64" s="59" t="s">
        <v>273</v>
      </c>
      <c r="E64" s="60" t="s">
        <v>274</v>
      </c>
      <c r="F64" s="61" t="s">
        <v>275</v>
      </c>
      <c r="G64" s="62">
        <v>16</v>
      </c>
      <c r="H64" s="278">
        <f>'[1]LONGITUDES'!L156</f>
        <v>2520</v>
      </c>
      <c r="I64" s="186">
        <v>1</v>
      </c>
      <c r="J64" s="63">
        <v>3</v>
      </c>
      <c r="K64" s="187">
        <f>IF(G64=78,5,IF(G64=60,5,IF(G64=48,4,IF(G64=42,4,IF(G64=36,3,IF(G64=30,3,IF(G64=24,2,IF(G64=20,2,1))))))))</f>
        <v>1</v>
      </c>
      <c r="L64" s="183">
        <v>1</v>
      </c>
      <c r="M64" s="63">
        <v>1</v>
      </c>
      <c r="N64" s="63">
        <v>3</v>
      </c>
      <c r="O64" s="63">
        <v>3.5</v>
      </c>
      <c r="P64" s="63">
        <v>4.17</v>
      </c>
      <c r="Q64" s="194">
        <v>3</v>
      </c>
      <c r="R64" s="196">
        <v>0</v>
      </c>
      <c r="S64" s="64">
        <v>4</v>
      </c>
      <c r="T64" s="197">
        <v>1</v>
      </c>
    </row>
    <row r="65" spans="1:20" s="12" customFormat="1" ht="12.75">
      <c r="A65" s="128">
        <v>57</v>
      </c>
      <c r="B65" s="87">
        <f>I65*0.05+J65*0.1+K65*0.05+L65*0.1+M65*0.05+N65*0.05+O65*0.15+P65*0.15+Q65*0.15+R65*0.05+S65*0.05+T65*0.05</f>
        <v>2.5504999999999995</v>
      </c>
      <c r="C65" s="39">
        <v>15.2</v>
      </c>
      <c r="D65" s="40" t="s">
        <v>38</v>
      </c>
      <c r="E65" s="41" t="s">
        <v>39</v>
      </c>
      <c r="F65" s="42" t="s">
        <v>11</v>
      </c>
      <c r="G65" s="43">
        <v>24</v>
      </c>
      <c r="H65" s="279">
        <f>'[1]LONGITUDES'!L70</f>
        <v>1202.51</v>
      </c>
      <c r="I65" s="188">
        <v>1</v>
      </c>
      <c r="J65" s="44">
        <v>1</v>
      </c>
      <c r="K65" s="189">
        <f>IF(G65=78,5,IF(G65=60,5,IF(G65=48,4,IF(G65=42,4,IF(G65=36,3,IF(G65=30,3,IF(G65=24,2,IF(G65=20,2,1))))))))</f>
        <v>2</v>
      </c>
      <c r="L65" s="184">
        <v>1</v>
      </c>
      <c r="M65" s="44">
        <v>1</v>
      </c>
      <c r="N65" s="44">
        <v>4</v>
      </c>
      <c r="O65" s="44">
        <v>4</v>
      </c>
      <c r="P65" s="44">
        <v>3.67</v>
      </c>
      <c r="Q65" s="195">
        <v>4</v>
      </c>
      <c r="R65" s="198">
        <v>0</v>
      </c>
      <c r="S65" s="45">
        <v>1</v>
      </c>
      <c r="T65" s="199">
        <v>3</v>
      </c>
    </row>
    <row r="66" spans="1:20" s="12" customFormat="1" ht="27">
      <c r="A66" s="130">
        <v>58</v>
      </c>
      <c r="B66" s="86">
        <f>I66*0.05+J66*0.1+K66*0.05+L66*0.1+M66*0.05+N66*0.05+O66*0.15+P66*0.15+Q66*0.15+R66*0.05+S66*0.05+T66*0.05</f>
        <v>2.5500000000000003</v>
      </c>
      <c r="C66" s="58">
        <v>46.2</v>
      </c>
      <c r="D66" s="59" t="s">
        <v>109</v>
      </c>
      <c r="E66" s="60" t="s">
        <v>108</v>
      </c>
      <c r="F66" s="61" t="s">
        <v>11</v>
      </c>
      <c r="G66" s="62">
        <v>16</v>
      </c>
      <c r="H66" s="278">
        <f>'[1]LONGITUDES'!L143</f>
        <v>2154.59</v>
      </c>
      <c r="I66" s="186">
        <v>1</v>
      </c>
      <c r="J66" s="63">
        <v>1</v>
      </c>
      <c r="K66" s="187">
        <f t="shared" si="1"/>
        <v>1</v>
      </c>
      <c r="L66" s="183">
        <v>3</v>
      </c>
      <c r="M66" s="63">
        <v>1</v>
      </c>
      <c r="N66" s="63">
        <v>4</v>
      </c>
      <c r="O66" s="63">
        <v>4</v>
      </c>
      <c r="P66" s="63">
        <v>3</v>
      </c>
      <c r="Q66" s="194">
        <v>3</v>
      </c>
      <c r="R66" s="196">
        <v>0</v>
      </c>
      <c r="S66" s="64">
        <v>4.5</v>
      </c>
      <c r="T66" s="197">
        <v>1.5</v>
      </c>
    </row>
    <row r="67" spans="1:20" s="12" customFormat="1" ht="12.75">
      <c r="A67" s="128">
        <v>59</v>
      </c>
      <c r="B67" s="87">
        <f>I67*0.05+J67*0.1+K67*0.05+L67*0.1+M67*0.05+N67*0.05+O67*0.15+P67*0.15+Q67*0.15+R67*0.05+S67*0.05+T67*0.05</f>
        <v>2.55</v>
      </c>
      <c r="C67" s="39">
        <v>15.1</v>
      </c>
      <c r="D67" s="40" t="s">
        <v>38</v>
      </c>
      <c r="E67" s="41" t="s">
        <v>39</v>
      </c>
      <c r="F67" s="42" t="s">
        <v>11</v>
      </c>
      <c r="G67" s="43">
        <v>30</v>
      </c>
      <c r="H67" s="279">
        <f>'[1]LONGITUDES'!L69</f>
        <v>1317.4</v>
      </c>
      <c r="I67" s="188">
        <v>1</v>
      </c>
      <c r="J67" s="44">
        <v>1</v>
      </c>
      <c r="K67" s="189">
        <f t="shared" si="1"/>
        <v>3</v>
      </c>
      <c r="L67" s="184">
        <v>1</v>
      </c>
      <c r="M67" s="44">
        <v>1</v>
      </c>
      <c r="N67" s="44">
        <v>4</v>
      </c>
      <c r="O67" s="44">
        <v>4</v>
      </c>
      <c r="P67" s="44">
        <v>3</v>
      </c>
      <c r="Q67" s="195">
        <v>4</v>
      </c>
      <c r="R67" s="198">
        <v>0</v>
      </c>
      <c r="S67" s="45">
        <v>2.5</v>
      </c>
      <c r="T67" s="199">
        <v>2.5</v>
      </c>
    </row>
    <row r="68" spans="1:20" s="12" customFormat="1" ht="12.75">
      <c r="A68" s="128">
        <v>60</v>
      </c>
      <c r="B68" s="87">
        <f>I68*0.05+J68*0.1+K68*0.05+L68*0.1+M68*0.05+N68*0.05+O68*0.15+P68*0.15+Q68*0.15+R68*0.05+S68*0.05+T68*0.05</f>
        <v>2.55</v>
      </c>
      <c r="C68" s="39">
        <v>42.3</v>
      </c>
      <c r="D68" s="40" t="s">
        <v>98</v>
      </c>
      <c r="E68" s="41" t="s">
        <v>100</v>
      </c>
      <c r="F68" s="42" t="s">
        <v>11</v>
      </c>
      <c r="G68" s="43">
        <v>20</v>
      </c>
      <c r="H68" s="279">
        <f>'[1]LONGITUDES'!L129</f>
        <v>486.7</v>
      </c>
      <c r="I68" s="188">
        <v>1</v>
      </c>
      <c r="J68" s="44">
        <v>1</v>
      </c>
      <c r="K68" s="189">
        <f t="shared" si="1"/>
        <v>2</v>
      </c>
      <c r="L68" s="184">
        <v>2</v>
      </c>
      <c r="M68" s="44">
        <v>4</v>
      </c>
      <c r="N68" s="44">
        <v>3</v>
      </c>
      <c r="O68" s="44">
        <v>3.5</v>
      </c>
      <c r="P68" s="44">
        <v>4.5</v>
      </c>
      <c r="Q68" s="195">
        <v>2</v>
      </c>
      <c r="R68" s="198">
        <v>0</v>
      </c>
      <c r="S68" s="45">
        <v>3.5</v>
      </c>
      <c r="T68" s="199">
        <v>1.5</v>
      </c>
    </row>
    <row r="69" spans="1:20" s="12" customFormat="1" ht="18">
      <c r="A69" s="128">
        <v>61</v>
      </c>
      <c r="B69" s="87">
        <f>(I69*0.05+J69*0.1+K69*0.05+L69*0.1+M69*0.05+N69*0.05+O69*0.15+P69*0.15+Q69*0.15+R69*0.05+S69*0.05+T69*0.05)/0.75</f>
        <v>2.54</v>
      </c>
      <c r="C69" s="55" t="s">
        <v>419</v>
      </c>
      <c r="D69" s="40" t="s">
        <v>296</v>
      </c>
      <c r="E69" s="41" t="s">
        <v>297</v>
      </c>
      <c r="F69" s="42" t="s">
        <v>298</v>
      </c>
      <c r="G69" s="43">
        <v>60</v>
      </c>
      <c r="H69" s="279">
        <f>'[1]LONGITUDES'!L40</f>
        <v>213.35</v>
      </c>
      <c r="I69" s="188">
        <v>1</v>
      </c>
      <c r="J69" s="44">
        <v>1</v>
      </c>
      <c r="K69" s="189">
        <f t="shared" si="1"/>
        <v>5</v>
      </c>
      <c r="L69" s="184">
        <v>3.3</v>
      </c>
      <c r="M69" s="44">
        <v>1</v>
      </c>
      <c r="N69" s="44">
        <v>3</v>
      </c>
      <c r="O69" s="44">
        <v>3.5</v>
      </c>
      <c r="P69" s="90"/>
      <c r="Q69" s="195">
        <v>3</v>
      </c>
      <c r="R69" s="198">
        <v>0</v>
      </c>
      <c r="S69" s="91"/>
      <c r="T69" s="271"/>
    </row>
    <row r="70" spans="1:20" s="12" customFormat="1" ht="27">
      <c r="A70" s="128">
        <v>62</v>
      </c>
      <c r="B70" s="87">
        <f>(I70*0.05+J70*0.1+K70*0.05+L70*0.1+M70*0.05+N70*0.05+O70*0.15+P70*0.15+Q70*0.15+R70*0.05+S70*0.05+T70*0.05)/0.75</f>
        <v>2.5333333333333337</v>
      </c>
      <c r="C70" s="39" t="s">
        <v>360</v>
      </c>
      <c r="D70" s="40" t="s">
        <v>144</v>
      </c>
      <c r="E70" s="41" t="s">
        <v>143</v>
      </c>
      <c r="F70" s="42" t="s">
        <v>136</v>
      </c>
      <c r="G70" s="43">
        <v>30</v>
      </c>
      <c r="H70" s="279">
        <f>'[1]LONGITUDES'!L52</f>
        <v>2018.13</v>
      </c>
      <c r="I70" s="188">
        <v>1</v>
      </c>
      <c r="J70" s="47">
        <v>4</v>
      </c>
      <c r="K70" s="189">
        <f t="shared" si="1"/>
        <v>3</v>
      </c>
      <c r="L70" s="184">
        <v>1</v>
      </c>
      <c r="M70" s="44">
        <v>1</v>
      </c>
      <c r="N70" s="44">
        <v>3.5</v>
      </c>
      <c r="O70" s="44">
        <v>3.5</v>
      </c>
      <c r="P70" s="90"/>
      <c r="Q70" s="195">
        <v>3</v>
      </c>
      <c r="R70" s="200">
        <v>0</v>
      </c>
      <c r="S70" s="93"/>
      <c r="T70" s="273"/>
    </row>
    <row r="71" spans="1:20" s="12" customFormat="1" ht="29.25">
      <c r="A71" s="128">
        <v>63</v>
      </c>
      <c r="B71" s="87">
        <f>(I71*0.05+J71*0.1+K71*0.05+L71*0.1+M71*0.05+N71*0.05+O71*0.15+P71*0.15+Q71*0.15+R71*0.05+S71*0.05+T71*0.05)/0.75</f>
        <v>2.5333333333333337</v>
      </c>
      <c r="C71" s="55" t="s">
        <v>395</v>
      </c>
      <c r="D71" s="40" t="s">
        <v>216</v>
      </c>
      <c r="E71" s="41" t="s">
        <v>217</v>
      </c>
      <c r="F71" s="42" t="s">
        <v>180</v>
      </c>
      <c r="G71" s="43">
        <v>16</v>
      </c>
      <c r="H71" s="279">
        <f>'[1]LONGITUDES'!L157</f>
        <v>186.75</v>
      </c>
      <c r="I71" s="188">
        <v>1</v>
      </c>
      <c r="J71" s="44">
        <v>3</v>
      </c>
      <c r="K71" s="189">
        <f t="shared" si="1"/>
        <v>1</v>
      </c>
      <c r="L71" s="184">
        <v>3</v>
      </c>
      <c r="M71" s="44">
        <v>1</v>
      </c>
      <c r="N71" s="44">
        <v>3.5</v>
      </c>
      <c r="O71" s="44">
        <v>3.5</v>
      </c>
      <c r="P71" s="90"/>
      <c r="Q71" s="195">
        <v>3</v>
      </c>
      <c r="R71" s="198">
        <v>0</v>
      </c>
      <c r="S71" s="91"/>
      <c r="T71" s="271"/>
    </row>
    <row r="72" spans="1:20" s="12" customFormat="1" ht="12.75">
      <c r="A72" s="128">
        <v>64</v>
      </c>
      <c r="B72" s="87">
        <f>(I72*0.05+J72*0.1+K72*0.05+L72*0.1+M72*0.05+N72*0.05+O72*0.15+P72*0.15+Q72*0.15+R72*0.05+S72*0.05+T72*0.05)/0.9</f>
        <v>2.5277777777777777</v>
      </c>
      <c r="C72" s="39">
        <v>40.3</v>
      </c>
      <c r="D72" s="40" t="s">
        <v>89</v>
      </c>
      <c r="E72" s="41" t="s">
        <v>82</v>
      </c>
      <c r="F72" s="42" t="s">
        <v>11</v>
      </c>
      <c r="G72" s="43">
        <v>24</v>
      </c>
      <c r="H72" s="279">
        <f>'[1]LONGITUDES'!L122</f>
        <v>700</v>
      </c>
      <c r="I72" s="188">
        <v>1</v>
      </c>
      <c r="J72" s="44">
        <v>1</v>
      </c>
      <c r="K72" s="189">
        <f t="shared" si="1"/>
        <v>2</v>
      </c>
      <c r="L72" s="184">
        <v>3</v>
      </c>
      <c r="M72" s="44">
        <v>3</v>
      </c>
      <c r="N72" s="44">
        <v>3</v>
      </c>
      <c r="O72" s="44">
        <v>3</v>
      </c>
      <c r="P72" s="44">
        <v>4.5</v>
      </c>
      <c r="Q72" s="195">
        <v>2</v>
      </c>
      <c r="R72" s="198">
        <v>0</v>
      </c>
      <c r="S72" s="91"/>
      <c r="T72" s="271"/>
    </row>
    <row r="73" spans="1:121" s="12" customFormat="1" ht="12.75">
      <c r="A73" s="128">
        <v>65</v>
      </c>
      <c r="B73" s="88">
        <f>(I73*0.05+J73*0.1+K73*0.05+L73*0.1+M73*0.05+N73*0.05+O73*0.15+P73*0.15+Q73*0.15+R73*0.05+S73*0.05+T73*0.05)/0.9</f>
        <v>2.5277777777777777</v>
      </c>
      <c r="C73" s="39" t="s">
        <v>367</v>
      </c>
      <c r="D73" s="40" t="s">
        <v>156</v>
      </c>
      <c r="E73" s="41" t="s">
        <v>157</v>
      </c>
      <c r="F73" s="42" t="s">
        <v>136</v>
      </c>
      <c r="G73" s="43">
        <v>16</v>
      </c>
      <c r="H73" s="279">
        <f>'[1]LONGITUDES'!L152</f>
        <v>420</v>
      </c>
      <c r="I73" s="188">
        <v>3</v>
      </c>
      <c r="J73" s="44">
        <v>4</v>
      </c>
      <c r="K73" s="189">
        <f t="shared" si="1"/>
        <v>1</v>
      </c>
      <c r="L73" s="184">
        <v>1</v>
      </c>
      <c r="M73" s="44">
        <v>1</v>
      </c>
      <c r="N73" s="44">
        <v>3.5</v>
      </c>
      <c r="O73" s="44">
        <v>2</v>
      </c>
      <c r="P73" s="44">
        <v>5</v>
      </c>
      <c r="Q73" s="195">
        <v>2</v>
      </c>
      <c r="R73" s="198">
        <v>0</v>
      </c>
      <c r="S73" s="91"/>
      <c r="T73" s="271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</row>
    <row r="74" spans="1:121" s="12" customFormat="1" ht="18">
      <c r="A74" s="128">
        <v>66</v>
      </c>
      <c r="B74" s="86">
        <f>(I74*0.05+J74*0.1+K74*0.05+L74*0.1+M74*0.05+N74*0.05+O74*0.15+P74*0.15+Q74*0.15+R74*0.05+S74*0.05+T74*0.05)/0.75</f>
        <v>2.5</v>
      </c>
      <c r="C74" s="39" t="s">
        <v>336</v>
      </c>
      <c r="D74" s="40" t="s">
        <v>79</v>
      </c>
      <c r="E74" s="41" t="s">
        <v>80</v>
      </c>
      <c r="F74" s="42" t="s">
        <v>11</v>
      </c>
      <c r="G74" s="43">
        <v>24</v>
      </c>
      <c r="H74" s="279">
        <f>'[1]LONGITUDES'!L105</f>
        <v>818.03</v>
      </c>
      <c r="I74" s="188">
        <v>1</v>
      </c>
      <c r="J74" s="44">
        <v>2</v>
      </c>
      <c r="K74" s="189">
        <f t="shared" si="1"/>
        <v>2</v>
      </c>
      <c r="L74" s="184">
        <v>1</v>
      </c>
      <c r="M74" s="44">
        <v>1</v>
      </c>
      <c r="N74" s="44">
        <v>3.5</v>
      </c>
      <c r="O74" s="44">
        <v>4</v>
      </c>
      <c r="P74" s="90"/>
      <c r="Q74" s="195">
        <v>4</v>
      </c>
      <c r="R74" s="198">
        <v>0</v>
      </c>
      <c r="S74" s="91"/>
      <c r="T74" s="271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</row>
    <row r="75" spans="1:121" s="12" customFormat="1" ht="18">
      <c r="A75" s="128">
        <v>67</v>
      </c>
      <c r="B75" s="87">
        <f>(I75*0.05+J75*0.1+K75*0.05+L75*0.1+M75*0.05+N75*0.05+O75*0.15+P75*0.15+Q75*0.15+R75*0.05+S75*0.05+T75*0.05)/0.9</f>
        <v>2.5</v>
      </c>
      <c r="C75" s="55" t="s">
        <v>396</v>
      </c>
      <c r="D75" s="40" t="s">
        <v>218</v>
      </c>
      <c r="E75" s="41" t="s">
        <v>219</v>
      </c>
      <c r="F75" s="42" t="s">
        <v>180</v>
      </c>
      <c r="G75" s="43">
        <v>16</v>
      </c>
      <c r="H75" s="279">
        <f>'[1]LONGITUDES'!L161</f>
        <v>591.16</v>
      </c>
      <c r="I75" s="188">
        <v>1</v>
      </c>
      <c r="J75" s="44">
        <v>4</v>
      </c>
      <c r="K75" s="189">
        <f t="shared" si="1"/>
        <v>1</v>
      </c>
      <c r="L75" s="184">
        <v>3</v>
      </c>
      <c r="M75" s="44">
        <v>2</v>
      </c>
      <c r="N75" s="44">
        <v>3</v>
      </c>
      <c r="O75" s="44">
        <v>3</v>
      </c>
      <c r="P75" s="44">
        <v>3</v>
      </c>
      <c r="Q75" s="195">
        <v>2</v>
      </c>
      <c r="R75" s="198">
        <v>0</v>
      </c>
      <c r="S75" s="91"/>
      <c r="T75" s="271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</row>
    <row r="76" spans="1:121" s="12" customFormat="1" ht="16.5">
      <c r="A76" s="128">
        <v>68</v>
      </c>
      <c r="B76" s="87">
        <f>(I76*0.05+J76*0.1+K76*0.05+L76*0.1+M76*0.05+N76*0.05+O76*0.15+P76*0.15+Q76*0.15+R76*0.05+S76*0.05+T76*0.05)/0.85</f>
        <v>2.4764705882352946</v>
      </c>
      <c r="C76" s="55">
        <v>115</v>
      </c>
      <c r="D76" s="40" t="s">
        <v>245</v>
      </c>
      <c r="E76" s="41" t="s">
        <v>246</v>
      </c>
      <c r="F76" s="42" t="s">
        <v>241</v>
      </c>
      <c r="G76" s="43">
        <v>24</v>
      </c>
      <c r="H76" s="279">
        <f>'[1]LONGITUDES'!L119</f>
        <v>1915.84</v>
      </c>
      <c r="I76" s="188">
        <v>1</v>
      </c>
      <c r="J76" s="44">
        <v>3</v>
      </c>
      <c r="K76" s="189">
        <f t="shared" si="1"/>
        <v>2</v>
      </c>
      <c r="L76" s="184">
        <v>3.3</v>
      </c>
      <c r="M76" s="44">
        <v>1</v>
      </c>
      <c r="N76" s="44">
        <v>3.5</v>
      </c>
      <c r="O76" s="44">
        <v>3.5</v>
      </c>
      <c r="P76" s="90"/>
      <c r="Q76" s="195">
        <v>3</v>
      </c>
      <c r="R76" s="198">
        <v>0</v>
      </c>
      <c r="S76" s="45">
        <v>1</v>
      </c>
      <c r="T76" s="199">
        <v>1.5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</row>
    <row r="77" spans="1:121" s="12" customFormat="1" ht="18">
      <c r="A77" s="128">
        <v>69</v>
      </c>
      <c r="B77" s="87">
        <f>I77*0.05+J77*0.1+K77*0.05+L77*0.1+M77*0.05+N77*0.05+O77*0.15+P77*0.15+Q77*0.15+R77*0.05+S77*0.05+T77*0.05</f>
        <v>2.475</v>
      </c>
      <c r="C77" s="39" t="s">
        <v>344</v>
      </c>
      <c r="D77" s="40" t="s">
        <v>114</v>
      </c>
      <c r="E77" s="41" t="s">
        <v>115</v>
      </c>
      <c r="F77" s="42" t="s">
        <v>11</v>
      </c>
      <c r="G77" s="43">
        <v>16</v>
      </c>
      <c r="H77" s="279">
        <f>'[1]LONGITUDES'!L147</f>
        <v>2904.32</v>
      </c>
      <c r="I77" s="188">
        <v>1</v>
      </c>
      <c r="J77" s="44">
        <v>1</v>
      </c>
      <c r="K77" s="189">
        <f t="shared" si="1"/>
        <v>1</v>
      </c>
      <c r="L77" s="184">
        <v>3</v>
      </c>
      <c r="M77" s="44">
        <v>1</v>
      </c>
      <c r="N77" s="44">
        <v>4</v>
      </c>
      <c r="O77" s="44">
        <v>4</v>
      </c>
      <c r="P77" s="44">
        <v>3</v>
      </c>
      <c r="Q77" s="195">
        <v>3</v>
      </c>
      <c r="R77" s="198">
        <v>0</v>
      </c>
      <c r="S77" s="45">
        <v>3</v>
      </c>
      <c r="T77" s="199">
        <v>1.5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</row>
    <row r="78" spans="1:121" s="12" customFormat="1" ht="18">
      <c r="A78" s="128">
        <v>70</v>
      </c>
      <c r="B78" s="87">
        <f>(I78*0.05+J78*0.1+K78*0.05+L78*0.1+M78*0.05+N78*0.05+O78*0.15+P78*0.15+Q78*0.15+R78*0.05+S78*0.05+T78*0.05)/0.85</f>
        <v>2.470588235294118</v>
      </c>
      <c r="C78" s="55">
        <v>128.2</v>
      </c>
      <c r="D78" s="40" t="s">
        <v>276</v>
      </c>
      <c r="E78" s="41" t="s">
        <v>277</v>
      </c>
      <c r="F78" s="56" t="s">
        <v>278</v>
      </c>
      <c r="G78" s="43">
        <v>42</v>
      </c>
      <c r="H78" s="279">
        <f>'[1]LONGITUDES'!L26</f>
        <v>1070</v>
      </c>
      <c r="I78" s="188">
        <v>1</v>
      </c>
      <c r="J78" s="44">
        <v>1</v>
      </c>
      <c r="K78" s="189">
        <f t="shared" si="1"/>
        <v>4</v>
      </c>
      <c r="L78" s="184">
        <v>3.5</v>
      </c>
      <c r="M78" s="44">
        <v>1</v>
      </c>
      <c r="N78" s="44">
        <v>3.5</v>
      </c>
      <c r="O78" s="44">
        <v>3.5</v>
      </c>
      <c r="P78" s="90"/>
      <c r="Q78" s="195">
        <v>3</v>
      </c>
      <c r="R78" s="198">
        <v>0</v>
      </c>
      <c r="S78" s="45">
        <v>2.5</v>
      </c>
      <c r="T78" s="199">
        <v>1.5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</row>
    <row r="79" spans="1:121" s="12" customFormat="1" ht="27">
      <c r="A79" s="128">
        <v>71</v>
      </c>
      <c r="B79" s="87">
        <f>(I79*0.05+J79*0.1+K79*0.05+L79*0.1+M79*0.05+N79*0.05+O79*0.15+P79*0.15+Q79*0.15+R79*0.05+S79*0.05+T79*0.05)/0.85</f>
        <v>2.4705882352941178</v>
      </c>
      <c r="C79" s="55" t="s">
        <v>380</v>
      </c>
      <c r="D79" s="40" t="s">
        <v>187</v>
      </c>
      <c r="E79" s="41" t="s">
        <v>188</v>
      </c>
      <c r="F79" s="42" t="s">
        <v>180</v>
      </c>
      <c r="G79" s="43">
        <v>42</v>
      </c>
      <c r="H79" s="279">
        <f>'[1]LONGITUDES'!L58</f>
        <v>1372.29</v>
      </c>
      <c r="I79" s="188">
        <v>1</v>
      </c>
      <c r="J79" s="44">
        <v>2</v>
      </c>
      <c r="K79" s="189">
        <f t="shared" si="1"/>
        <v>4</v>
      </c>
      <c r="L79" s="184">
        <v>3</v>
      </c>
      <c r="M79" s="44">
        <v>1</v>
      </c>
      <c r="N79" s="44">
        <v>3.5</v>
      </c>
      <c r="O79" s="44">
        <v>3.5</v>
      </c>
      <c r="P79" s="90"/>
      <c r="Q79" s="195">
        <v>2</v>
      </c>
      <c r="R79" s="198">
        <v>0</v>
      </c>
      <c r="S79" s="45">
        <v>1</v>
      </c>
      <c r="T79" s="199">
        <v>5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</row>
    <row r="80" spans="1:121" s="12" customFormat="1" ht="18">
      <c r="A80" s="128">
        <v>72</v>
      </c>
      <c r="B80" s="87">
        <f>I80*0.05+J80*0.1+K80*0.05+L80*0.1+M80*0.05+N80*0.05+O80*0.15+P80*0.15+Q80*0.15+R80*0.05+S80*0.05+T80*0.05</f>
        <v>2.4625</v>
      </c>
      <c r="C80" s="39" t="s">
        <v>339</v>
      </c>
      <c r="D80" s="40" t="s">
        <v>85</v>
      </c>
      <c r="E80" s="41" t="s">
        <v>86</v>
      </c>
      <c r="F80" s="42" t="s">
        <v>11</v>
      </c>
      <c r="G80" s="43">
        <v>24</v>
      </c>
      <c r="H80" s="279">
        <f>'[1]LONGITUDES'!L108</f>
        <v>1909.85</v>
      </c>
      <c r="I80" s="188">
        <v>1</v>
      </c>
      <c r="J80" s="44">
        <v>1</v>
      </c>
      <c r="K80" s="189">
        <f t="shared" si="1"/>
        <v>2</v>
      </c>
      <c r="L80" s="184">
        <v>3</v>
      </c>
      <c r="M80" s="44">
        <v>1</v>
      </c>
      <c r="N80" s="44">
        <v>4</v>
      </c>
      <c r="O80" s="44">
        <v>4</v>
      </c>
      <c r="P80" s="44">
        <v>3.25</v>
      </c>
      <c r="Q80" s="195">
        <v>3</v>
      </c>
      <c r="R80" s="198">
        <v>0</v>
      </c>
      <c r="S80" s="45">
        <v>1.5</v>
      </c>
      <c r="T80" s="199">
        <v>1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</row>
    <row r="81" spans="1:121" s="12" customFormat="1" ht="18">
      <c r="A81" s="128">
        <v>73</v>
      </c>
      <c r="B81" s="87">
        <f>(I81*0.05+J81*0.1+K81*0.05+L81*0.1+M81*0.05+N81*0.05+O81*0.15+P81*0.15+Q81*0.15+R81*0.05+S81*0.05+T81*0.05)/0.9</f>
        <v>2.444444444444444</v>
      </c>
      <c r="C81" s="55" t="s">
        <v>378</v>
      </c>
      <c r="D81" s="40" t="s">
        <v>183</v>
      </c>
      <c r="E81" s="41" t="s">
        <v>184</v>
      </c>
      <c r="F81" s="42" t="s">
        <v>180</v>
      </c>
      <c r="G81" s="43">
        <v>24</v>
      </c>
      <c r="H81" s="279">
        <f>'[1]LONGITUDES'!L33</f>
        <v>580</v>
      </c>
      <c r="I81" s="188">
        <v>1</v>
      </c>
      <c r="J81" s="44">
        <v>1</v>
      </c>
      <c r="K81" s="189">
        <f t="shared" si="1"/>
        <v>2</v>
      </c>
      <c r="L81" s="184">
        <v>3</v>
      </c>
      <c r="M81" s="44">
        <v>3</v>
      </c>
      <c r="N81" s="44">
        <v>3</v>
      </c>
      <c r="O81" s="44">
        <v>3</v>
      </c>
      <c r="P81" s="44">
        <v>4</v>
      </c>
      <c r="Q81" s="195">
        <v>2</v>
      </c>
      <c r="R81" s="198">
        <v>0</v>
      </c>
      <c r="S81" s="91"/>
      <c r="T81" s="271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</row>
    <row r="82" spans="1:121" s="12" customFormat="1" ht="27">
      <c r="A82" s="128">
        <v>74</v>
      </c>
      <c r="B82" s="87">
        <f>(I82*0.05+J82*0.1+K82*0.05+L82*0.1+M82*0.05+N82*0.05+O82*0.15+P82*0.15+Q82*0.15+R82*0.05+S82*0.05+T82*0.05)/0.85</f>
        <v>2.4411764705882355</v>
      </c>
      <c r="C82" s="39" t="s">
        <v>359</v>
      </c>
      <c r="D82" s="40" t="s">
        <v>142</v>
      </c>
      <c r="E82" s="41" t="s">
        <v>143</v>
      </c>
      <c r="F82" s="42" t="s">
        <v>136</v>
      </c>
      <c r="G82" s="43">
        <v>42</v>
      </c>
      <c r="H82" s="279">
        <f>'[1]LONGITUDES'!L51</f>
        <v>7695.33</v>
      </c>
      <c r="I82" s="188">
        <v>1</v>
      </c>
      <c r="J82" s="47">
        <v>4</v>
      </c>
      <c r="K82" s="189">
        <f t="shared" si="1"/>
        <v>4</v>
      </c>
      <c r="L82" s="184">
        <v>1</v>
      </c>
      <c r="M82" s="44">
        <v>1</v>
      </c>
      <c r="N82" s="44">
        <v>3.5</v>
      </c>
      <c r="O82" s="44">
        <v>3.5</v>
      </c>
      <c r="P82" s="90"/>
      <c r="Q82" s="195">
        <v>3</v>
      </c>
      <c r="R82" s="200">
        <v>0</v>
      </c>
      <c r="S82" s="46">
        <v>1</v>
      </c>
      <c r="T82" s="201">
        <v>1.5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</row>
    <row r="83" spans="1:121" s="12" customFormat="1" ht="27">
      <c r="A83" s="128">
        <v>75</v>
      </c>
      <c r="B83" s="87">
        <f>(I83*0.05+J83*0.1+K83*0.05+L83*0.1+M83*0.05+N83*0.05+O83*0.15+P83*0.15+Q83*0.15+R83*0.05+S83*0.05+T83*0.05)/0.85</f>
        <v>2.4411764705882355</v>
      </c>
      <c r="C83" s="39" t="s">
        <v>368</v>
      </c>
      <c r="D83" s="40" t="s">
        <v>158</v>
      </c>
      <c r="E83" s="41" t="s">
        <v>159</v>
      </c>
      <c r="F83" s="42" t="s">
        <v>136</v>
      </c>
      <c r="G83" s="43">
        <v>24</v>
      </c>
      <c r="H83" s="279">
        <f>'[1]LONGITUDES'!L86</f>
        <v>1035.21</v>
      </c>
      <c r="I83" s="188">
        <v>1</v>
      </c>
      <c r="J83" s="44">
        <v>3</v>
      </c>
      <c r="K83" s="189">
        <f t="shared" si="1"/>
        <v>2</v>
      </c>
      <c r="L83" s="184">
        <v>1</v>
      </c>
      <c r="M83" s="44">
        <v>1</v>
      </c>
      <c r="N83" s="44">
        <v>3.5</v>
      </c>
      <c r="O83" s="44">
        <v>3.5</v>
      </c>
      <c r="P83" s="90"/>
      <c r="Q83" s="195">
        <v>3</v>
      </c>
      <c r="R83" s="198">
        <v>0</v>
      </c>
      <c r="S83" s="45">
        <v>3</v>
      </c>
      <c r="T83" s="199">
        <v>3.5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</row>
    <row r="84" spans="1:121" s="12" customFormat="1" ht="18">
      <c r="A84" s="128">
        <v>76</v>
      </c>
      <c r="B84" s="87">
        <f>(I84*0.05+J84*0.1+K84*0.05+L84*0.1+M84*0.05+N84*0.05+O84*0.15+P84*0.15+Q84*0.15+R84*0.05+S84*0.05+T84*0.05)/0.95</f>
        <v>2.4210526315789473</v>
      </c>
      <c r="C84" s="55" t="s">
        <v>383</v>
      </c>
      <c r="D84" s="40" t="s">
        <v>193</v>
      </c>
      <c r="E84" s="41" t="s">
        <v>194</v>
      </c>
      <c r="F84" s="42" t="s">
        <v>180</v>
      </c>
      <c r="G84" s="43">
        <v>24</v>
      </c>
      <c r="H84" s="279">
        <f>'[1]LONGITUDES'!L101</f>
        <v>2125.14</v>
      </c>
      <c r="I84" s="188">
        <v>1</v>
      </c>
      <c r="J84" s="44">
        <v>3</v>
      </c>
      <c r="K84" s="189">
        <f t="shared" si="1"/>
        <v>2</v>
      </c>
      <c r="L84" s="184">
        <v>2.5</v>
      </c>
      <c r="M84" s="44">
        <v>1</v>
      </c>
      <c r="N84" s="44">
        <v>3.5</v>
      </c>
      <c r="O84" s="44">
        <v>3</v>
      </c>
      <c r="P84" s="44">
        <v>3</v>
      </c>
      <c r="Q84" s="195">
        <v>1.5</v>
      </c>
      <c r="R84" s="198">
        <v>0</v>
      </c>
      <c r="S84" s="91"/>
      <c r="T84" s="199">
        <v>5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</row>
    <row r="85" spans="1:121" s="12" customFormat="1" ht="12.75">
      <c r="A85" s="128">
        <v>77</v>
      </c>
      <c r="B85" s="87">
        <f aca="true" t="shared" si="2" ref="B85:B90">(I85*0.05+J85*0.1+K85*0.05+L85*0.1+M85*0.05+N85*0.05+O85*0.15+P85*0.15+Q85*0.15+R85*0.05+S85*0.05+T85*0.05)/0.85</f>
        <v>2.4117647058823533</v>
      </c>
      <c r="C85" s="39">
        <v>40.2</v>
      </c>
      <c r="D85" s="40" t="s">
        <v>89</v>
      </c>
      <c r="E85" s="41" t="s">
        <v>90</v>
      </c>
      <c r="F85" s="42" t="s">
        <v>11</v>
      </c>
      <c r="G85" s="43">
        <v>30</v>
      </c>
      <c r="H85" s="279">
        <f>'[1]LONGITUDES'!L121</f>
        <v>849.81</v>
      </c>
      <c r="I85" s="188">
        <v>1</v>
      </c>
      <c r="J85" s="44">
        <v>1</v>
      </c>
      <c r="K85" s="189">
        <f t="shared" si="1"/>
        <v>3</v>
      </c>
      <c r="L85" s="184">
        <v>2</v>
      </c>
      <c r="M85" s="44">
        <v>4</v>
      </c>
      <c r="N85" s="44">
        <v>3</v>
      </c>
      <c r="O85" s="44">
        <v>3.5</v>
      </c>
      <c r="P85" s="90"/>
      <c r="Q85" s="195">
        <v>2</v>
      </c>
      <c r="R85" s="198">
        <v>0</v>
      </c>
      <c r="S85" s="45">
        <v>4.5</v>
      </c>
      <c r="T85" s="199">
        <v>3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</row>
    <row r="86" spans="1:121" ht="18">
      <c r="A86" s="128">
        <v>78</v>
      </c>
      <c r="B86" s="87">
        <f t="shared" si="2"/>
        <v>2.4117647058823533</v>
      </c>
      <c r="C86" s="39">
        <v>41.2</v>
      </c>
      <c r="D86" s="40" t="s">
        <v>91</v>
      </c>
      <c r="E86" s="41" t="s">
        <v>93</v>
      </c>
      <c r="F86" s="42" t="s">
        <v>11</v>
      </c>
      <c r="G86" s="43">
        <v>30</v>
      </c>
      <c r="H86" s="279">
        <f>'[1]LONGITUDES'!L125</f>
        <v>893.58</v>
      </c>
      <c r="I86" s="188">
        <v>1</v>
      </c>
      <c r="J86" s="44">
        <v>1</v>
      </c>
      <c r="K86" s="189">
        <f t="shared" si="1"/>
        <v>3</v>
      </c>
      <c r="L86" s="184">
        <v>2</v>
      </c>
      <c r="M86" s="44">
        <v>4</v>
      </c>
      <c r="N86" s="44">
        <v>3</v>
      </c>
      <c r="O86" s="44">
        <v>3.5</v>
      </c>
      <c r="P86" s="90"/>
      <c r="Q86" s="195">
        <v>2</v>
      </c>
      <c r="R86" s="198">
        <v>0</v>
      </c>
      <c r="S86" s="45">
        <v>3.5</v>
      </c>
      <c r="T86" s="199">
        <v>4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ht="18">
      <c r="A87" s="128">
        <v>79</v>
      </c>
      <c r="B87" s="87">
        <f t="shared" si="2"/>
        <v>2.4117647058823533</v>
      </c>
      <c r="C87" s="39" t="s">
        <v>364</v>
      </c>
      <c r="D87" s="40" t="s">
        <v>151</v>
      </c>
      <c r="E87" s="41" t="s">
        <v>152</v>
      </c>
      <c r="F87" s="42" t="s">
        <v>136</v>
      </c>
      <c r="G87" s="43">
        <v>24</v>
      </c>
      <c r="H87" s="279">
        <f>'[1]LONGITUDES'!L90</f>
        <v>3065.2</v>
      </c>
      <c r="I87" s="188">
        <v>1</v>
      </c>
      <c r="J87" s="44">
        <v>3</v>
      </c>
      <c r="K87" s="189">
        <f t="shared" si="1"/>
        <v>2</v>
      </c>
      <c r="L87" s="184">
        <v>1</v>
      </c>
      <c r="M87" s="44">
        <v>1</v>
      </c>
      <c r="N87" s="44">
        <v>3.5</v>
      </c>
      <c r="O87" s="44">
        <v>3.5</v>
      </c>
      <c r="P87" s="90"/>
      <c r="Q87" s="195">
        <v>3</v>
      </c>
      <c r="R87" s="198">
        <v>0</v>
      </c>
      <c r="S87" s="45">
        <v>2.5</v>
      </c>
      <c r="T87" s="199">
        <v>3.5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</row>
    <row r="88" spans="1:121" ht="29.25">
      <c r="A88" s="128">
        <v>80</v>
      </c>
      <c r="B88" s="87">
        <f t="shared" si="2"/>
        <v>2.4117647058823533</v>
      </c>
      <c r="C88" s="55" t="s">
        <v>415</v>
      </c>
      <c r="D88" s="40" t="s">
        <v>276</v>
      </c>
      <c r="E88" s="41" t="s">
        <v>277</v>
      </c>
      <c r="F88" s="56" t="s">
        <v>278</v>
      </c>
      <c r="G88" s="43">
        <v>30</v>
      </c>
      <c r="H88" s="279">
        <f>'[1]LONGITUDES'!L25</f>
        <v>280</v>
      </c>
      <c r="I88" s="188">
        <v>1</v>
      </c>
      <c r="J88" s="44">
        <v>1</v>
      </c>
      <c r="K88" s="189">
        <f t="shared" si="1"/>
        <v>3</v>
      </c>
      <c r="L88" s="184">
        <v>3.5</v>
      </c>
      <c r="M88" s="44">
        <v>1</v>
      </c>
      <c r="N88" s="44">
        <v>3.5</v>
      </c>
      <c r="O88" s="44">
        <v>3.5</v>
      </c>
      <c r="P88" s="90"/>
      <c r="Q88" s="195">
        <v>3</v>
      </c>
      <c r="R88" s="198">
        <v>0</v>
      </c>
      <c r="S88" s="45">
        <v>2</v>
      </c>
      <c r="T88" s="199">
        <v>2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spans="1:121" ht="12.75">
      <c r="A89" s="128">
        <v>81</v>
      </c>
      <c r="B89" s="87">
        <f t="shared" si="2"/>
        <v>2.411764705882353</v>
      </c>
      <c r="C89" s="39" t="s">
        <v>317</v>
      </c>
      <c r="D89" s="40" t="s">
        <v>16</v>
      </c>
      <c r="E89" s="41" t="s">
        <v>17</v>
      </c>
      <c r="F89" s="42" t="s">
        <v>11</v>
      </c>
      <c r="G89" s="43">
        <v>60</v>
      </c>
      <c r="H89" s="279">
        <f>'[1]LONGITUDES'!L19</f>
        <v>2478.86</v>
      </c>
      <c r="I89" s="188">
        <v>1</v>
      </c>
      <c r="J89" s="44">
        <v>3</v>
      </c>
      <c r="K89" s="189">
        <f t="shared" si="1"/>
        <v>5</v>
      </c>
      <c r="L89" s="184">
        <v>2</v>
      </c>
      <c r="M89" s="44">
        <v>1</v>
      </c>
      <c r="N89" s="44">
        <v>3</v>
      </c>
      <c r="O89" s="44">
        <v>3</v>
      </c>
      <c r="P89" s="90"/>
      <c r="Q89" s="195">
        <v>3</v>
      </c>
      <c r="R89" s="198">
        <v>0</v>
      </c>
      <c r="S89" s="45">
        <v>2</v>
      </c>
      <c r="T89" s="199">
        <v>1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</row>
    <row r="90" spans="1:121" ht="18">
      <c r="A90" s="128">
        <v>82</v>
      </c>
      <c r="B90" s="86">
        <f t="shared" si="2"/>
        <v>2.411764705882353</v>
      </c>
      <c r="C90" s="67" t="s">
        <v>390</v>
      </c>
      <c r="D90" s="59" t="s">
        <v>207</v>
      </c>
      <c r="E90" s="60" t="s">
        <v>208</v>
      </c>
      <c r="F90" s="61" t="s">
        <v>180</v>
      </c>
      <c r="G90" s="62">
        <v>20</v>
      </c>
      <c r="H90" s="278">
        <f>'[1]LONGITUDES'!L132</f>
        <v>10526.06</v>
      </c>
      <c r="I90" s="186">
        <v>1</v>
      </c>
      <c r="J90" s="63">
        <v>5</v>
      </c>
      <c r="K90" s="187">
        <f t="shared" si="1"/>
        <v>2</v>
      </c>
      <c r="L90" s="183">
        <v>1</v>
      </c>
      <c r="M90" s="63">
        <v>1</v>
      </c>
      <c r="N90" s="63">
        <v>3</v>
      </c>
      <c r="O90" s="63">
        <v>2</v>
      </c>
      <c r="P90" s="94"/>
      <c r="Q90" s="194">
        <v>3</v>
      </c>
      <c r="R90" s="196">
        <v>0</v>
      </c>
      <c r="S90" s="64">
        <v>2</v>
      </c>
      <c r="T90" s="197">
        <v>5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spans="1:121" ht="18">
      <c r="A91" s="128">
        <v>83</v>
      </c>
      <c r="B91" s="87">
        <f>I91*0.05+J91*0.1+K91*0.05+L91*0.1+M91*0.05+N91*0.05+O91*0.15+P91*0.15+Q91*0.15+R91*0.05+S91*0.05+T91*0.05</f>
        <v>2.4000000000000004</v>
      </c>
      <c r="C91" s="39" t="s">
        <v>334</v>
      </c>
      <c r="D91" s="40" t="s">
        <v>75</v>
      </c>
      <c r="E91" s="41" t="s">
        <v>76</v>
      </c>
      <c r="F91" s="42" t="s">
        <v>11</v>
      </c>
      <c r="G91" s="43">
        <v>24</v>
      </c>
      <c r="H91" s="279">
        <f>'[1]LONGITUDES'!L95</f>
        <v>1293.48</v>
      </c>
      <c r="I91" s="188">
        <v>1</v>
      </c>
      <c r="J91" s="44">
        <v>3</v>
      </c>
      <c r="K91" s="189">
        <f t="shared" si="1"/>
        <v>2</v>
      </c>
      <c r="L91" s="184">
        <v>1</v>
      </c>
      <c r="M91" s="44">
        <v>1</v>
      </c>
      <c r="N91" s="44">
        <v>3.5</v>
      </c>
      <c r="O91" s="44">
        <v>3.5</v>
      </c>
      <c r="P91" s="44">
        <v>3</v>
      </c>
      <c r="Q91" s="195">
        <v>2</v>
      </c>
      <c r="R91" s="198">
        <v>0</v>
      </c>
      <c r="S91" s="45">
        <v>3</v>
      </c>
      <c r="T91" s="199">
        <v>4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spans="1:20" s="157" customFormat="1" ht="18">
      <c r="A92" s="128">
        <v>84</v>
      </c>
      <c r="B92" s="87">
        <f>I92*0.05+J92*0.1+K92*0.05+L92*0.1+M92*0.05+N92*0.05+O92*0.15+P92*0.15+Q92*0.15+R92*0.05+S92*0.05+T92*0.05</f>
        <v>2.4</v>
      </c>
      <c r="C92" s="39">
        <v>22</v>
      </c>
      <c r="D92" s="40" t="s">
        <v>51</v>
      </c>
      <c r="E92" s="41" t="s">
        <v>52</v>
      </c>
      <c r="F92" s="42" t="s">
        <v>11</v>
      </c>
      <c r="G92" s="43">
        <v>24</v>
      </c>
      <c r="H92" s="279">
        <f>'[1]LONGITUDES'!L111</f>
        <v>3856</v>
      </c>
      <c r="I92" s="188">
        <v>1</v>
      </c>
      <c r="J92" s="44">
        <v>3</v>
      </c>
      <c r="K92" s="189">
        <f t="shared" si="1"/>
        <v>2</v>
      </c>
      <c r="L92" s="184">
        <v>1</v>
      </c>
      <c r="M92" s="44">
        <v>3</v>
      </c>
      <c r="N92" s="44">
        <v>3.5</v>
      </c>
      <c r="O92" s="44">
        <v>3</v>
      </c>
      <c r="P92" s="44">
        <v>3</v>
      </c>
      <c r="Q92" s="195">
        <v>2</v>
      </c>
      <c r="R92" s="198">
        <v>0</v>
      </c>
      <c r="S92" s="45">
        <v>3.5</v>
      </c>
      <c r="T92" s="199">
        <v>3</v>
      </c>
    </row>
    <row r="93" spans="1:121" ht="39">
      <c r="A93" s="130">
        <v>85</v>
      </c>
      <c r="B93" s="86">
        <f>(I93*0.05+J93*0.1+K93*0.05+L93*0.1+M93*0.05+N93*0.05+O93*0.15+P93*0.15+Q93*0.15+R93*0.05+S93*0.05+T93*0.05)/0.85</f>
        <v>2.4</v>
      </c>
      <c r="C93" s="67" t="s">
        <v>418</v>
      </c>
      <c r="D93" s="59" t="s">
        <v>293</v>
      </c>
      <c r="E93" s="60" t="s">
        <v>294</v>
      </c>
      <c r="F93" s="61" t="s">
        <v>295</v>
      </c>
      <c r="G93" s="62">
        <v>60</v>
      </c>
      <c r="H93" s="278">
        <f>'[1]LONGITUDES'!L21</f>
        <v>429.95</v>
      </c>
      <c r="I93" s="186">
        <v>1</v>
      </c>
      <c r="J93" s="63">
        <v>1</v>
      </c>
      <c r="K93" s="187">
        <f>IF(G93=78,5,IF(G93=60,5,IF(G93=48,4,IF(G93=42,4,IF(G93=36,3,IF(G93=30,3,IF(G93=24,2,IF(G93=20,2,1))))))))</f>
        <v>5</v>
      </c>
      <c r="L93" s="183">
        <v>3.4</v>
      </c>
      <c r="M93" s="63">
        <v>1</v>
      </c>
      <c r="N93" s="63">
        <v>3.5</v>
      </c>
      <c r="O93" s="63">
        <v>4</v>
      </c>
      <c r="P93" s="94"/>
      <c r="Q93" s="194">
        <v>1</v>
      </c>
      <c r="R93" s="196">
        <v>0</v>
      </c>
      <c r="S93" s="64">
        <v>2.5</v>
      </c>
      <c r="T93" s="197">
        <v>4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20" s="12" customFormat="1" ht="18">
      <c r="A94" s="134">
        <v>86</v>
      </c>
      <c r="B94" s="86">
        <f>(I94*0.05+J94*0.1+K94*0.05+L94*0.1+M94*0.05+N94*0.05+O94*0.15+P94*0.15+Q94*0.15+R94*0.05+S94*0.05+T94*0.05)/0.85</f>
        <v>2.3823529411764706</v>
      </c>
      <c r="C94" s="58">
        <v>4</v>
      </c>
      <c r="D94" s="59"/>
      <c r="E94" s="60" t="s">
        <v>15</v>
      </c>
      <c r="F94" s="61" t="s">
        <v>11</v>
      </c>
      <c r="G94" s="62">
        <v>60</v>
      </c>
      <c r="H94" s="278">
        <f>'[1]LONGITUDES'!L18</f>
        <v>389.26</v>
      </c>
      <c r="I94" s="186">
        <v>1</v>
      </c>
      <c r="J94" s="63">
        <v>3</v>
      </c>
      <c r="K94" s="187">
        <f aca="true" t="shared" si="3" ref="K94:K144">IF(G94=78,5,IF(G94=60,5,IF(G94=48,4,IF(G94=42,4,IF(G94=36,3,IF(G94=30,3,IF(G94=24,2,IF(G94=20,2,1))))))))</f>
        <v>5</v>
      </c>
      <c r="L94" s="183">
        <v>2</v>
      </c>
      <c r="M94" s="63">
        <v>1</v>
      </c>
      <c r="N94" s="63">
        <v>3</v>
      </c>
      <c r="O94" s="63">
        <v>3</v>
      </c>
      <c r="P94" s="94"/>
      <c r="Q94" s="194">
        <v>2</v>
      </c>
      <c r="R94" s="196">
        <v>0</v>
      </c>
      <c r="S94" s="64">
        <v>4.5</v>
      </c>
      <c r="T94" s="197">
        <v>1</v>
      </c>
    </row>
    <row r="95" spans="1:20" s="12" customFormat="1" ht="12.75">
      <c r="A95" s="135">
        <v>87</v>
      </c>
      <c r="B95" s="87">
        <f>(I95*0.05+J95*0.1+K95*0.05+L95*0.1+M95*0.05+N95*0.05+O95*0.15+P95*0.15+Q95*0.15+R95*0.05+S95*0.05+T95*0.05)/0.85</f>
        <v>2.3823529411764706</v>
      </c>
      <c r="C95" s="39">
        <v>16</v>
      </c>
      <c r="D95" s="48" t="s">
        <v>40</v>
      </c>
      <c r="E95" s="49" t="s">
        <v>41</v>
      </c>
      <c r="F95" s="42" t="s">
        <v>11</v>
      </c>
      <c r="G95" s="50">
        <v>20</v>
      </c>
      <c r="H95" s="279">
        <f>'[1]LONGITUDES'!L144</f>
        <v>247.59</v>
      </c>
      <c r="I95" s="188">
        <v>1</v>
      </c>
      <c r="J95" s="47">
        <v>1</v>
      </c>
      <c r="K95" s="189">
        <f t="shared" si="3"/>
        <v>2</v>
      </c>
      <c r="L95" s="184">
        <v>1</v>
      </c>
      <c r="M95" s="44">
        <v>1</v>
      </c>
      <c r="N95" s="44">
        <v>4</v>
      </c>
      <c r="O95" s="44">
        <v>4</v>
      </c>
      <c r="P95" s="90"/>
      <c r="Q95" s="195">
        <v>4</v>
      </c>
      <c r="R95" s="198">
        <v>0</v>
      </c>
      <c r="S95" s="45">
        <v>1</v>
      </c>
      <c r="T95" s="199">
        <v>3.5</v>
      </c>
    </row>
    <row r="96" spans="1:20" s="12" customFormat="1" ht="18">
      <c r="A96" s="135">
        <v>88</v>
      </c>
      <c r="B96" s="87">
        <f>I96*0.05+J96*0.1+K96*0.05+L96*0.1+M96*0.05+N96*0.05+O96*0.15+P96*0.15+Q96*0.15+R96*0.05+S96*0.05+T96*0.05</f>
        <v>2.375</v>
      </c>
      <c r="C96" s="55" t="s">
        <v>417</v>
      </c>
      <c r="D96" s="40" t="s">
        <v>284</v>
      </c>
      <c r="E96" s="41" t="s">
        <v>285</v>
      </c>
      <c r="F96" s="42" t="s">
        <v>286</v>
      </c>
      <c r="G96" s="43">
        <v>48</v>
      </c>
      <c r="H96" s="279">
        <f>'[1]LONGITUDES'!L42</f>
        <v>2188.55</v>
      </c>
      <c r="I96" s="188">
        <v>1</v>
      </c>
      <c r="J96" s="44">
        <v>1</v>
      </c>
      <c r="K96" s="189">
        <f t="shared" si="3"/>
        <v>4</v>
      </c>
      <c r="L96" s="184">
        <v>1</v>
      </c>
      <c r="M96" s="44">
        <v>1</v>
      </c>
      <c r="N96" s="44">
        <v>3.5</v>
      </c>
      <c r="O96" s="44">
        <v>3.5</v>
      </c>
      <c r="P96" s="44">
        <v>4</v>
      </c>
      <c r="Q96" s="195">
        <v>3</v>
      </c>
      <c r="R96" s="198">
        <v>0</v>
      </c>
      <c r="S96" s="45">
        <v>1.5</v>
      </c>
      <c r="T96" s="199">
        <v>1</v>
      </c>
    </row>
    <row r="97" spans="1:20" s="12" customFormat="1" ht="18">
      <c r="A97" s="135">
        <v>89</v>
      </c>
      <c r="B97" s="87">
        <f>I97*0.05+J97*0.1+K97*0.05+L97*0.1+M97*0.05+N97*0.05+O97*0.15+P97*0.15+Q97*0.15+R97*0.05+S97*0.05+T97*0.05</f>
        <v>2.365</v>
      </c>
      <c r="C97" s="39" t="s">
        <v>338</v>
      </c>
      <c r="D97" s="40" t="s">
        <v>83</v>
      </c>
      <c r="E97" s="41" t="s">
        <v>84</v>
      </c>
      <c r="F97" s="42" t="s">
        <v>11</v>
      </c>
      <c r="G97" s="43">
        <v>24</v>
      </c>
      <c r="H97" s="279">
        <f>'[1]LONGITUDES'!L107</f>
        <v>4722.99</v>
      </c>
      <c r="I97" s="188">
        <v>1</v>
      </c>
      <c r="J97" s="44">
        <v>1</v>
      </c>
      <c r="K97" s="189">
        <f t="shared" si="3"/>
        <v>2</v>
      </c>
      <c r="L97" s="184">
        <v>1</v>
      </c>
      <c r="M97" s="44">
        <v>1</v>
      </c>
      <c r="N97" s="44">
        <v>4</v>
      </c>
      <c r="O97" s="44">
        <v>4</v>
      </c>
      <c r="P97" s="44">
        <v>2.6</v>
      </c>
      <c r="Q97" s="195">
        <v>4</v>
      </c>
      <c r="R97" s="198">
        <v>0</v>
      </c>
      <c r="S97" s="45">
        <v>2</v>
      </c>
      <c r="T97" s="199">
        <v>1.5</v>
      </c>
    </row>
    <row r="98" spans="1:121" s="12" customFormat="1" ht="16.5">
      <c r="A98" s="135">
        <v>90</v>
      </c>
      <c r="B98" s="87">
        <f>(I98*0.05+J98*0.1+K98*0.05+L98*0.1+M98*0.05+N98*0.05+O98*0.15+P98*0.15+Q98*0.15+R98*0.05+S98*0.05+T98*0.05)/0.85</f>
        <v>2.3647058823529408</v>
      </c>
      <c r="C98" s="55" t="s">
        <v>389</v>
      </c>
      <c r="D98" s="40" t="s">
        <v>205</v>
      </c>
      <c r="E98" s="41" t="s">
        <v>206</v>
      </c>
      <c r="F98" s="42" t="s">
        <v>180</v>
      </c>
      <c r="G98" s="43">
        <v>24</v>
      </c>
      <c r="H98" s="279">
        <f>'[1]LONGITUDES'!L117</f>
        <v>4707.99</v>
      </c>
      <c r="I98" s="188">
        <v>1</v>
      </c>
      <c r="J98" s="44">
        <v>1</v>
      </c>
      <c r="K98" s="189">
        <f t="shared" si="3"/>
        <v>2</v>
      </c>
      <c r="L98" s="184">
        <v>3.6</v>
      </c>
      <c r="M98" s="44">
        <v>2.3</v>
      </c>
      <c r="N98" s="44">
        <v>3</v>
      </c>
      <c r="O98" s="44">
        <v>3.1</v>
      </c>
      <c r="P98" s="90"/>
      <c r="Q98" s="195">
        <v>2.3</v>
      </c>
      <c r="R98" s="198">
        <v>0</v>
      </c>
      <c r="S98" s="45">
        <v>4</v>
      </c>
      <c r="T98" s="199">
        <v>2.5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</row>
    <row r="99" spans="1:20" s="12" customFormat="1" ht="18">
      <c r="A99" s="135">
        <v>91</v>
      </c>
      <c r="B99" s="87">
        <f>(I99*0.05+J99*0.1+K99*0.05+L99*0.1+M99*0.05+N99*0.05+O99*0.15+P99*0.15+Q99*0.15+R99*0.05+S99*0.05+T99*0.05)/0.85</f>
        <v>2.3529411764705883</v>
      </c>
      <c r="C99" s="39" t="s">
        <v>324</v>
      </c>
      <c r="D99" s="40" t="s">
        <v>40</v>
      </c>
      <c r="E99" s="41" t="s">
        <v>42</v>
      </c>
      <c r="F99" s="42" t="s">
        <v>11</v>
      </c>
      <c r="G99" s="43">
        <v>16</v>
      </c>
      <c r="H99" s="279">
        <f>'[1]LONGITUDES'!L145</f>
        <v>1786.7</v>
      </c>
      <c r="I99" s="188">
        <v>1</v>
      </c>
      <c r="J99" s="44">
        <v>1</v>
      </c>
      <c r="K99" s="189">
        <f t="shared" si="3"/>
        <v>1</v>
      </c>
      <c r="L99" s="184">
        <v>1</v>
      </c>
      <c r="M99" s="44">
        <v>1</v>
      </c>
      <c r="N99" s="44">
        <v>4</v>
      </c>
      <c r="O99" s="44">
        <v>4</v>
      </c>
      <c r="P99" s="90"/>
      <c r="Q99" s="195">
        <v>4</v>
      </c>
      <c r="R99" s="198">
        <v>0</v>
      </c>
      <c r="S99" s="45">
        <v>1</v>
      </c>
      <c r="T99" s="199">
        <v>4</v>
      </c>
    </row>
    <row r="100" spans="1:121" ht="18">
      <c r="A100" s="135">
        <v>92</v>
      </c>
      <c r="B100" s="87">
        <f>(I100*0.05+J100*0.1+K100*0.05+L100*0.1+M100*0.05+N100*0.05+O100*0.15+P100*0.15+Q100*0.15+R100*0.05+S100*0.05+T100*0.05)/0.85</f>
        <v>2.3529411764705883</v>
      </c>
      <c r="C100" s="39">
        <v>43</v>
      </c>
      <c r="D100" s="40" t="s">
        <v>101</v>
      </c>
      <c r="E100" s="41" t="s">
        <v>102</v>
      </c>
      <c r="F100" s="42" t="s">
        <v>11</v>
      </c>
      <c r="G100" s="43">
        <v>16</v>
      </c>
      <c r="H100" s="279">
        <f>'[1]LONGITUDES'!L137</f>
        <v>3878.59</v>
      </c>
      <c r="I100" s="188">
        <v>1</v>
      </c>
      <c r="J100" s="44">
        <v>2</v>
      </c>
      <c r="K100" s="189">
        <f t="shared" si="3"/>
        <v>1</v>
      </c>
      <c r="L100" s="184">
        <v>1</v>
      </c>
      <c r="M100" s="44">
        <v>1</v>
      </c>
      <c r="N100" s="44">
        <v>4</v>
      </c>
      <c r="O100" s="44">
        <v>4</v>
      </c>
      <c r="P100" s="90"/>
      <c r="Q100" s="195">
        <v>4</v>
      </c>
      <c r="R100" s="198">
        <v>0</v>
      </c>
      <c r="S100" s="45">
        <v>2</v>
      </c>
      <c r="T100" s="199">
        <v>1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</row>
    <row r="101" spans="1:121" s="14" customFormat="1" ht="18">
      <c r="A101" s="135">
        <v>93</v>
      </c>
      <c r="B101" s="88">
        <f>(I101*0.05+J101*0.1+K101*0.05+L101*0.1+M101*0.05+N101*0.05+O101*0.15+P101*0.15+Q101*0.15+R101*0.05+S101*0.05+T101*0.05)/0.85</f>
        <v>2.3529411764705883</v>
      </c>
      <c r="C101" s="39" t="s">
        <v>352</v>
      </c>
      <c r="D101" s="40" t="s">
        <v>130</v>
      </c>
      <c r="E101" s="41" t="s">
        <v>131</v>
      </c>
      <c r="F101" s="42" t="s">
        <v>11</v>
      </c>
      <c r="G101" s="43">
        <v>16</v>
      </c>
      <c r="H101" s="279">
        <f>'[1]LONGITUDES'!L160</f>
        <v>1134.32</v>
      </c>
      <c r="I101" s="188">
        <v>5</v>
      </c>
      <c r="J101" s="44">
        <v>3</v>
      </c>
      <c r="K101" s="189">
        <f t="shared" si="3"/>
        <v>1</v>
      </c>
      <c r="L101" s="184">
        <v>1</v>
      </c>
      <c r="M101" s="44">
        <v>1</v>
      </c>
      <c r="N101" s="44">
        <v>3.5</v>
      </c>
      <c r="O101" s="44">
        <v>2</v>
      </c>
      <c r="P101" s="90"/>
      <c r="Q101" s="195">
        <v>3</v>
      </c>
      <c r="R101" s="198">
        <v>0</v>
      </c>
      <c r="S101" s="45">
        <v>3</v>
      </c>
      <c r="T101" s="199">
        <v>3.5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</row>
    <row r="102" spans="1:20" s="14" customFormat="1" ht="12.75">
      <c r="A102" s="135">
        <v>94</v>
      </c>
      <c r="B102" s="86">
        <f>I102*0.05+J102*0.1+K102*0.05+L102*0.1+M102*0.05+N102*0.05+O102*0.15+P102*0.15+Q102*0.15+R102*0.05+S102*0.05+T102*0.05</f>
        <v>2.3499999999999996</v>
      </c>
      <c r="C102" s="39" t="s">
        <v>322</v>
      </c>
      <c r="D102" s="40" t="s">
        <v>30</v>
      </c>
      <c r="E102" s="41" t="s">
        <v>31</v>
      </c>
      <c r="F102" s="42" t="s">
        <v>11</v>
      </c>
      <c r="G102" s="43">
        <v>60</v>
      </c>
      <c r="H102" s="279">
        <f>'[1]LONGITUDES'!L37</f>
        <v>5750.68</v>
      </c>
      <c r="I102" s="188">
        <v>1</v>
      </c>
      <c r="J102" s="44">
        <v>1</v>
      </c>
      <c r="K102" s="189">
        <f t="shared" si="3"/>
        <v>5</v>
      </c>
      <c r="L102" s="184">
        <v>1</v>
      </c>
      <c r="M102" s="44">
        <v>1</v>
      </c>
      <c r="N102" s="44">
        <v>4</v>
      </c>
      <c r="O102" s="44">
        <v>4</v>
      </c>
      <c r="P102" s="44">
        <v>2</v>
      </c>
      <c r="Q102" s="195">
        <v>4</v>
      </c>
      <c r="R102" s="198">
        <v>0</v>
      </c>
      <c r="S102" s="45">
        <v>1</v>
      </c>
      <c r="T102" s="199">
        <v>1</v>
      </c>
    </row>
    <row r="103" spans="1:20" s="14" customFormat="1" ht="18">
      <c r="A103" s="135">
        <v>95</v>
      </c>
      <c r="B103" s="87">
        <f>(I103*0.05+J103*0.1+K103*0.05+L103*0.1+M103*0.05+N103*0.05+O103*0.15+P103*0.15+Q103*0.15+R103*0.05+S103*0.05+T103*0.05)/0.8</f>
        <v>2.34375</v>
      </c>
      <c r="C103" s="55" t="s">
        <v>416</v>
      </c>
      <c r="D103" s="40" t="s">
        <v>281</v>
      </c>
      <c r="E103" s="41" t="s">
        <v>282</v>
      </c>
      <c r="F103" s="42" t="s">
        <v>283</v>
      </c>
      <c r="G103" s="43">
        <v>36</v>
      </c>
      <c r="H103" s="279">
        <f>'[1]LONGITUDES'!L27</f>
        <v>312.14</v>
      </c>
      <c r="I103" s="188">
        <v>1</v>
      </c>
      <c r="J103" s="44">
        <v>1</v>
      </c>
      <c r="K103" s="189">
        <f t="shared" si="3"/>
        <v>3</v>
      </c>
      <c r="L103" s="184">
        <v>3</v>
      </c>
      <c r="M103" s="44">
        <v>1</v>
      </c>
      <c r="N103" s="44">
        <v>3.5</v>
      </c>
      <c r="O103" s="44">
        <v>3.5</v>
      </c>
      <c r="P103" s="90"/>
      <c r="Q103" s="195">
        <v>3</v>
      </c>
      <c r="R103" s="198">
        <v>0</v>
      </c>
      <c r="S103" s="91"/>
      <c r="T103" s="199">
        <v>1.5</v>
      </c>
    </row>
    <row r="104" spans="1:20" s="14" customFormat="1" ht="27">
      <c r="A104" s="135">
        <v>96</v>
      </c>
      <c r="B104" s="87">
        <f>(I104*0.05+J104*0.1+K104*0.05+L104*0.1+M104*0.05+N104*0.05+O104*0.15+P104*0.15+Q104*0.15+R104*0.05+S104*0.05+T104*0.05)/0.85</f>
        <v>2.3411764705882354</v>
      </c>
      <c r="C104" s="39">
        <v>8.1</v>
      </c>
      <c r="D104" s="40" t="s">
        <v>22</v>
      </c>
      <c r="E104" s="41" t="s">
        <v>23</v>
      </c>
      <c r="F104" s="42" t="s">
        <v>11</v>
      </c>
      <c r="G104" s="43">
        <v>60</v>
      </c>
      <c r="H104" s="279">
        <f>'[1]LONGITUDES'!L22</f>
        <v>190.04</v>
      </c>
      <c r="I104" s="188">
        <v>1</v>
      </c>
      <c r="J104" s="44">
        <v>1</v>
      </c>
      <c r="K104" s="189">
        <f t="shared" si="3"/>
        <v>5</v>
      </c>
      <c r="L104" s="184">
        <v>3.4</v>
      </c>
      <c r="M104" s="44">
        <v>1</v>
      </c>
      <c r="N104" s="44">
        <v>4</v>
      </c>
      <c r="O104" s="44">
        <v>3.5</v>
      </c>
      <c r="P104" s="90"/>
      <c r="Q104" s="195">
        <v>1</v>
      </c>
      <c r="R104" s="198">
        <v>0</v>
      </c>
      <c r="S104" s="45">
        <v>1.5</v>
      </c>
      <c r="T104" s="199">
        <v>5</v>
      </c>
    </row>
    <row r="105" spans="1:20" s="14" customFormat="1" ht="18">
      <c r="A105" s="135">
        <v>97</v>
      </c>
      <c r="B105" s="87">
        <f>(I105*0.05+J105*0.1+K105*0.05+L105*0.1+M105*0.05+N105*0.05+O105*0.15+P105*0.15+Q105*0.15+R105*0.05+S105*0.05+T105*0.05)/0.85</f>
        <v>2.335294117647059</v>
      </c>
      <c r="C105" s="55" t="s">
        <v>412</v>
      </c>
      <c r="D105" s="40" t="s">
        <v>268</v>
      </c>
      <c r="E105" s="41" t="s">
        <v>269</v>
      </c>
      <c r="F105" s="42" t="s">
        <v>270</v>
      </c>
      <c r="G105" s="43">
        <v>24</v>
      </c>
      <c r="H105" s="279">
        <f>'[1]LONGITUDES'!L88</f>
        <v>2400.91</v>
      </c>
      <c r="I105" s="188">
        <v>1</v>
      </c>
      <c r="J105" s="44">
        <v>3</v>
      </c>
      <c r="K105" s="189">
        <f t="shared" si="3"/>
        <v>2</v>
      </c>
      <c r="L105" s="184">
        <v>1</v>
      </c>
      <c r="M105" s="44">
        <v>1</v>
      </c>
      <c r="N105" s="44">
        <v>3.7</v>
      </c>
      <c r="O105" s="44">
        <v>3.5</v>
      </c>
      <c r="P105" s="90"/>
      <c r="Q105" s="195">
        <v>3</v>
      </c>
      <c r="R105" s="198">
        <v>0</v>
      </c>
      <c r="S105" s="45">
        <v>3.5</v>
      </c>
      <c r="T105" s="199">
        <v>1</v>
      </c>
    </row>
    <row r="106" spans="1:20" s="14" customFormat="1" ht="12.75">
      <c r="A106" s="135">
        <v>98</v>
      </c>
      <c r="B106" s="87">
        <f>(I106*0.05+J106*0.1+K106*0.05+L106*0.1+M106*0.05+N106*0.05+O106*0.15+P106*0.15+Q106*0.15+R106*0.05+S106*0.05+T106*0.05)/0.3</f>
        <v>2.3333333333333335</v>
      </c>
      <c r="C106" s="39">
        <v>2</v>
      </c>
      <c r="D106" s="40"/>
      <c r="E106" s="41" t="s">
        <v>13</v>
      </c>
      <c r="F106" s="42" t="s">
        <v>11</v>
      </c>
      <c r="G106" s="43">
        <v>60</v>
      </c>
      <c r="H106" s="279">
        <f>'[1]LONGITUDES'!L16</f>
        <v>89.9</v>
      </c>
      <c r="I106" s="188">
        <v>1</v>
      </c>
      <c r="J106" s="44">
        <v>3</v>
      </c>
      <c r="K106" s="189">
        <f t="shared" si="3"/>
        <v>5</v>
      </c>
      <c r="L106" s="264"/>
      <c r="M106" s="90"/>
      <c r="N106" s="90"/>
      <c r="O106" s="90"/>
      <c r="P106" s="90"/>
      <c r="Q106" s="268"/>
      <c r="R106" s="198">
        <v>0</v>
      </c>
      <c r="S106" s="91"/>
      <c r="T106" s="199">
        <v>2</v>
      </c>
    </row>
    <row r="107" spans="1:121" s="14" customFormat="1" ht="12.75">
      <c r="A107" s="135">
        <v>99</v>
      </c>
      <c r="B107" s="87">
        <f>I107*0.05+J107*0.1+K107*0.05+L107*0.1+M107*0.05+N107*0.05+O107*0.15+P107*0.15+Q107*0.15+R107*0.05+S107*0.05+T107*0.05</f>
        <v>2.3300000000000005</v>
      </c>
      <c r="C107" s="39">
        <v>42.1</v>
      </c>
      <c r="D107" s="40" t="s">
        <v>96</v>
      </c>
      <c r="E107" s="41" t="s">
        <v>97</v>
      </c>
      <c r="F107" s="42" t="s">
        <v>11</v>
      </c>
      <c r="G107" s="43">
        <v>30</v>
      </c>
      <c r="H107" s="279">
        <f>'[1]LONGITUDES'!L127</f>
        <v>1289.89</v>
      </c>
      <c r="I107" s="188">
        <v>1</v>
      </c>
      <c r="J107" s="44">
        <v>1</v>
      </c>
      <c r="K107" s="189">
        <f t="shared" si="3"/>
        <v>3</v>
      </c>
      <c r="L107" s="184">
        <v>3.8</v>
      </c>
      <c r="M107" s="44">
        <v>1</v>
      </c>
      <c r="N107" s="44">
        <v>3</v>
      </c>
      <c r="O107" s="44">
        <v>3.5</v>
      </c>
      <c r="P107" s="44">
        <v>2</v>
      </c>
      <c r="Q107" s="195">
        <v>2</v>
      </c>
      <c r="R107" s="198">
        <v>0</v>
      </c>
      <c r="S107" s="45">
        <v>4.5</v>
      </c>
      <c r="T107" s="199">
        <v>2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</row>
    <row r="108" spans="1:121" s="14" customFormat="1" ht="27">
      <c r="A108" s="135">
        <v>100</v>
      </c>
      <c r="B108" s="87">
        <f>(I108*0.05+J108*0.1+K108*0.05+L108*0.1+M108*0.05+N108*0.05+O108*0.15+P108*0.15+Q108*0.15+R108*0.05+S108*0.05+T108*0.05)/0.75</f>
        <v>2.3266666666666667</v>
      </c>
      <c r="C108" s="39">
        <v>41.3</v>
      </c>
      <c r="D108" s="40" t="s">
        <v>94</v>
      </c>
      <c r="E108" s="41" t="s">
        <v>95</v>
      </c>
      <c r="F108" s="42" t="s">
        <v>11</v>
      </c>
      <c r="G108" s="43">
        <v>20</v>
      </c>
      <c r="H108" s="279">
        <f>'[1]LONGITUDES'!L126</f>
        <v>642.56</v>
      </c>
      <c r="I108" s="188">
        <v>1</v>
      </c>
      <c r="J108" s="44">
        <v>1</v>
      </c>
      <c r="K108" s="189">
        <f t="shared" si="3"/>
        <v>2</v>
      </c>
      <c r="L108" s="184">
        <v>3.2</v>
      </c>
      <c r="M108" s="44">
        <v>4</v>
      </c>
      <c r="N108" s="44">
        <v>3</v>
      </c>
      <c r="O108" s="44">
        <v>3.5</v>
      </c>
      <c r="P108" s="90"/>
      <c r="Q108" s="195">
        <v>2</v>
      </c>
      <c r="R108" s="198">
        <v>0</v>
      </c>
      <c r="S108" s="91"/>
      <c r="T108" s="27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</row>
    <row r="109" spans="1:121" s="14" customFormat="1" ht="12.75">
      <c r="A109" s="135">
        <v>101</v>
      </c>
      <c r="B109" s="87">
        <f>(I109*0.05+J109*0.1+K109*0.05+L109*0.1+M109*0.05+N109*0.05+O109*0.15+P109*0.15+Q109*0.15+R109*0.05+S109*0.05+T109*0.05)/0.85</f>
        <v>2.323529411764706</v>
      </c>
      <c r="C109" s="55">
        <v>132.2</v>
      </c>
      <c r="D109" s="40" t="s">
        <v>287</v>
      </c>
      <c r="E109" s="41" t="s">
        <v>288</v>
      </c>
      <c r="F109" s="42" t="s">
        <v>289</v>
      </c>
      <c r="G109" s="43">
        <v>36</v>
      </c>
      <c r="H109" s="279">
        <f>'[1]LONGITUDES'!L61</f>
        <v>4830.93</v>
      </c>
      <c r="I109" s="188">
        <v>1</v>
      </c>
      <c r="J109" s="44">
        <v>1</v>
      </c>
      <c r="K109" s="189">
        <f t="shared" si="3"/>
        <v>3</v>
      </c>
      <c r="L109" s="184">
        <v>1</v>
      </c>
      <c r="M109" s="44">
        <v>1</v>
      </c>
      <c r="N109" s="44">
        <v>4</v>
      </c>
      <c r="O109" s="44">
        <v>4</v>
      </c>
      <c r="P109" s="90"/>
      <c r="Q109" s="195">
        <v>3</v>
      </c>
      <c r="R109" s="198">
        <v>0</v>
      </c>
      <c r="S109" s="45">
        <v>4.5</v>
      </c>
      <c r="T109" s="199">
        <v>1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</row>
    <row r="110" spans="1:121" s="14" customFormat="1" ht="18">
      <c r="A110" s="135">
        <v>102</v>
      </c>
      <c r="B110" s="87">
        <f>(I110*0.05+J110*0.1+K110*0.05+L110*0.1+M110*0.05+N110*0.05+O110*0.15+P110*0.15+Q110*0.15+R110*0.05+S110*0.05+T110*0.05)/0.8</f>
        <v>2.3124999999999996</v>
      </c>
      <c r="C110" s="39" t="s">
        <v>354</v>
      </c>
      <c r="D110" s="40"/>
      <c r="E110" s="41" t="str">
        <f>'[1]LONGITUDES'!C168</f>
        <v>Refuerzo No.1  Calle 170 ( Av. 7 a la Av. 9)</v>
      </c>
      <c r="F110" s="42" t="s">
        <v>11</v>
      </c>
      <c r="G110" s="43">
        <v>16</v>
      </c>
      <c r="H110" s="279">
        <f>'[1]LONGITUDES'!L168</f>
        <v>1268.21</v>
      </c>
      <c r="I110" s="188">
        <v>1</v>
      </c>
      <c r="J110" s="90"/>
      <c r="K110" s="189">
        <f t="shared" si="3"/>
        <v>1</v>
      </c>
      <c r="L110" s="184">
        <v>1</v>
      </c>
      <c r="M110" s="44">
        <v>1</v>
      </c>
      <c r="N110" s="44">
        <v>3.5</v>
      </c>
      <c r="O110" s="44">
        <v>3.5</v>
      </c>
      <c r="P110" s="44">
        <v>3</v>
      </c>
      <c r="Q110" s="195">
        <v>3</v>
      </c>
      <c r="R110" s="198">
        <v>0</v>
      </c>
      <c r="S110" s="91"/>
      <c r="T110" s="27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</row>
    <row r="111" spans="1:121" s="14" customFormat="1" ht="18">
      <c r="A111" s="135">
        <v>103</v>
      </c>
      <c r="B111" s="87">
        <f>(I111*0.05+J111*0.1+K111*0.05+L111*0.1+M111*0.05+N111*0.05+O111*0.15+P111*0.15+Q111*0.15+R111*0.05+S111*0.05+T111*0.05)/0.85</f>
        <v>2.294117647058824</v>
      </c>
      <c r="C111" s="39">
        <v>20.1</v>
      </c>
      <c r="D111" s="40" t="s">
        <v>47</v>
      </c>
      <c r="E111" s="41" t="s">
        <v>48</v>
      </c>
      <c r="F111" s="42" t="s">
        <v>11</v>
      </c>
      <c r="G111" s="43">
        <v>30</v>
      </c>
      <c r="H111" s="279">
        <f>'[1]LONGITUDES'!L73</f>
        <v>724.55</v>
      </c>
      <c r="I111" s="188">
        <v>1</v>
      </c>
      <c r="J111" s="44">
        <v>1</v>
      </c>
      <c r="K111" s="189">
        <f t="shared" si="3"/>
        <v>3</v>
      </c>
      <c r="L111" s="184">
        <v>1</v>
      </c>
      <c r="M111" s="44">
        <v>1</v>
      </c>
      <c r="N111" s="44">
        <v>4</v>
      </c>
      <c r="O111" s="44">
        <v>4</v>
      </c>
      <c r="P111" s="90"/>
      <c r="Q111" s="195">
        <v>4</v>
      </c>
      <c r="R111" s="198">
        <v>0</v>
      </c>
      <c r="S111" s="45">
        <v>1</v>
      </c>
      <c r="T111" s="199">
        <v>1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</row>
    <row r="112" spans="1:121" s="14" customFormat="1" ht="18">
      <c r="A112" s="135">
        <v>104</v>
      </c>
      <c r="B112" s="87">
        <f>(I112*0.05+J112*0.1+K112*0.05+L112*0.1+M112*0.05+N112*0.05+O112*0.15+P112*0.15+Q112*0.15+R112*0.05+S112*0.05+T112*0.05)/0.85</f>
        <v>2.294117647058824</v>
      </c>
      <c r="C112" s="39" t="s">
        <v>330</v>
      </c>
      <c r="D112" s="40" t="s">
        <v>59</v>
      </c>
      <c r="E112" s="41" t="s">
        <v>60</v>
      </c>
      <c r="F112" s="42" t="s">
        <v>11</v>
      </c>
      <c r="G112" s="43">
        <v>24</v>
      </c>
      <c r="H112" s="279">
        <f>'[1]LONGITUDES'!L81</f>
        <v>2732.13</v>
      </c>
      <c r="I112" s="188">
        <v>1</v>
      </c>
      <c r="J112" s="44">
        <v>3</v>
      </c>
      <c r="K112" s="189">
        <f t="shared" si="3"/>
        <v>2</v>
      </c>
      <c r="L112" s="184">
        <v>1</v>
      </c>
      <c r="M112" s="44">
        <v>1</v>
      </c>
      <c r="N112" s="44">
        <v>3.5</v>
      </c>
      <c r="O112" s="44">
        <v>3</v>
      </c>
      <c r="P112" s="90"/>
      <c r="Q112" s="195">
        <v>2</v>
      </c>
      <c r="R112" s="198">
        <v>0</v>
      </c>
      <c r="S112" s="45">
        <v>4</v>
      </c>
      <c r="T112" s="199">
        <v>4.5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</row>
    <row r="113" spans="1:20" s="14" customFormat="1" ht="18">
      <c r="A113" s="135">
        <v>105</v>
      </c>
      <c r="B113" s="87">
        <f>(I113*0.05+J113*0.1+K113*0.05+L113*0.1+M113*0.05+N113*0.05+O113*0.15+P113*0.15+Q113*0.15+R113*0.05+S113*0.05+T113*0.05)/0.85</f>
        <v>2.2941176470588234</v>
      </c>
      <c r="C113" s="39">
        <v>14.3</v>
      </c>
      <c r="D113" s="40" t="s">
        <v>37</v>
      </c>
      <c r="E113" s="41" t="s">
        <v>35</v>
      </c>
      <c r="F113" s="42" t="s">
        <v>11</v>
      </c>
      <c r="G113" s="43">
        <v>36</v>
      </c>
      <c r="H113" s="279">
        <f>'[1]LONGITUDES'!L55</f>
        <v>3713.04</v>
      </c>
      <c r="I113" s="188">
        <v>1</v>
      </c>
      <c r="J113" s="44">
        <v>1</v>
      </c>
      <c r="K113" s="189">
        <f t="shared" si="3"/>
        <v>3</v>
      </c>
      <c r="L113" s="184">
        <v>2</v>
      </c>
      <c r="M113" s="44">
        <v>1</v>
      </c>
      <c r="N113" s="44">
        <v>3</v>
      </c>
      <c r="O113" s="44">
        <v>4</v>
      </c>
      <c r="P113" s="44">
        <v>3</v>
      </c>
      <c r="Q113" s="268"/>
      <c r="R113" s="198">
        <v>0</v>
      </c>
      <c r="S113" s="45">
        <v>2.5</v>
      </c>
      <c r="T113" s="199">
        <v>1.5</v>
      </c>
    </row>
    <row r="114" spans="1:20" s="14" customFormat="1" ht="12.75">
      <c r="A114" s="135">
        <v>106</v>
      </c>
      <c r="B114" s="87">
        <f>(I114*0.05+J114*0.1+K114*0.05+L114*0.1+M114*0.05+N114*0.05+O114*0.15+P114*0.15+Q114*0.15+R114*0.05+S114*0.05+T114*0.05)/0.9</f>
        <v>2.2777777777777777</v>
      </c>
      <c r="C114" s="39">
        <v>40.1</v>
      </c>
      <c r="D114" s="40" t="s">
        <v>89</v>
      </c>
      <c r="E114" s="41" t="s">
        <v>90</v>
      </c>
      <c r="F114" s="42" t="s">
        <v>11</v>
      </c>
      <c r="G114" s="43">
        <v>36</v>
      </c>
      <c r="H114" s="279">
        <f>'[1]LONGITUDES'!L120</f>
        <v>350</v>
      </c>
      <c r="I114" s="188">
        <v>1</v>
      </c>
      <c r="J114" s="44">
        <v>1</v>
      </c>
      <c r="K114" s="189">
        <f t="shared" si="3"/>
        <v>3</v>
      </c>
      <c r="L114" s="184">
        <v>2</v>
      </c>
      <c r="M114" s="44">
        <v>4</v>
      </c>
      <c r="N114" s="44">
        <v>3</v>
      </c>
      <c r="O114" s="44">
        <v>3.5</v>
      </c>
      <c r="P114" s="44">
        <v>2.5</v>
      </c>
      <c r="Q114" s="195">
        <v>2</v>
      </c>
      <c r="R114" s="198">
        <v>0</v>
      </c>
      <c r="S114" s="91"/>
      <c r="T114" s="271"/>
    </row>
    <row r="115" spans="1:20" s="14" customFormat="1" ht="18">
      <c r="A115" s="135">
        <v>107</v>
      </c>
      <c r="B115" s="86">
        <f>I115*0.05+J115*0.1+K115*0.05+L115*0.1+M115*0.05+N115*0.05+O115*0.15+P115*0.15+Q115*0.15+R115*0.05+S115*0.05+T115*0.05</f>
        <v>2.2749999999999995</v>
      </c>
      <c r="C115" s="58" t="s">
        <v>320</v>
      </c>
      <c r="D115" s="59" t="s">
        <v>26</v>
      </c>
      <c r="E115" s="60" t="s">
        <v>27</v>
      </c>
      <c r="F115" s="61" t="s">
        <v>11</v>
      </c>
      <c r="G115" s="62">
        <v>16</v>
      </c>
      <c r="H115" s="278">
        <f>'[1]LONGITUDES'!L34</f>
        <v>479.81</v>
      </c>
      <c r="I115" s="186">
        <v>1</v>
      </c>
      <c r="J115" s="63">
        <v>1</v>
      </c>
      <c r="K115" s="187">
        <f t="shared" si="3"/>
        <v>1</v>
      </c>
      <c r="L115" s="183">
        <v>1</v>
      </c>
      <c r="M115" s="63">
        <v>1</v>
      </c>
      <c r="N115" s="63">
        <v>4</v>
      </c>
      <c r="O115" s="63">
        <v>3</v>
      </c>
      <c r="P115" s="63">
        <v>4.5</v>
      </c>
      <c r="Q115" s="194">
        <v>2</v>
      </c>
      <c r="R115" s="196">
        <v>0</v>
      </c>
      <c r="S115" s="64">
        <v>5</v>
      </c>
      <c r="T115" s="197">
        <v>1</v>
      </c>
    </row>
    <row r="116" spans="1:20" s="14" customFormat="1" ht="18">
      <c r="A116" s="135">
        <v>108</v>
      </c>
      <c r="B116" s="87">
        <f>(I116*0.05+J116*0.1+K116*0.05+L116*0.1+M116*0.05+N116*0.05+O116*0.15+P116*0.15+Q116*0.15+R116*0.05+S116*0.05+T116*0.05)/0.75</f>
        <v>2.2666666666666666</v>
      </c>
      <c r="C116" s="67" t="s">
        <v>375</v>
      </c>
      <c r="D116" s="59" t="s">
        <v>175</v>
      </c>
      <c r="E116" s="60" t="s">
        <v>176</v>
      </c>
      <c r="F116" s="61" t="s">
        <v>177</v>
      </c>
      <c r="G116" s="62">
        <v>16</v>
      </c>
      <c r="H116" s="278">
        <f>'[1]LONGITUDES'!L167</f>
        <v>411.27</v>
      </c>
      <c r="I116" s="186">
        <v>1</v>
      </c>
      <c r="J116" s="63">
        <v>1</v>
      </c>
      <c r="K116" s="187">
        <f t="shared" si="3"/>
        <v>1</v>
      </c>
      <c r="L116" s="183">
        <v>3</v>
      </c>
      <c r="M116" s="63">
        <v>1</v>
      </c>
      <c r="N116" s="63">
        <v>3.5</v>
      </c>
      <c r="O116" s="63">
        <v>3.5</v>
      </c>
      <c r="P116" s="94"/>
      <c r="Q116" s="194">
        <v>3</v>
      </c>
      <c r="R116" s="196">
        <v>0</v>
      </c>
      <c r="S116" s="95"/>
      <c r="T116" s="272"/>
    </row>
    <row r="117" spans="1:20" s="14" customFormat="1" ht="18">
      <c r="A117" s="135">
        <v>109</v>
      </c>
      <c r="B117" s="87">
        <f>(I117*0.05+J117*0.1+K117*0.05+L117*0.1+M117*0.05+N117*0.05+O117*0.15+P117*0.15+Q117*0.15+R117*0.05+S117*0.05+T117*0.05)/0.85</f>
        <v>2.264705882352941</v>
      </c>
      <c r="C117" s="39">
        <v>20.2</v>
      </c>
      <c r="D117" s="40" t="s">
        <v>47</v>
      </c>
      <c r="E117" s="41" t="s">
        <v>48</v>
      </c>
      <c r="F117" s="42" t="s">
        <v>11</v>
      </c>
      <c r="G117" s="53">
        <v>24</v>
      </c>
      <c r="H117" s="279">
        <f>'[1]LONGITUDES'!L74</f>
        <v>1639.21</v>
      </c>
      <c r="I117" s="188">
        <v>1</v>
      </c>
      <c r="J117" s="44">
        <v>1</v>
      </c>
      <c r="K117" s="189">
        <f t="shared" si="3"/>
        <v>2</v>
      </c>
      <c r="L117" s="184">
        <v>1</v>
      </c>
      <c r="M117" s="44">
        <v>1</v>
      </c>
      <c r="N117" s="44">
        <v>4</v>
      </c>
      <c r="O117" s="44">
        <v>4</v>
      </c>
      <c r="P117" s="90"/>
      <c r="Q117" s="195">
        <v>4</v>
      </c>
      <c r="R117" s="198">
        <v>0</v>
      </c>
      <c r="S117" s="45">
        <v>1.5</v>
      </c>
      <c r="T117" s="199">
        <v>1</v>
      </c>
    </row>
    <row r="118" spans="1:20" s="14" customFormat="1" ht="18">
      <c r="A118" s="135">
        <v>110</v>
      </c>
      <c r="B118" s="87">
        <f>(I118*0.05+J118*0.1+K118*0.05+L118*0.1+M118*0.05+N118*0.05+O118*0.15+P118*0.15+Q118*0.15+R118*0.05+S118*0.05+T118*0.05)/0.9</f>
        <v>2.25</v>
      </c>
      <c r="C118" s="55" t="s">
        <v>399</v>
      </c>
      <c r="D118" s="40" t="s">
        <v>225</v>
      </c>
      <c r="E118" s="41" t="s">
        <v>226</v>
      </c>
      <c r="F118" s="42" t="s">
        <v>224</v>
      </c>
      <c r="G118" s="43">
        <v>24</v>
      </c>
      <c r="H118" s="279">
        <f>'[1]LONGITUDES'!L29</f>
        <v>178.9</v>
      </c>
      <c r="I118" s="188">
        <v>1</v>
      </c>
      <c r="J118" s="44">
        <v>1</v>
      </c>
      <c r="K118" s="189">
        <f t="shared" si="3"/>
        <v>2</v>
      </c>
      <c r="L118" s="184">
        <v>2</v>
      </c>
      <c r="M118" s="44">
        <v>1</v>
      </c>
      <c r="N118" s="44">
        <v>3.5</v>
      </c>
      <c r="O118" s="44">
        <v>2</v>
      </c>
      <c r="P118" s="44">
        <v>5</v>
      </c>
      <c r="Q118" s="195">
        <v>2</v>
      </c>
      <c r="R118" s="198">
        <v>0</v>
      </c>
      <c r="S118" s="91"/>
      <c r="T118" s="271"/>
    </row>
    <row r="119" spans="1:20" s="14" customFormat="1" ht="18">
      <c r="A119" s="135">
        <v>111</v>
      </c>
      <c r="B119" s="87">
        <f>(I119*0.05+J119*0.1+K119*0.05+L119*0.1+M119*0.05+N119*0.05+O119*0.15+P119*0.15+Q119*0.15+R119*0.05+S119*0.05+T119*0.05)/0.85</f>
        <v>2.235294117647059</v>
      </c>
      <c r="C119" s="39" t="s">
        <v>357</v>
      </c>
      <c r="D119" s="40" t="s">
        <v>139</v>
      </c>
      <c r="E119" s="41" t="s">
        <v>140</v>
      </c>
      <c r="F119" s="42" t="s">
        <v>136</v>
      </c>
      <c r="G119" s="43">
        <v>60</v>
      </c>
      <c r="H119" s="279">
        <f>'[1]LONGITUDES'!L41</f>
        <v>1653.55</v>
      </c>
      <c r="I119" s="188">
        <v>1</v>
      </c>
      <c r="J119" s="44">
        <v>1</v>
      </c>
      <c r="K119" s="189">
        <f t="shared" si="3"/>
        <v>5</v>
      </c>
      <c r="L119" s="184">
        <v>2</v>
      </c>
      <c r="M119" s="44">
        <v>3</v>
      </c>
      <c r="N119" s="44">
        <v>1</v>
      </c>
      <c r="O119" s="44">
        <v>2</v>
      </c>
      <c r="P119" s="90"/>
      <c r="Q119" s="195">
        <v>1</v>
      </c>
      <c r="R119" s="200">
        <v>3</v>
      </c>
      <c r="S119" s="46">
        <v>5</v>
      </c>
      <c r="T119" s="201">
        <v>5</v>
      </c>
    </row>
    <row r="120" spans="1:20" s="14" customFormat="1" ht="12.75">
      <c r="A120" s="135">
        <v>112</v>
      </c>
      <c r="B120" s="87">
        <f>(I120*0.05+J120*0.1+K120*0.05+L120*0.1+M120*0.05+N120*0.05+O120*0.15+P120*0.15+Q120*0.15+R120*0.05+S120*0.05+T120*0.05)/0.9</f>
        <v>2.2277777777777783</v>
      </c>
      <c r="C120" s="39">
        <v>42.2</v>
      </c>
      <c r="D120" s="40" t="s">
        <v>98</v>
      </c>
      <c r="E120" s="41" t="s">
        <v>99</v>
      </c>
      <c r="F120" s="42" t="s">
        <v>11</v>
      </c>
      <c r="G120" s="43">
        <v>30</v>
      </c>
      <c r="H120" s="279">
        <f>'[1]LONGITUDES'!L128</f>
        <v>947.44</v>
      </c>
      <c r="I120" s="188">
        <v>1</v>
      </c>
      <c r="J120" s="44">
        <v>1</v>
      </c>
      <c r="K120" s="189">
        <f t="shared" si="3"/>
        <v>3</v>
      </c>
      <c r="L120" s="184">
        <v>3.8</v>
      </c>
      <c r="M120" s="44">
        <v>1</v>
      </c>
      <c r="N120" s="44">
        <v>3</v>
      </c>
      <c r="O120" s="44">
        <v>3.5</v>
      </c>
      <c r="P120" s="44">
        <v>2</v>
      </c>
      <c r="Q120" s="195">
        <v>2</v>
      </c>
      <c r="R120" s="198">
        <v>0</v>
      </c>
      <c r="S120" s="91"/>
      <c r="T120" s="271"/>
    </row>
    <row r="121" spans="1:20" s="14" customFormat="1" ht="16.5">
      <c r="A121" s="135">
        <v>113</v>
      </c>
      <c r="B121" s="87">
        <f>(I121*0.05+J121*0.1+K121*0.05+L121*0.1+M121*0.05+N121*0.05+O121*0.15+P121*0.15+Q121*0.15+R121*0.05+S121*0.05+T121*0.05)/0.85</f>
        <v>2.2058823529411766</v>
      </c>
      <c r="C121" s="55" t="s">
        <v>402</v>
      </c>
      <c r="D121" s="40" t="s">
        <v>231</v>
      </c>
      <c r="E121" s="41" t="s">
        <v>232</v>
      </c>
      <c r="F121" s="42" t="s">
        <v>224</v>
      </c>
      <c r="G121" s="43">
        <v>42</v>
      </c>
      <c r="H121" s="279">
        <f>'[1]LONGITUDES'!L49</f>
        <v>3495.02</v>
      </c>
      <c r="I121" s="188">
        <v>1</v>
      </c>
      <c r="J121" s="44">
        <v>3</v>
      </c>
      <c r="K121" s="189">
        <f t="shared" si="3"/>
        <v>4</v>
      </c>
      <c r="L121" s="184">
        <v>2</v>
      </c>
      <c r="M121" s="44">
        <v>1</v>
      </c>
      <c r="N121" s="44">
        <v>3.5</v>
      </c>
      <c r="O121" s="44">
        <v>2</v>
      </c>
      <c r="P121" s="90"/>
      <c r="Q121" s="195">
        <v>2</v>
      </c>
      <c r="R121" s="198">
        <v>0</v>
      </c>
      <c r="S121" s="45">
        <v>3</v>
      </c>
      <c r="T121" s="199">
        <v>3</v>
      </c>
    </row>
    <row r="122" spans="1:20" s="158" customFormat="1" ht="18">
      <c r="A122" s="135">
        <v>114</v>
      </c>
      <c r="B122" s="87">
        <f>(I122*0.05+J122*0.1+K122*0.05+L122*0.1+M122*0.05+N122*0.05+O122*0.15+P122*0.15+Q122*0.15+R122*0.05+S122*0.05+T122*0.05)/0.75</f>
        <v>2.2</v>
      </c>
      <c r="C122" s="55" t="s">
        <v>376</v>
      </c>
      <c r="D122" s="40" t="s">
        <v>178</v>
      </c>
      <c r="E122" s="41" t="s">
        <v>179</v>
      </c>
      <c r="F122" s="42" t="s">
        <v>180</v>
      </c>
      <c r="G122" s="43">
        <v>24</v>
      </c>
      <c r="H122" s="279" t="s">
        <v>439</v>
      </c>
      <c r="I122" s="188">
        <v>1</v>
      </c>
      <c r="J122" s="90"/>
      <c r="K122" s="189">
        <f t="shared" si="3"/>
        <v>2</v>
      </c>
      <c r="L122" s="184">
        <v>3</v>
      </c>
      <c r="M122" s="44">
        <v>1</v>
      </c>
      <c r="N122" s="44">
        <v>3.5</v>
      </c>
      <c r="O122" s="44">
        <v>3.5</v>
      </c>
      <c r="P122" s="90"/>
      <c r="Q122" s="195">
        <v>3</v>
      </c>
      <c r="R122" s="198">
        <v>0</v>
      </c>
      <c r="S122" s="91"/>
      <c r="T122" s="271"/>
    </row>
    <row r="123" spans="1:20" s="11" customFormat="1" ht="29.25">
      <c r="A123" s="131">
        <v>115</v>
      </c>
      <c r="B123" s="86">
        <f>(I123*0.05+J123*0.1+K123*0.05+L123*0.1+M123*0.05+N123*0.05+O123*0.15+P123*0.15+Q123*0.15+R123*0.05+S123*0.05+T123*0.05)/0.8</f>
        <v>2.1874999999999996</v>
      </c>
      <c r="C123" s="58">
        <v>60</v>
      </c>
      <c r="D123" s="59"/>
      <c r="E123" s="60" t="str">
        <f>'[1]LONGITUDES'!C169</f>
        <v>Refuerzo No.5 Calle 170 (Av. 9 a la Cra. 53)</v>
      </c>
      <c r="F123" s="61" t="s">
        <v>11</v>
      </c>
      <c r="G123" s="62">
        <v>16</v>
      </c>
      <c r="H123" s="278">
        <f>'[1]LONGITUDES'!L169</f>
        <v>2847.2</v>
      </c>
      <c r="I123" s="186">
        <v>1</v>
      </c>
      <c r="J123" s="94"/>
      <c r="K123" s="187">
        <f>IF(G123=78,5,IF(G123=60,5,IF(G123=48,4,IF(G123=42,4,IF(G123=36,3,IF(G123=30,3,IF(G123=24,2,IF(G123=20,2,1))))))))</f>
        <v>1</v>
      </c>
      <c r="L123" s="183">
        <v>1</v>
      </c>
      <c r="M123" s="63">
        <v>1</v>
      </c>
      <c r="N123" s="63">
        <v>3</v>
      </c>
      <c r="O123" s="63">
        <v>3</v>
      </c>
      <c r="P123" s="63">
        <v>3</v>
      </c>
      <c r="Q123" s="194">
        <v>3</v>
      </c>
      <c r="R123" s="196">
        <v>0</v>
      </c>
      <c r="S123" s="95"/>
      <c r="T123" s="272"/>
    </row>
    <row r="124" spans="1:20" s="14" customFormat="1" ht="12.75">
      <c r="A124" s="131">
        <v>116</v>
      </c>
      <c r="B124" s="86">
        <f>(I124*0.05+J124*0.1+K124*0.05+L124*0.1+M124*0.05+N124*0.05+O124*0.15+P124*0.15+Q124*0.15+R124*0.05+S124*0.05+T124*0.05)/0.85</f>
        <v>2.1764705882352944</v>
      </c>
      <c r="C124" s="58" t="s">
        <v>335</v>
      </c>
      <c r="D124" s="59" t="s">
        <v>77</v>
      </c>
      <c r="E124" s="60" t="s">
        <v>78</v>
      </c>
      <c r="F124" s="61" t="s">
        <v>11</v>
      </c>
      <c r="G124" s="62">
        <v>24</v>
      </c>
      <c r="H124" s="278">
        <f>'[1]LONGITUDES'!L100</f>
        <v>2510.47</v>
      </c>
      <c r="I124" s="186">
        <v>1</v>
      </c>
      <c r="J124" s="63">
        <v>3</v>
      </c>
      <c r="K124" s="187">
        <f>IF(G124=78,5,IF(G124=60,5,IF(G124=48,4,IF(G124=42,4,IF(G124=36,3,IF(G124=30,3,IF(G124=24,2,IF(G124=20,2,1))))))))</f>
        <v>2</v>
      </c>
      <c r="L124" s="183">
        <v>1</v>
      </c>
      <c r="M124" s="63">
        <v>1</v>
      </c>
      <c r="N124" s="63">
        <v>3.5</v>
      </c>
      <c r="O124" s="63">
        <v>3.5</v>
      </c>
      <c r="P124" s="94"/>
      <c r="Q124" s="194">
        <v>3</v>
      </c>
      <c r="R124" s="196">
        <v>0</v>
      </c>
      <c r="S124" s="64">
        <v>1</v>
      </c>
      <c r="T124" s="197">
        <v>1</v>
      </c>
    </row>
    <row r="125" spans="1:20" s="11" customFormat="1" ht="18">
      <c r="A125" s="131">
        <v>117</v>
      </c>
      <c r="B125" s="86">
        <f>(I125*0.05+J125*0.1+K125*0.05+L125*0.1+M125*0.05+N125*0.05+O125*0.15+P125*0.15+Q125*0.15+R125*0.05+S125*0.05+T125*0.05)/0.85</f>
        <v>2.1647058823529415</v>
      </c>
      <c r="C125" s="67">
        <v>78</v>
      </c>
      <c r="D125" s="59" t="s">
        <v>169</v>
      </c>
      <c r="E125" s="60" t="s">
        <v>170</v>
      </c>
      <c r="F125" s="61" t="s">
        <v>165</v>
      </c>
      <c r="G125" s="62">
        <v>24</v>
      </c>
      <c r="H125" s="278">
        <f>'[1]LONGITUDES'!L109</f>
        <v>210</v>
      </c>
      <c r="I125" s="186">
        <v>1</v>
      </c>
      <c r="J125" s="63">
        <v>1</v>
      </c>
      <c r="K125" s="187">
        <f>IF(G125=78,5,IF(G125=60,5,IF(G125=48,4,IF(G125=42,4,IF(G125=36,3,IF(G125=30,3,IF(G125=24,2,IF(G125=20,2,1))))))))</f>
        <v>2</v>
      </c>
      <c r="L125" s="183">
        <v>3.4</v>
      </c>
      <c r="M125" s="63">
        <v>2</v>
      </c>
      <c r="N125" s="63">
        <v>3</v>
      </c>
      <c r="O125" s="63">
        <v>2</v>
      </c>
      <c r="P125" s="94"/>
      <c r="Q125" s="194">
        <v>3</v>
      </c>
      <c r="R125" s="196">
        <v>0</v>
      </c>
      <c r="S125" s="64">
        <v>3.5</v>
      </c>
      <c r="T125" s="197">
        <v>1.5</v>
      </c>
    </row>
    <row r="126" spans="1:121" s="14" customFormat="1" ht="12.75">
      <c r="A126" s="131">
        <v>118</v>
      </c>
      <c r="B126" s="86">
        <f>I126*0.05+J126*0.1+K126*0.05+L126*0.1+M126*0.05+N126*0.05+O126*0.15+P126*0.15+Q126*0.15+R126*0.05+S126*0.05+T126*0.05</f>
        <v>2.1500000000000004</v>
      </c>
      <c r="C126" s="58" t="s">
        <v>351</v>
      </c>
      <c r="D126" s="59" t="s">
        <v>128</v>
      </c>
      <c r="E126" s="60" t="s">
        <v>129</v>
      </c>
      <c r="F126" s="61" t="s">
        <v>11</v>
      </c>
      <c r="G126" s="62">
        <v>16</v>
      </c>
      <c r="H126" s="278">
        <f>'[1]LONGITUDES'!L159</f>
        <v>2350</v>
      </c>
      <c r="I126" s="186">
        <v>1</v>
      </c>
      <c r="J126" s="63">
        <v>3</v>
      </c>
      <c r="K126" s="187">
        <f t="shared" si="3"/>
        <v>1</v>
      </c>
      <c r="L126" s="183">
        <v>1</v>
      </c>
      <c r="M126" s="63">
        <v>1</v>
      </c>
      <c r="N126" s="63">
        <v>3.5</v>
      </c>
      <c r="O126" s="63">
        <v>2</v>
      </c>
      <c r="P126" s="63">
        <v>3.5</v>
      </c>
      <c r="Q126" s="194">
        <v>3</v>
      </c>
      <c r="R126" s="196">
        <v>0</v>
      </c>
      <c r="S126" s="64">
        <v>1.5</v>
      </c>
      <c r="T126" s="197">
        <v>1.5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</row>
    <row r="127" spans="1:121" s="14" customFormat="1" ht="18">
      <c r="A127" s="132">
        <v>119</v>
      </c>
      <c r="B127" s="87">
        <f>I127*0.05+J127*0.1+K127*0.05+L127*0.1+M127*0.05+N127*0.05+O127*0.15+P127*0.15+Q127*0.15+R127*0.05+S127*0.05+T127*0.05</f>
        <v>2.15</v>
      </c>
      <c r="C127" s="55" t="s">
        <v>384</v>
      </c>
      <c r="D127" s="40" t="s">
        <v>195</v>
      </c>
      <c r="E127" s="41" t="s">
        <v>196</v>
      </c>
      <c r="F127" s="42" t="s">
        <v>180</v>
      </c>
      <c r="G127" s="43">
        <v>24</v>
      </c>
      <c r="H127" s="279">
        <f>'[1]LONGITUDES'!L102</f>
        <v>1232.81</v>
      </c>
      <c r="I127" s="188">
        <v>1</v>
      </c>
      <c r="J127" s="44">
        <v>3</v>
      </c>
      <c r="K127" s="189">
        <f t="shared" si="3"/>
        <v>2</v>
      </c>
      <c r="L127" s="184">
        <v>1</v>
      </c>
      <c r="M127" s="44">
        <v>1</v>
      </c>
      <c r="N127" s="44">
        <v>3</v>
      </c>
      <c r="O127" s="44">
        <v>2</v>
      </c>
      <c r="P127" s="44">
        <v>3</v>
      </c>
      <c r="Q127" s="195">
        <v>1</v>
      </c>
      <c r="R127" s="198">
        <v>0</v>
      </c>
      <c r="S127" s="45">
        <v>5</v>
      </c>
      <c r="T127" s="199">
        <v>5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</row>
    <row r="128" spans="1:121" s="14" customFormat="1" ht="18">
      <c r="A128" s="132">
        <v>120</v>
      </c>
      <c r="B128" s="87">
        <f>(I128*0.05+J128*0.1+K128*0.05+L128*0.1+M128*0.05+N128*0.05+O128*0.15+P128*0.15+Q128*0.15+R128*0.05+S128*0.05+T128*0.05)/0.9</f>
        <v>2.138888888888889</v>
      </c>
      <c r="C128" s="55">
        <v>121</v>
      </c>
      <c r="D128" s="40" t="s">
        <v>258</v>
      </c>
      <c r="E128" s="41" t="s">
        <v>259</v>
      </c>
      <c r="F128" s="42" t="s">
        <v>247</v>
      </c>
      <c r="G128" s="43">
        <v>16</v>
      </c>
      <c r="H128" s="279">
        <f>'[1]LONGITUDES'!L163</f>
        <v>1340.8</v>
      </c>
      <c r="I128" s="188">
        <v>1</v>
      </c>
      <c r="J128" s="44">
        <v>1</v>
      </c>
      <c r="K128" s="189">
        <f t="shared" si="3"/>
        <v>1</v>
      </c>
      <c r="L128" s="184">
        <v>1</v>
      </c>
      <c r="M128" s="44">
        <v>1</v>
      </c>
      <c r="N128" s="44">
        <v>3</v>
      </c>
      <c r="O128" s="44">
        <v>2</v>
      </c>
      <c r="P128" s="44">
        <v>4.5</v>
      </c>
      <c r="Q128" s="195">
        <v>3</v>
      </c>
      <c r="R128" s="198">
        <v>0</v>
      </c>
      <c r="S128" s="91"/>
      <c r="T128" s="27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</row>
    <row r="129" spans="1:121" s="14" customFormat="1" ht="12.75">
      <c r="A129" s="132">
        <v>121</v>
      </c>
      <c r="B129" s="87">
        <f>(I129*0.05+J129*0.1+K129*0.05+L129*0.1+M129*0.05+N129*0.05+O129*0.15+P129*0.15+Q129*0.15+R129*0.05+S129*0.05+T129*0.05)/0.75</f>
        <v>2.1333333333333333</v>
      </c>
      <c r="C129" s="39" t="s">
        <v>341</v>
      </c>
      <c r="D129" s="40" t="s">
        <v>103</v>
      </c>
      <c r="E129" s="41" t="s">
        <v>104</v>
      </c>
      <c r="F129" s="42" t="s">
        <v>11</v>
      </c>
      <c r="G129" s="43">
        <v>16</v>
      </c>
      <c r="H129" s="279">
        <f>'[1]LONGITUDES'!L138</f>
        <v>3848.08</v>
      </c>
      <c r="I129" s="188">
        <v>1</v>
      </c>
      <c r="J129" s="44">
        <v>3</v>
      </c>
      <c r="K129" s="189">
        <f t="shared" si="3"/>
        <v>1</v>
      </c>
      <c r="L129" s="184">
        <v>1</v>
      </c>
      <c r="M129" s="44">
        <v>1</v>
      </c>
      <c r="N129" s="44">
        <v>3</v>
      </c>
      <c r="O129" s="44">
        <v>3</v>
      </c>
      <c r="P129" s="90"/>
      <c r="Q129" s="195">
        <v>3</v>
      </c>
      <c r="R129" s="198">
        <v>0</v>
      </c>
      <c r="S129" s="91"/>
      <c r="T129" s="27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</row>
    <row r="130" spans="1:121" s="14" customFormat="1" ht="18">
      <c r="A130" s="132">
        <v>122</v>
      </c>
      <c r="B130" s="88">
        <f>(I130*0.05+J130*0.1+K130*0.05+L130*0.1+M130*0.05+N130*0.05+O130*0.15+P130*0.15+Q130*0.15+R130*0.05+S130*0.05+T130*0.05)/0.75</f>
        <v>2.1333333333333333</v>
      </c>
      <c r="C130" s="55">
        <v>133</v>
      </c>
      <c r="D130" s="40" t="s">
        <v>290</v>
      </c>
      <c r="E130" s="41" t="s">
        <v>291</v>
      </c>
      <c r="F130" s="42" t="s">
        <v>292</v>
      </c>
      <c r="G130" s="43">
        <v>42</v>
      </c>
      <c r="H130" s="279">
        <f>'[1]LONGITUDES'!L11</f>
        <v>153.03</v>
      </c>
      <c r="I130" s="188">
        <v>1</v>
      </c>
      <c r="J130" s="44">
        <v>3</v>
      </c>
      <c r="K130" s="189">
        <f t="shared" si="3"/>
        <v>4</v>
      </c>
      <c r="L130" s="184">
        <v>1</v>
      </c>
      <c r="M130" s="44">
        <v>1</v>
      </c>
      <c r="N130" s="44">
        <v>3</v>
      </c>
      <c r="O130" s="44">
        <v>2</v>
      </c>
      <c r="P130" s="90"/>
      <c r="Q130" s="195">
        <v>3</v>
      </c>
      <c r="R130" s="198">
        <v>0</v>
      </c>
      <c r="S130" s="91"/>
      <c r="T130" s="27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</row>
    <row r="131" spans="1:121" s="14" customFormat="1" ht="16.5">
      <c r="A131" s="132">
        <v>123</v>
      </c>
      <c r="B131" s="86">
        <f>(I131*0.05+J131*0.1+K131*0.05+L131*0.1+M131*0.05+N131*0.05+O131*0.15+P131*0.15+Q131*0.15+R131*0.05+S131*0.05+T131*0.05)/0.75</f>
        <v>2.12</v>
      </c>
      <c r="C131" s="55" t="s">
        <v>377</v>
      </c>
      <c r="D131" s="40" t="s">
        <v>181</v>
      </c>
      <c r="E131" s="41" t="s">
        <v>182</v>
      </c>
      <c r="F131" s="42" t="s">
        <v>180</v>
      </c>
      <c r="G131" s="43">
        <v>24</v>
      </c>
      <c r="H131" s="279">
        <f>'[1]LONGITUDES'!L31</f>
        <v>147.31</v>
      </c>
      <c r="I131" s="188">
        <v>1</v>
      </c>
      <c r="J131" s="44">
        <v>1</v>
      </c>
      <c r="K131" s="189">
        <f t="shared" si="3"/>
        <v>2</v>
      </c>
      <c r="L131" s="184">
        <v>3.4</v>
      </c>
      <c r="M131" s="44">
        <v>2</v>
      </c>
      <c r="N131" s="44">
        <v>3</v>
      </c>
      <c r="O131" s="44">
        <v>2</v>
      </c>
      <c r="P131" s="90"/>
      <c r="Q131" s="195">
        <v>3</v>
      </c>
      <c r="R131" s="198">
        <v>0</v>
      </c>
      <c r="S131" s="91"/>
      <c r="T131" s="27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</row>
    <row r="132" spans="1:121" s="14" customFormat="1" ht="12.75">
      <c r="A132" s="132">
        <v>124</v>
      </c>
      <c r="B132" s="87">
        <f>(I132*0.05+J132*0.1+K132*0.05+L132*0.1+M132*0.05+N132*0.05+O132*0.15+P132*0.15+Q132*0.15+R132*0.05+S132*0.05+T132*0.05)/0.85</f>
        <v>2.11764705882353</v>
      </c>
      <c r="C132" s="39" t="s">
        <v>318</v>
      </c>
      <c r="D132" s="40" t="s">
        <v>18</v>
      </c>
      <c r="E132" s="41" t="s">
        <v>19</v>
      </c>
      <c r="F132" s="42" t="s">
        <v>11</v>
      </c>
      <c r="G132" s="43">
        <v>24</v>
      </c>
      <c r="H132" s="279">
        <f>'[1]LONGITUDES'!L32</f>
        <v>898.35</v>
      </c>
      <c r="I132" s="188">
        <v>1</v>
      </c>
      <c r="J132" s="44">
        <v>3</v>
      </c>
      <c r="K132" s="189">
        <f t="shared" si="3"/>
        <v>2</v>
      </c>
      <c r="L132" s="184">
        <v>2</v>
      </c>
      <c r="M132" s="44">
        <v>1</v>
      </c>
      <c r="N132" s="44">
        <v>3</v>
      </c>
      <c r="O132" s="44">
        <v>3</v>
      </c>
      <c r="P132" s="90"/>
      <c r="Q132" s="195">
        <v>2</v>
      </c>
      <c r="R132" s="200">
        <v>0</v>
      </c>
      <c r="S132" s="46">
        <v>2</v>
      </c>
      <c r="T132" s="201">
        <v>2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</row>
    <row r="133" spans="1:121" s="14" customFormat="1" ht="12.75">
      <c r="A133" s="132">
        <v>125</v>
      </c>
      <c r="B133" s="87">
        <f>(I133*0.05+J133*0.1+K133*0.05+L133*0.1+M133*0.05+N133*0.05+O133*0.15+P133*0.15+Q133*0.15+R133*0.05+S133*0.05+T133*0.05)/0.85</f>
        <v>2.11764705882353</v>
      </c>
      <c r="C133" s="39">
        <v>32</v>
      </c>
      <c r="D133" s="40" t="s">
        <v>73</v>
      </c>
      <c r="E133" s="41" t="s">
        <v>74</v>
      </c>
      <c r="F133" s="42" t="s">
        <v>11</v>
      </c>
      <c r="G133" s="43">
        <v>24</v>
      </c>
      <c r="H133" s="279">
        <f>'[1]LONGITUDES'!L94</f>
        <v>5344.76</v>
      </c>
      <c r="I133" s="188">
        <v>1</v>
      </c>
      <c r="J133" s="44">
        <v>3</v>
      </c>
      <c r="K133" s="189">
        <f t="shared" si="3"/>
        <v>2</v>
      </c>
      <c r="L133" s="184">
        <v>1</v>
      </c>
      <c r="M133" s="44">
        <v>1</v>
      </c>
      <c r="N133" s="44">
        <v>3.5</v>
      </c>
      <c r="O133" s="44">
        <v>3.5</v>
      </c>
      <c r="P133" s="90"/>
      <c r="Q133" s="195">
        <v>2</v>
      </c>
      <c r="R133" s="198">
        <v>0</v>
      </c>
      <c r="S133" s="45">
        <v>1.5</v>
      </c>
      <c r="T133" s="199">
        <v>2.5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</row>
    <row r="134" spans="1:121" s="14" customFormat="1" ht="27">
      <c r="A134" s="132">
        <v>126</v>
      </c>
      <c r="B134" s="87">
        <f>(I134*0.05+J134*0.1+K134*0.05+L134*0.1+M134*0.05+N134*0.05+O134*0.15+P134*0.15+Q134*0.15+R134*0.05+S134*0.05+T134*0.05)/0.95</f>
        <v>2.1052631578947367</v>
      </c>
      <c r="C134" s="55">
        <v>118</v>
      </c>
      <c r="D134" s="40" t="s">
        <v>252</v>
      </c>
      <c r="E134" s="41" t="s">
        <v>253</v>
      </c>
      <c r="F134" s="42" t="s">
        <v>247</v>
      </c>
      <c r="G134" s="43">
        <v>36</v>
      </c>
      <c r="H134" s="279">
        <f>'[1]LONGITUDES'!L64</f>
        <v>1780</v>
      </c>
      <c r="I134" s="188">
        <v>1</v>
      </c>
      <c r="J134" s="44">
        <v>1</v>
      </c>
      <c r="K134" s="189">
        <f t="shared" si="3"/>
        <v>3</v>
      </c>
      <c r="L134" s="184">
        <v>1</v>
      </c>
      <c r="M134" s="44">
        <v>1</v>
      </c>
      <c r="N134" s="44">
        <v>3</v>
      </c>
      <c r="O134" s="44">
        <v>2</v>
      </c>
      <c r="P134" s="44">
        <v>4</v>
      </c>
      <c r="Q134" s="195">
        <v>3</v>
      </c>
      <c r="R134" s="198">
        <v>0</v>
      </c>
      <c r="S134" s="91"/>
      <c r="T134" s="199">
        <v>1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</row>
    <row r="135" spans="1:121" s="14" customFormat="1" ht="18">
      <c r="A135" s="132">
        <v>127</v>
      </c>
      <c r="B135" s="87">
        <f>(I135*0.05+J135*0.1+K135*0.05+L135*0.1+M135*0.05+N135*0.05+O135*0.15+P135*0.15+Q135*0.15+R135*0.05+S135*0.05+T135*0.05)/0.75</f>
        <v>2.1</v>
      </c>
      <c r="C135" s="55" t="s">
        <v>401</v>
      </c>
      <c r="D135" s="40" t="s">
        <v>229</v>
      </c>
      <c r="E135" s="41" t="s">
        <v>230</v>
      </c>
      <c r="F135" s="42" t="s">
        <v>224</v>
      </c>
      <c r="G135" s="43">
        <v>42</v>
      </c>
      <c r="H135" s="279">
        <f>'[1]LONGITUDES'!L50</f>
        <v>604.49</v>
      </c>
      <c r="I135" s="188">
        <v>1</v>
      </c>
      <c r="J135" s="44">
        <v>3</v>
      </c>
      <c r="K135" s="189">
        <f t="shared" si="3"/>
        <v>4</v>
      </c>
      <c r="L135" s="184">
        <v>2</v>
      </c>
      <c r="M135" s="44">
        <v>1</v>
      </c>
      <c r="N135" s="44">
        <v>3.5</v>
      </c>
      <c r="O135" s="44">
        <v>2</v>
      </c>
      <c r="P135" s="90"/>
      <c r="Q135" s="195">
        <v>2</v>
      </c>
      <c r="R135" s="198">
        <v>0</v>
      </c>
      <c r="S135" s="91"/>
      <c r="T135" s="27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</row>
    <row r="136" spans="1:20" s="14" customFormat="1" ht="12.75">
      <c r="A136" s="132">
        <v>128</v>
      </c>
      <c r="B136" s="87">
        <f>(I136*0.05+J136*0.1+K136*0.05+L136*0.1+M136*0.05+N136*0.05+O136*0.15+P136*0.15+Q136*0.15+R136*0.05+S136*0.05+T136*0.05)/0.85</f>
        <v>2.0941176470588236</v>
      </c>
      <c r="C136" s="39" t="s">
        <v>326</v>
      </c>
      <c r="D136" s="51" t="s">
        <v>45</v>
      </c>
      <c r="E136" s="41" t="s">
        <v>46</v>
      </c>
      <c r="F136" s="42" t="s">
        <v>11</v>
      </c>
      <c r="G136" s="43">
        <v>30</v>
      </c>
      <c r="H136" s="279">
        <f>'[1]LONGITUDES'!L71</f>
        <v>946.53</v>
      </c>
      <c r="I136" s="188">
        <v>1</v>
      </c>
      <c r="J136" s="52">
        <v>1</v>
      </c>
      <c r="K136" s="189">
        <f t="shared" si="3"/>
        <v>3</v>
      </c>
      <c r="L136" s="184">
        <v>2.8</v>
      </c>
      <c r="M136" s="44">
        <v>1</v>
      </c>
      <c r="N136" s="44">
        <v>3</v>
      </c>
      <c r="O136" s="44">
        <v>2</v>
      </c>
      <c r="P136" s="90"/>
      <c r="Q136" s="195">
        <v>2</v>
      </c>
      <c r="R136" s="198">
        <v>0</v>
      </c>
      <c r="S136" s="45">
        <v>4</v>
      </c>
      <c r="T136" s="199">
        <v>4</v>
      </c>
    </row>
    <row r="137" spans="1:20" s="14" customFormat="1" ht="18">
      <c r="A137" s="132">
        <v>129</v>
      </c>
      <c r="B137" s="87">
        <f>(I137*0.05+J137*0.1+K137*0.05+L137*0.1+M137*0.05+N137*0.05+O137*0.15+P137*0.15+Q137*0.15+R137*0.05+S137*0.05+T137*0.05)/0.85</f>
        <v>2.0882352941176476</v>
      </c>
      <c r="C137" s="55" t="s">
        <v>400</v>
      </c>
      <c r="D137" s="40" t="s">
        <v>227</v>
      </c>
      <c r="E137" s="41" t="s">
        <v>228</v>
      </c>
      <c r="F137" s="42" t="s">
        <v>224</v>
      </c>
      <c r="G137" s="43">
        <v>42</v>
      </c>
      <c r="H137" s="279">
        <f>'[1]LONGITUDES'!L44</f>
        <v>856.02</v>
      </c>
      <c r="I137" s="188">
        <v>1</v>
      </c>
      <c r="J137" s="44">
        <v>3</v>
      </c>
      <c r="K137" s="189">
        <f t="shared" si="3"/>
        <v>4</v>
      </c>
      <c r="L137" s="184">
        <v>2</v>
      </c>
      <c r="M137" s="44">
        <v>1</v>
      </c>
      <c r="N137" s="44">
        <v>3.5</v>
      </c>
      <c r="O137" s="44">
        <v>2</v>
      </c>
      <c r="P137" s="90"/>
      <c r="Q137" s="195">
        <v>2</v>
      </c>
      <c r="R137" s="198">
        <v>0</v>
      </c>
      <c r="S137" s="45">
        <v>1</v>
      </c>
      <c r="T137" s="199">
        <v>3</v>
      </c>
    </row>
    <row r="138" spans="1:20" s="14" customFormat="1" ht="18">
      <c r="A138" s="132">
        <v>130</v>
      </c>
      <c r="B138" s="87">
        <f>(I138*0.05+J138*0.1+K138*0.05+L138*0.1+M138*0.05+N138*0.05+O138*0.15+P138*0.15+Q138*0.15+R138*0.05+S138*0.05+T138*0.05)/0.85</f>
        <v>2.088235294117647</v>
      </c>
      <c r="C138" s="39" t="s">
        <v>319</v>
      </c>
      <c r="D138" s="40" t="s">
        <v>20</v>
      </c>
      <c r="E138" s="41" t="s">
        <v>21</v>
      </c>
      <c r="F138" s="42" t="s">
        <v>11</v>
      </c>
      <c r="G138" s="43">
        <v>60</v>
      </c>
      <c r="H138" s="279">
        <f>'[1]LONGITUDES'!L20</f>
        <v>4110.47</v>
      </c>
      <c r="I138" s="188">
        <v>1</v>
      </c>
      <c r="J138" s="44">
        <v>3</v>
      </c>
      <c r="K138" s="189">
        <f t="shared" si="3"/>
        <v>5</v>
      </c>
      <c r="L138" s="184">
        <v>1</v>
      </c>
      <c r="M138" s="44">
        <v>1</v>
      </c>
      <c r="N138" s="44">
        <v>3</v>
      </c>
      <c r="O138" s="44">
        <v>3</v>
      </c>
      <c r="P138" s="90"/>
      <c r="Q138" s="195">
        <v>1</v>
      </c>
      <c r="R138" s="198">
        <v>0</v>
      </c>
      <c r="S138" s="45">
        <v>4.5</v>
      </c>
      <c r="T138" s="199">
        <v>1</v>
      </c>
    </row>
    <row r="139" spans="1:121" s="14" customFormat="1" ht="18">
      <c r="A139" s="132">
        <v>131</v>
      </c>
      <c r="B139" s="87">
        <f>(I139*0.05+J139*0.1+K139*0.05+L139*0.1+M139*0.05+N139*0.05+O139*0.15+P139*0.15+Q139*0.15+R139*0.05+S139*0.05+T139*0.05)/0.85</f>
        <v>2.088235294117647</v>
      </c>
      <c r="C139" s="55" t="s">
        <v>403</v>
      </c>
      <c r="D139" s="40" t="s">
        <v>233</v>
      </c>
      <c r="E139" s="41" t="s">
        <v>234</v>
      </c>
      <c r="F139" s="42" t="s">
        <v>224</v>
      </c>
      <c r="G139" s="43">
        <v>30</v>
      </c>
      <c r="H139" s="279">
        <f>'[1]LONGITUDES'!L68</f>
        <v>7413.43</v>
      </c>
      <c r="I139" s="188">
        <v>1</v>
      </c>
      <c r="J139" s="44">
        <v>3</v>
      </c>
      <c r="K139" s="189">
        <f t="shared" si="3"/>
        <v>3</v>
      </c>
      <c r="L139" s="184">
        <v>1</v>
      </c>
      <c r="M139" s="44">
        <v>1</v>
      </c>
      <c r="N139" s="44">
        <v>3.5</v>
      </c>
      <c r="O139" s="44">
        <v>2</v>
      </c>
      <c r="P139" s="90"/>
      <c r="Q139" s="195">
        <v>3</v>
      </c>
      <c r="R139" s="198">
        <v>0</v>
      </c>
      <c r="S139" s="45">
        <v>2.5</v>
      </c>
      <c r="T139" s="199">
        <v>1.5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</row>
    <row r="140" spans="1:121" s="14" customFormat="1" ht="12.75">
      <c r="A140" s="132">
        <v>132</v>
      </c>
      <c r="B140" s="87">
        <f>(I140*0.05+J140*0.1+K140*0.05+L140*0.1+M140*0.05+N140*0.05+O140*0.15+P140*0.15+Q140*0.15+R140*0.05+S140*0.05+T140*0.05)/0.35</f>
        <v>2.0714285714285716</v>
      </c>
      <c r="C140" s="39">
        <v>3</v>
      </c>
      <c r="D140" s="40"/>
      <c r="E140" s="41" t="s">
        <v>14</v>
      </c>
      <c r="F140" s="42" t="s">
        <v>11</v>
      </c>
      <c r="G140" s="43">
        <v>60</v>
      </c>
      <c r="H140" s="279">
        <f>'[1]LONGITUDES'!L17</f>
        <v>32.9</v>
      </c>
      <c r="I140" s="188">
        <v>1</v>
      </c>
      <c r="J140" s="44">
        <v>3</v>
      </c>
      <c r="K140" s="189">
        <f t="shared" si="3"/>
        <v>5</v>
      </c>
      <c r="L140" s="264"/>
      <c r="M140" s="90"/>
      <c r="N140" s="90"/>
      <c r="O140" s="90"/>
      <c r="P140" s="90"/>
      <c r="Q140" s="268"/>
      <c r="R140" s="198">
        <v>0</v>
      </c>
      <c r="S140" s="45">
        <v>1</v>
      </c>
      <c r="T140" s="199">
        <v>1.5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</row>
    <row r="141" spans="1:20" s="14" customFormat="1" ht="27">
      <c r="A141" s="132">
        <v>133</v>
      </c>
      <c r="B141" s="87">
        <f>(I141*0.05+J141*0.1+K141*0.05+L141*0.1+M141*0.05+N141*0.05+O141*0.15+P141*0.15+Q141*0.15+R141*0.05+S141*0.05+T141*0.05)/0.9</f>
        <v>2.055555555555556</v>
      </c>
      <c r="C141" s="55">
        <v>117.1</v>
      </c>
      <c r="D141" s="40" t="s">
        <v>250</v>
      </c>
      <c r="E141" s="41" t="s">
        <v>251</v>
      </c>
      <c r="F141" s="42" t="s">
        <v>247</v>
      </c>
      <c r="G141" s="43">
        <v>42</v>
      </c>
      <c r="H141" s="279">
        <f>'[1]LONGITUDES'!L56</f>
        <v>530.73</v>
      </c>
      <c r="I141" s="188">
        <v>1</v>
      </c>
      <c r="J141" s="44">
        <v>1</v>
      </c>
      <c r="K141" s="189">
        <f t="shared" si="3"/>
        <v>4</v>
      </c>
      <c r="L141" s="184">
        <v>1</v>
      </c>
      <c r="M141" s="44">
        <v>1</v>
      </c>
      <c r="N141" s="44">
        <v>3</v>
      </c>
      <c r="O141" s="44">
        <v>2</v>
      </c>
      <c r="P141" s="44">
        <v>3</v>
      </c>
      <c r="Q141" s="195">
        <v>3</v>
      </c>
      <c r="R141" s="198">
        <v>0</v>
      </c>
      <c r="S141" s="91"/>
      <c r="T141" s="271"/>
    </row>
    <row r="142" spans="1:121" s="14" customFormat="1" ht="19.5">
      <c r="A142" s="132">
        <v>134</v>
      </c>
      <c r="B142" s="87">
        <f>(I142*0.05+J142*0.1+K142*0.05+L142*0.1+M142*0.05+N142*0.05+O142*0.15+P142*0.15+Q142*0.15+R142*0.05+S142*0.05+T142*0.05)/0.75</f>
        <v>2.0333333333333337</v>
      </c>
      <c r="C142" s="55" t="s">
        <v>404</v>
      </c>
      <c r="D142" s="40" t="s">
        <v>235</v>
      </c>
      <c r="E142" s="41" t="s">
        <v>236</v>
      </c>
      <c r="F142" s="42" t="s">
        <v>224</v>
      </c>
      <c r="G142" s="43">
        <v>24</v>
      </c>
      <c r="H142" s="279">
        <f>'[1]LONGITUDES'!L96</f>
        <v>192.71</v>
      </c>
      <c r="I142" s="188">
        <v>1</v>
      </c>
      <c r="J142" s="44">
        <v>3</v>
      </c>
      <c r="K142" s="189">
        <f t="shared" si="3"/>
        <v>2</v>
      </c>
      <c r="L142" s="184">
        <v>1</v>
      </c>
      <c r="M142" s="44">
        <v>1</v>
      </c>
      <c r="N142" s="44">
        <v>3.5</v>
      </c>
      <c r="O142" s="44">
        <v>2</v>
      </c>
      <c r="P142" s="90"/>
      <c r="Q142" s="195">
        <v>3</v>
      </c>
      <c r="R142" s="198">
        <v>0</v>
      </c>
      <c r="S142" s="91"/>
      <c r="T142" s="27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</row>
    <row r="143" spans="1:121" s="14" customFormat="1" ht="16.5">
      <c r="A143" s="132">
        <v>135</v>
      </c>
      <c r="B143" s="87">
        <f>(I143*0.05+J143*0.1+K143*0.05+L143*0.1+M143*0.05+N143*0.05+O143*0.15+P143*0.15+Q143*0.15+R143*0.05+S143*0.05+T143*0.05)/0.75</f>
        <v>2.0333333333333337</v>
      </c>
      <c r="C143" s="55" t="s">
        <v>409</v>
      </c>
      <c r="D143" s="40" t="s">
        <v>261</v>
      </c>
      <c r="E143" s="41" t="s">
        <v>262</v>
      </c>
      <c r="F143" s="42" t="s">
        <v>260</v>
      </c>
      <c r="G143" s="43">
        <v>20</v>
      </c>
      <c r="H143" s="279">
        <f>'[1]LONGITUDES'!L131</f>
        <v>556.29</v>
      </c>
      <c r="I143" s="188">
        <v>1</v>
      </c>
      <c r="J143" s="44">
        <v>1</v>
      </c>
      <c r="K143" s="189">
        <f t="shared" si="3"/>
        <v>2</v>
      </c>
      <c r="L143" s="184">
        <v>1</v>
      </c>
      <c r="M143" s="44">
        <v>1</v>
      </c>
      <c r="N143" s="44">
        <v>3</v>
      </c>
      <c r="O143" s="44">
        <v>3.5</v>
      </c>
      <c r="P143" s="90"/>
      <c r="Q143" s="195">
        <v>3</v>
      </c>
      <c r="R143" s="198">
        <v>0</v>
      </c>
      <c r="S143" s="91"/>
      <c r="T143" s="27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</row>
    <row r="144" spans="1:121" s="14" customFormat="1" ht="27">
      <c r="A144" s="132">
        <v>136</v>
      </c>
      <c r="B144" s="87">
        <f>(I144*0.05+J144*0.1+K144*0.05+L144*0.1+M144*0.05+N144*0.05+O144*0.15+P144*0.15+Q144*0.15+R144*0.05+S144*0.05+T144*0.05)/0.85</f>
        <v>2.0294117647058827</v>
      </c>
      <c r="C144" s="39" t="s">
        <v>333</v>
      </c>
      <c r="D144" s="40" t="s">
        <v>68</v>
      </c>
      <c r="E144" s="41" t="s">
        <v>69</v>
      </c>
      <c r="F144" s="42" t="s">
        <v>11</v>
      </c>
      <c r="G144" s="43">
        <v>24</v>
      </c>
      <c r="H144" s="279">
        <f>'[1]LONGITUDES'!L91</f>
        <v>2987.02</v>
      </c>
      <c r="I144" s="188">
        <v>1</v>
      </c>
      <c r="J144" s="44">
        <v>3</v>
      </c>
      <c r="K144" s="189">
        <f t="shared" si="3"/>
        <v>2</v>
      </c>
      <c r="L144" s="184">
        <v>1</v>
      </c>
      <c r="M144" s="44">
        <v>1</v>
      </c>
      <c r="N144" s="44">
        <v>3.5</v>
      </c>
      <c r="O144" s="44">
        <v>2</v>
      </c>
      <c r="P144" s="90"/>
      <c r="Q144" s="195">
        <v>2.5</v>
      </c>
      <c r="R144" s="198">
        <v>0</v>
      </c>
      <c r="S144" s="45">
        <v>3</v>
      </c>
      <c r="T144" s="199">
        <v>2.5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</row>
    <row r="145" spans="1:121" s="14" customFormat="1" ht="18">
      <c r="A145" s="132">
        <v>137</v>
      </c>
      <c r="B145" s="86">
        <f>(I145*0.05+J145*0.1+K145*0.05+L145*0.1+M145*0.05+N145*0.05+O145*0.15+P145*0.15+Q145*0.15+R145*0.05+S145*0.05+T145*0.05)/0.6</f>
        <v>2.0000000000000004</v>
      </c>
      <c r="C145" s="58" t="s">
        <v>353</v>
      </c>
      <c r="D145" s="59" t="s">
        <v>132</v>
      </c>
      <c r="E145" s="60" t="s">
        <v>133</v>
      </c>
      <c r="F145" s="61" t="s">
        <v>11</v>
      </c>
      <c r="G145" s="62"/>
      <c r="H145" s="278" t="e">
        <f>'[1]LONGITUDES'!L166</f>
        <v>#REF!</v>
      </c>
      <c r="I145" s="186">
        <v>1</v>
      </c>
      <c r="J145" s="94"/>
      <c r="K145" s="267"/>
      <c r="L145" s="183">
        <v>2</v>
      </c>
      <c r="M145" s="63">
        <v>4</v>
      </c>
      <c r="N145" s="63">
        <v>3</v>
      </c>
      <c r="O145" s="63">
        <v>2</v>
      </c>
      <c r="P145" s="94"/>
      <c r="Q145" s="194">
        <v>2</v>
      </c>
      <c r="R145" s="196">
        <v>0</v>
      </c>
      <c r="S145" s="95"/>
      <c r="T145" s="272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</row>
    <row r="146" spans="1:121" s="14" customFormat="1" ht="27">
      <c r="A146" s="132">
        <v>138</v>
      </c>
      <c r="B146" s="87">
        <f>I146*0.05+J146*0.1+K146*0.05+L146*0.1+M146*0.05+N146*0.05+O146*0.15+P146*0.15+Q146*0.15+R146*0.05+S146*0.05+T146*0.05</f>
        <v>1.975</v>
      </c>
      <c r="C146" s="55">
        <v>117.2</v>
      </c>
      <c r="D146" s="40" t="s">
        <v>250</v>
      </c>
      <c r="E146" s="41" t="s">
        <v>251</v>
      </c>
      <c r="F146" s="42" t="s">
        <v>247</v>
      </c>
      <c r="G146" s="43">
        <v>30</v>
      </c>
      <c r="H146" s="279">
        <f>'[1]LONGITUDES'!L57</f>
        <v>548.56</v>
      </c>
      <c r="I146" s="188">
        <v>1</v>
      </c>
      <c r="J146" s="44">
        <v>1</v>
      </c>
      <c r="K146" s="189">
        <f>IF(G146=78,5,IF(G146=60,5,IF(G146=48,4,IF(G146=42,4,IF(G146=36,3,IF(G146=30,3,IF(G146=24,2,IF(G146=20,2,1))))))))</f>
        <v>3</v>
      </c>
      <c r="L146" s="184">
        <v>1</v>
      </c>
      <c r="M146" s="44">
        <v>1</v>
      </c>
      <c r="N146" s="44">
        <v>3</v>
      </c>
      <c r="O146" s="44">
        <v>2</v>
      </c>
      <c r="P146" s="44">
        <v>3</v>
      </c>
      <c r="Q146" s="195">
        <v>3</v>
      </c>
      <c r="R146" s="198">
        <v>0</v>
      </c>
      <c r="S146" s="45">
        <v>1.5</v>
      </c>
      <c r="T146" s="199">
        <v>2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</row>
    <row r="147" spans="1:121" s="14" customFormat="1" ht="18">
      <c r="A147" s="132">
        <v>139</v>
      </c>
      <c r="B147" s="87">
        <f>I147*0.05+J147*0.1+K147*0.05+L147*0.1+M147*0.05+N147*0.05+O147*0.15+P147*0.15+Q147*0.15+R147*0.05+S147*0.05+T147*0.05</f>
        <v>1.9749999999999999</v>
      </c>
      <c r="C147" s="55" t="s">
        <v>371</v>
      </c>
      <c r="D147" s="40" t="s">
        <v>166</v>
      </c>
      <c r="E147" s="41" t="s">
        <v>167</v>
      </c>
      <c r="F147" s="42" t="s">
        <v>168</v>
      </c>
      <c r="G147" s="43">
        <v>30</v>
      </c>
      <c r="H147" s="279">
        <f>'[1]LONGITUDES'!L72</f>
        <v>707.77</v>
      </c>
      <c r="I147" s="188">
        <v>1</v>
      </c>
      <c r="J147" s="44">
        <v>1</v>
      </c>
      <c r="K147" s="189">
        <f>IF(G147=78,5,IF(G147=60,5,IF(G147=48,4,IF(G147=42,4,IF(G147=36,3,IF(G147=30,3,IF(G147=24,2,IF(G147=20,2,1))))))))</f>
        <v>3</v>
      </c>
      <c r="L147" s="184">
        <v>1</v>
      </c>
      <c r="M147" s="44">
        <v>2</v>
      </c>
      <c r="N147" s="44">
        <v>3</v>
      </c>
      <c r="O147" s="44">
        <v>2</v>
      </c>
      <c r="P147" s="44">
        <v>1.5</v>
      </c>
      <c r="Q147" s="195">
        <v>3</v>
      </c>
      <c r="R147" s="198">
        <v>0</v>
      </c>
      <c r="S147" s="45">
        <v>4.5</v>
      </c>
      <c r="T147" s="199">
        <v>2.5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</row>
    <row r="148" spans="1:121" s="14" customFormat="1" ht="12.75">
      <c r="A148" s="132">
        <v>140</v>
      </c>
      <c r="B148" s="87">
        <f>(I148*0.05+J148*0.1+K148*0.05+L148*0.1+M148*0.05+N148*0.05+O148*0.15+P148*0.15+Q148*0.15+R148*0.05+S148*0.05+T148*0.05)/0.9</f>
        <v>1.937222222222222</v>
      </c>
      <c r="C148" s="39" t="s">
        <v>327</v>
      </c>
      <c r="D148" s="40" t="s">
        <v>53</v>
      </c>
      <c r="E148" s="41" t="s">
        <v>54</v>
      </c>
      <c r="F148" s="42" t="s">
        <v>11</v>
      </c>
      <c r="G148" s="43">
        <v>24</v>
      </c>
      <c r="H148" s="279">
        <f>'[1]LONGITUDES'!L77</f>
        <v>2929.4</v>
      </c>
      <c r="I148" s="188">
        <v>1</v>
      </c>
      <c r="J148" s="44">
        <v>1</v>
      </c>
      <c r="K148" s="189">
        <f>IF(G148=78,5,IF(G148=60,5,IF(G148=48,4,IF(G148=42,4,IF(G148=36,3,IF(G148=30,3,IF(G148=24,2,IF(G148=20,2,1))))))))</f>
        <v>2</v>
      </c>
      <c r="L148" s="184">
        <v>1</v>
      </c>
      <c r="M148" s="44">
        <v>1</v>
      </c>
      <c r="N148" s="44">
        <v>2</v>
      </c>
      <c r="O148" s="44">
        <v>3</v>
      </c>
      <c r="P148" s="44">
        <v>2.29</v>
      </c>
      <c r="Q148" s="195">
        <v>3</v>
      </c>
      <c r="R148" s="198">
        <v>0</v>
      </c>
      <c r="S148" s="91"/>
      <c r="T148" s="27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</row>
    <row r="149" spans="1:20" s="14" customFormat="1" ht="16.5">
      <c r="A149" s="132">
        <v>141</v>
      </c>
      <c r="B149" s="87">
        <f>(I149*0.05+J149*0.1+K149*0.05+L149*0.1+M149*0.05+N149*0.05+O149*0.15+P149*0.15+Q149*0.15+R149*0.05+S149*0.05+T149*0.05)/0.75</f>
        <v>1.9333333333333336</v>
      </c>
      <c r="C149" s="55" t="s">
        <v>382</v>
      </c>
      <c r="D149" s="40" t="s">
        <v>191</v>
      </c>
      <c r="E149" s="41" t="s">
        <v>192</v>
      </c>
      <c r="F149" s="42" t="s">
        <v>180</v>
      </c>
      <c r="G149" s="43">
        <v>24</v>
      </c>
      <c r="H149" s="279">
        <f>'[1]LONGITUDES'!L98</f>
        <v>988.67</v>
      </c>
      <c r="I149" s="188">
        <v>1</v>
      </c>
      <c r="J149" s="44">
        <v>3</v>
      </c>
      <c r="K149" s="189">
        <f>IF(G149=78,5,IF(G149=60,5,IF(G149=48,4,IF(G149=42,4,IF(G149=36,3,IF(G149=30,3,IF(G149=24,2,IF(G149=20,2,1))))))))</f>
        <v>2</v>
      </c>
      <c r="L149" s="184">
        <v>1</v>
      </c>
      <c r="M149" s="44">
        <v>1</v>
      </c>
      <c r="N149" s="44">
        <v>3.5</v>
      </c>
      <c r="O149" s="44">
        <v>3.5</v>
      </c>
      <c r="P149" s="90"/>
      <c r="Q149" s="195">
        <v>1</v>
      </c>
      <c r="R149" s="198">
        <v>0</v>
      </c>
      <c r="S149" s="91"/>
      <c r="T149" s="271"/>
    </row>
    <row r="150" spans="1:20" s="14" customFormat="1" ht="18">
      <c r="A150" s="132">
        <v>142</v>
      </c>
      <c r="B150" s="87">
        <f>I150*0.05+J150*0.1+K150*0.05+L150*0.1+M150*0.05+N150*0.05+O150*0.15+P150*0.15+Q150*0.15+R150*0.05+S150*0.05+T150*0.05</f>
        <v>1.925</v>
      </c>
      <c r="C150" s="55" t="s">
        <v>408</v>
      </c>
      <c r="D150" s="40" t="s">
        <v>254</v>
      </c>
      <c r="E150" s="41" t="s">
        <v>255</v>
      </c>
      <c r="F150" s="42" t="s">
        <v>247</v>
      </c>
      <c r="G150" s="43">
        <v>36</v>
      </c>
      <c r="H150" s="279">
        <f>'[1]LONGITUDES'!L65</f>
        <v>3854.95</v>
      </c>
      <c r="I150" s="188">
        <v>1</v>
      </c>
      <c r="J150" s="44">
        <v>1</v>
      </c>
      <c r="K150" s="189">
        <f aca="true" t="shared" si="4" ref="K150:K165">IF(G150=78,5,IF(G150=60,5,IF(G150=48,4,IF(G150=42,4,IF(G150=36,3,IF(G150=30,3,IF(G150=24,2,IF(G150=20,2,1))))))))</f>
        <v>3</v>
      </c>
      <c r="L150" s="184">
        <v>1</v>
      </c>
      <c r="M150" s="44">
        <v>1</v>
      </c>
      <c r="N150" s="44">
        <v>3</v>
      </c>
      <c r="O150" s="44">
        <v>2</v>
      </c>
      <c r="P150" s="44">
        <v>3</v>
      </c>
      <c r="Q150" s="195">
        <v>3</v>
      </c>
      <c r="R150" s="198">
        <v>0</v>
      </c>
      <c r="S150" s="45">
        <v>1.5</v>
      </c>
      <c r="T150" s="199">
        <v>1</v>
      </c>
    </row>
    <row r="151" spans="1:121" s="14" customFormat="1" ht="16.5">
      <c r="A151" s="132">
        <v>143</v>
      </c>
      <c r="B151" s="87">
        <f>(I151*0.05+J151*0.1+K151*0.05+L151*0.1+M151*0.05+N151*0.05+O151*0.15+P151*0.15+Q151*0.15+R151*0.05+S151*0.05+T151*0.05)/0.85</f>
        <v>1.9117647058823533</v>
      </c>
      <c r="C151" s="55" t="s">
        <v>388</v>
      </c>
      <c r="D151" s="40" t="s">
        <v>203</v>
      </c>
      <c r="E151" s="41" t="s">
        <v>204</v>
      </c>
      <c r="F151" s="42" t="s">
        <v>180</v>
      </c>
      <c r="G151" s="43">
        <v>24</v>
      </c>
      <c r="H151" s="279">
        <f>'[1]LONGITUDES'!L116</f>
        <v>1167.91</v>
      </c>
      <c r="I151" s="188">
        <v>1</v>
      </c>
      <c r="J151" s="44">
        <v>3</v>
      </c>
      <c r="K151" s="189">
        <f t="shared" si="4"/>
        <v>2</v>
      </c>
      <c r="L151" s="184">
        <v>2</v>
      </c>
      <c r="M151" s="44">
        <v>1</v>
      </c>
      <c r="N151" s="44">
        <v>3</v>
      </c>
      <c r="O151" s="44">
        <v>2</v>
      </c>
      <c r="P151" s="90"/>
      <c r="Q151" s="195">
        <v>2</v>
      </c>
      <c r="R151" s="198">
        <v>0</v>
      </c>
      <c r="S151" s="45">
        <v>2</v>
      </c>
      <c r="T151" s="199">
        <v>1.5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</row>
    <row r="152" spans="1:20" s="158" customFormat="1" ht="19.5">
      <c r="A152" s="132">
        <v>144</v>
      </c>
      <c r="B152" s="87">
        <f>I152*0.05+J152*0.1+K152*0.05+L152*0.1+M152*0.05+N152*0.05+O152*0.15+P152*0.15+Q152*0.15+R152*0.05+S152*0.05+T152*0.05</f>
        <v>1.9000000000000001</v>
      </c>
      <c r="C152" s="39" t="s">
        <v>356</v>
      </c>
      <c r="D152" s="40" t="s">
        <v>137</v>
      </c>
      <c r="E152" s="41" t="s">
        <v>138</v>
      </c>
      <c r="F152" s="42" t="s">
        <v>136</v>
      </c>
      <c r="G152" s="43">
        <v>24</v>
      </c>
      <c r="H152" s="279">
        <f>'[1]LONGITUDES'!L28</f>
        <v>1208.31</v>
      </c>
      <c r="I152" s="188">
        <v>1</v>
      </c>
      <c r="J152" s="44">
        <v>1</v>
      </c>
      <c r="K152" s="189">
        <f t="shared" si="4"/>
        <v>2</v>
      </c>
      <c r="L152" s="184">
        <v>1</v>
      </c>
      <c r="M152" s="44">
        <v>1</v>
      </c>
      <c r="N152" s="44">
        <v>3.5</v>
      </c>
      <c r="O152" s="44">
        <v>2</v>
      </c>
      <c r="P152" s="44">
        <v>2</v>
      </c>
      <c r="Q152" s="195">
        <v>3</v>
      </c>
      <c r="R152" s="200">
        <v>0</v>
      </c>
      <c r="S152" s="46">
        <v>4.5</v>
      </c>
      <c r="T152" s="201">
        <v>1</v>
      </c>
    </row>
    <row r="153" spans="1:20" s="14" customFormat="1" ht="19.5">
      <c r="A153" s="131">
        <v>145</v>
      </c>
      <c r="B153" s="86">
        <f>(I153*0.05+J153*0.1+K153*0.05+L153*0.1+M153*0.05+N153*0.05+O153*0.15+P153*0.15+Q153*0.15+R153*0.05+S153*0.05+T153*0.05)/0.85</f>
        <v>1.8529411764705883</v>
      </c>
      <c r="C153" s="67" t="s">
        <v>406</v>
      </c>
      <c r="D153" s="59" t="s">
        <v>239</v>
      </c>
      <c r="E153" s="60" t="s">
        <v>240</v>
      </c>
      <c r="F153" s="61" t="s">
        <v>224</v>
      </c>
      <c r="G153" s="62">
        <v>24</v>
      </c>
      <c r="H153" s="278">
        <f>'[1]LONGITUDES'!L99</f>
        <v>3205.49</v>
      </c>
      <c r="I153" s="186">
        <v>1</v>
      </c>
      <c r="J153" s="63">
        <v>3</v>
      </c>
      <c r="K153" s="187">
        <f>IF(G153=78,5,IF(G153=60,5,IF(G153=48,4,IF(G153=42,4,IF(G153=36,3,IF(G153=30,3,IF(G153=24,2,IF(G153=20,2,1))))))))</f>
        <v>2</v>
      </c>
      <c r="L153" s="183">
        <v>1</v>
      </c>
      <c r="M153" s="63">
        <v>1</v>
      </c>
      <c r="N153" s="63">
        <v>3.5</v>
      </c>
      <c r="O153" s="63">
        <v>2</v>
      </c>
      <c r="P153" s="94"/>
      <c r="Q153" s="194">
        <v>1</v>
      </c>
      <c r="R153" s="196">
        <v>0</v>
      </c>
      <c r="S153" s="64">
        <v>3</v>
      </c>
      <c r="T153" s="197">
        <v>4</v>
      </c>
    </row>
    <row r="154" spans="1:121" s="14" customFormat="1" ht="18">
      <c r="A154" s="132">
        <v>146</v>
      </c>
      <c r="B154" s="87">
        <f>I154*0.05+J154*0.1+K154*0.05+L154*0.1+M154*0.05+N154*0.05+O154*0.15+P154*0.15+Q154*0.15+R154*0.05+S154*0.05+T154*0.05</f>
        <v>1.8499999999999999</v>
      </c>
      <c r="C154" s="39">
        <v>9</v>
      </c>
      <c r="D154" s="40" t="s">
        <v>24</v>
      </c>
      <c r="E154" s="41" t="s">
        <v>25</v>
      </c>
      <c r="F154" s="42" t="s">
        <v>11</v>
      </c>
      <c r="G154" s="43">
        <v>36</v>
      </c>
      <c r="H154" s="279">
        <f>'[1]LONGITUDES'!L66</f>
        <v>2317.54</v>
      </c>
      <c r="I154" s="188">
        <v>1</v>
      </c>
      <c r="J154" s="44">
        <v>1</v>
      </c>
      <c r="K154" s="189">
        <f>IF(G154=78,5,IF(G154=60,5,IF(G154=48,4,IF(G154=42,4,IF(G154=36,3,IF(G154=30,3,IF(G154=24,2,IF(G154=20,2,1))))))))</f>
        <v>3</v>
      </c>
      <c r="L154" s="184">
        <v>2</v>
      </c>
      <c r="M154" s="44">
        <v>1</v>
      </c>
      <c r="N154" s="44">
        <v>2</v>
      </c>
      <c r="O154" s="44">
        <v>2</v>
      </c>
      <c r="P154" s="44">
        <v>4</v>
      </c>
      <c r="Q154" s="195">
        <v>1</v>
      </c>
      <c r="R154" s="200">
        <v>0</v>
      </c>
      <c r="S154" s="46">
        <v>2</v>
      </c>
      <c r="T154" s="201">
        <v>1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</row>
    <row r="155" spans="1:121" s="14" customFormat="1" ht="18">
      <c r="A155" s="132">
        <v>147</v>
      </c>
      <c r="B155" s="87">
        <f>(I155*0.05+J155*0.1+K155*0.05+L155*0.1+M155*0.05+N155*0.05+O155*0.15+P155*0.15+Q155*0.15+R155*0.05+S155*0.05+T155*0.05)/0.75</f>
        <v>1.8333333333333337</v>
      </c>
      <c r="C155" s="55" t="s">
        <v>387</v>
      </c>
      <c r="D155" s="40" t="s">
        <v>201</v>
      </c>
      <c r="E155" s="41" t="s">
        <v>202</v>
      </c>
      <c r="F155" s="42" t="s">
        <v>180</v>
      </c>
      <c r="G155" s="43">
        <v>24</v>
      </c>
      <c r="H155" s="279">
        <f>'[1]LONGITUDES'!L112</f>
        <v>215.21</v>
      </c>
      <c r="I155" s="188">
        <v>1</v>
      </c>
      <c r="J155" s="44">
        <v>1</v>
      </c>
      <c r="K155" s="189">
        <f>IF(G155=78,5,IF(G155=60,5,IF(G155=48,4,IF(G155=42,4,IF(G155=36,3,IF(G155=30,3,IF(G155=24,2,IF(G155=20,2,1))))))))</f>
        <v>2</v>
      </c>
      <c r="L155" s="184">
        <v>1</v>
      </c>
      <c r="M155" s="44">
        <v>1</v>
      </c>
      <c r="N155" s="44">
        <v>3</v>
      </c>
      <c r="O155" s="44">
        <v>3.5</v>
      </c>
      <c r="P155" s="90"/>
      <c r="Q155" s="195">
        <v>2</v>
      </c>
      <c r="R155" s="198">
        <v>0</v>
      </c>
      <c r="S155" s="91"/>
      <c r="T155" s="27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</row>
    <row r="156" spans="1:121" s="14" customFormat="1" ht="18">
      <c r="A156" s="131">
        <v>148</v>
      </c>
      <c r="B156" s="89">
        <f>(I156*0.05+J156*0.1+K156*0.05+L156*0.1+M156*0.05+N156*0.05+O156*0.15+P156*0.15+Q156*0.15+R156*0.05+S156*0.05+T156*0.05)/0.9</f>
        <v>1.8333333333333335</v>
      </c>
      <c r="C156" s="67" t="s">
        <v>392</v>
      </c>
      <c r="D156" s="59" t="s">
        <v>211</v>
      </c>
      <c r="E156" s="60" t="s">
        <v>212</v>
      </c>
      <c r="F156" s="61" t="s">
        <v>180</v>
      </c>
      <c r="G156" s="62">
        <v>16</v>
      </c>
      <c r="H156" s="278">
        <f>'[1]LONGITUDES'!L135</f>
        <v>1489.88</v>
      </c>
      <c r="I156" s="186">
        <v>1</v>
      </c>
      <c r="J156" s="63">
        <v>3</v>
      </c>
      <c r="K156" s="187">
        <f t="shared" si="4"/>
        <v>1</v>
      </c>
      <c r="L156" s="183">
        <v>2</v>
      </c>
      <c r="M156" s="63">
        <v>1</v>
      </c>
      <c r="N156" s="63">
        <v>3.5</v>
      </c>
      <c r="O156" s="63">
        <v>2</v>
      </c>
      <c r="P156" s="63">
        <v>2.5</v>
      </c>
      <c r="Q156" s="194">
        <v>1</v>
      </c>
      <c r="R156" s="196">
        <v>0</v>
      </c>
      <c r="S156" s="95"/>
      <c r="T156" s="272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</row>
    <row r="157" spans="1:20" s="14" customFormat="1" ht="12.75">
      <c r="A157" s="132">
        <v>149</v>
      </c>
      <c r="B157" s="86">
        <f>(I157*0.05+J157*0.1+K157*0.05+L157*0.1+M157*0.05+N157*0.05+O157*0.15+P157*0.15+Q157*0.15+R157*0.05+S157*0.05+T157*0.05)/0.85</f>
        <v>1.8294117647058825</v>
      </c>
      <c r="C157" s="39" t="s">
        <v>337</v>
      </c>
      <c r="D157" s="40" t="s">
        <v>81</v>
      </c>
      <c r="E157" s="54" t="s">
        <v>82</v>
      </c>
      <c r="F157" s="42" t="s">
        <v>11</v>
      </c>
      <c r="G157" s="43">
        <v>24</v>
      </c>
      <c r="H157" s="279">
        <f>'[1]LONGITUDES'!L106</f>
        <v>692.45</v>
      </c>
      <c r="I157" s="188">
        <v>1</v>
      </c>
      <c r="J157" s="44">
        <v>1</v>
      </c>
      <c r="K157" s="189">
        <f t="shared" si="4"/>
        <v>2</v>
      </c>
      <c r="L157" s="184">
        <v>2.8</v>
      </c>
      <c r="M157" s="44">
        <v>1</v>
      </c>
      <c r="N157" s="44">
        <v>3</v>
      </c>
      <c r="O157" s="44">
        <v>2</v>
      </c>
      <c r="P157" s="90"/>
      <c r="Q157" s="195">
        <v>2</v>
      </c>
      <c r="R157" s="198">
        <v>0</v>
      </c>
      <c r="S157" s="45">
        <v>3.5</v>
      </c>
      <c r="T157" s="199">
        <v>1</v>
      </c>
    </row>
    <row r="158" spans="1:121" s="14" customFormat="1" ht="18">
      <c r="A158" s="132">
        <v>150</v>
      </c>
      <c r="B158" s="87">
        <f>(I158*0.05+J158*0.1+K158*0.05+L158*0.1+M158*0.05+N158*0.05+O158*0.15+P158*0.15+Q158*0.15+R158*0.05+S158*0.05+T158*0.05)/0.85</f>
        <v>1.8235294117647063</v>
      </c>
      <c r="C158" s="39">
        <v>31.1</v>
      </c>
      <c r="D158" s="48" t="s">
        <v>70</v>
      </c>
      <c r="E158" s="41" t="s">
        <v>71</v>
      </c>
      <c r="F158" s="42" t="s">
        <v>11</v>
      </c>
      <c r="G158" s="50">
        <v>24</v>
      </c>
      <c r="H158" s="279">
        <f>'[1]LONGITUDES'!L92</f>
        <v>4317.5</v>
      </c>
      <c r="I158" s="188">
        <v>1</v>
      </c>
      <c r="J158" s="47">
        <v>3</v>
      </c>
      <c r="K158" s="189">
        <f t="shared" si="4"/>
        <v>2</v>
      </c>
      <c r="L158" s="184">
        <v>1</v>
      </c>
      <c r="M158" s="44">
        <v>1</v>
      </c>
      <c r="N158" s="44">
        <v>3.5</v>
      </c>
      <c r="O158" s="44">
        <v>2</v>
      </c>
      <c r="P158" s="90"/>
      <c r="Q158" s="195">
        <v>2</v>
      </c>
      <c r="R158" s="198">
        <v>0</v>
      </c>
      <c r="S158" s="45">
        <v>2</v>
      </c>
      <c r="T158" s="199">
        <v>1.5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</row>
    <row r="159" spans="1:121" s="14" customFormat="1" ht="18">
      <c r="A159" s="132">
        <v>151</v>
      </c>
      <c r="B159" s="87">
        <f>(I159*0.05+J159*0.1+K159*0.05+L159*0.1+M159*0.05+N159*0.05+O159*0.15+P159*0.15+Q159*0.15+R159*0.05+S159*0.05+T159*0.05)/0.85</f>
        <v>1.7647058823529416</v>
      </c>
      <c r="C159" s="39">
        <v>31.2</v>
      </c>
      <c r="D159" s="40" t="s">
        <v>72</v>
      </c>
      <c r="E159" s="41" t="s">
        <v>71</v>
      </c>
      <c r="F159" s="42" t="s">
        <v>11</v>
      </c>
      <c r="G159" s="43">
        <v>24</v>
      </c>
      <c r="H159" s="279">
        <f>'[1]LONGITUDES'!L93</f>
        <v>3472.87</v>
      </c>
      <c r="I159" s="188">
        <v>1</v>
      </c>
      <c r="J159" s="44">
        <v>3</v>
      </c>
      <c r="K159" s="189">
        <f t="shared" si="4"/>
        <v>2</v>
      </c>
      <c r="L159" s="184">
        <v>1</v>
      </c>
      <c r="M159" s="44">
        <v>1</v>
      </c>
      <c r="N159" s="44">
        <v>3.5</v>
      </c>
      <c r="O159" s="44">
        <v>2</v>
      </c>
      <c r="P159" s="90"/>
      <c r="Q159" s="195">
        <v>2</v>
      </c>
      <c r="R159" s="198">
        <v>0</v>
      </c>
      <c r="S159" s="45">
        <v>1</v>
      </c>
      <c r="T159" s="199">
        <v>1.5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</row>
    <row r="160" spans="1:121" s="14" customFormat="1" ht="18">
      <c r="A160" s="132">
        <v>152</v>
      </c>
      <c r="B160" s="87">
        <f>I160*0.05+J160*0.1+K160*0.05+L160*0.1+M160*0.05+N160*0.05+O160*0.15+P160*0.15+Q160*0.15+R160*0.05+S160*0.05+T160*0.05</f>
        <v>1.7</v>
      </c>
      <c r="C160" s="55" t="s">
        <v>381</v>
      </c>
      <c r="D160" s="40" t="s">
        <v>189</v>
      </c>
      <c r="E160" s="41" t="s">
        <v>190</v>
      </c>
      <c r="F160" s="42" t="s">
        <v>180</v>
      </c>
      <c r="G160" s="43">
        <v>24</v>
      </c>
      <c r="H160" s="279">
        <f>'[1]LONGITUDES'!L78</f>
        <v>430</v>
      </c>
      <c r="I160" s="188">
        <v>1</v>
      </c>
      <c r="J160" s="44">
        <v>1</v>
      </c>
      <c r="K160" s="189">
        <f t="shared" si="4"/>
        <v>2</v>
      </c>
      <c r="L160" s="184">
        <v>2</v>
      </c>
      <c r="M160" s="44">
        <v>1</v>
      </c>
      <c r="N160" s="44">
        <v>1</v>
      </c>
      <c r="O160" s="44">
        <v>1</v>
      </c>
      <c r="P160" s="44">
        <v>3.5</v>
      </c>
      <c r="Q160" s="195">
        <v>1</v>
      </c>
      <c r="R160" s="198">
        <v>0</v>
      </c>
      <c r="S160" s="45">
        <v>1.5</v>
      </c>
      <c r="T160" s="199">
        <v>5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</row>
    <row r="161" spans="1:121" s="14" customFormat="1" ht="18">
      <c r="A161" s="132">
        <v>153</v>
      </c>
      <c r="B161" s="87">
        <f>(I161*0.05+J161*0.1+K161*0.05+L161*0.1+M161*0.05+N161*0.05+O161*0.15+P161*0.15+Q161*0.15+R161*0.05+S161*0.05+T161*0.05)/0.85</f>
        <v>1.6764705882352944</v>
      </c>
      <c r="C161" s="55" t="s">
        <v>397</v>
      </c>
      <c r="D161" s="40" t="s">
        <v>220</v>
      </c>
      <c r="E161" s="41" t="s">
        <v>221</v>
      </c>
      <c r="F161" s="42" t="s">
        <v>180</v>
      </c>
      <c r="G161" s="43">
        <v>16</v>
      </c>
      <c r="H161" s="279">
        <f>'[1]LONGITUDES'!L164</f>
        <v>1348.56</v>
      </c>
      <c r="I161" s="188">
        <v>1</v>
      </c>
      <c r="J161" s="44">
        <v>1</v>
      </c>
      <c r="K161" s="189">
        <f t="shared" si="4"/>
        <v>1</v>
      </c>
      <c r="L161" s="184">
        <v>2</v>
      </c>
      <c r="M161" s="44">
        <v>2.5</v>
      </c>
      <c r="N161" s="44">
        <v>3</v>
      </c>
      <c r="O161" s="44">
        <v>2</v>
      </c>
      <c r="P161" s="90"/>
      <c r="Q161" s="195">
        <v>2</v>
      </c>
      <c r="R161" s="198">
        <v>0</v>
      </c>
      <c r="S161" s="45">
        <v>1</v>
      </c>
      <c r="T161" s="199">
        <v>2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</row>
    <row r="162" spans="1:121" s="14" customFormat="1" ht="18">
      <c r="A162" s="132">
        <v>154</v>
      </c>
      <c r="B162" s="87">
        <f>(I162*0.05+J162*0.1+K162*0.05+L162*0.1+M162*0.05+N162*0.05+O162*0.15+P162*0.15+Q162*0.15+R162*0.05+S162*0.05+T162*0.05)/0.75</f>
        <v>1.6666666666666667</v>
      </c>
      <c r="C162" s="55">
        <v>120</v>
      </c>
      <c r="D162" s="40" t="s">
        <v>256</v>
      </c>
      <c r="E162" s="41" t="s">
        <v>257</v>
      </c>
      <c r="F162" s="42" t="s">
        <v>247</v>
      </c>
      <c r="G162" s="43">
        <v>16</v>
      </c>
      <c r="H162" s="279">
        <f>'[1]LONGITUDES'!L162</f>
        <v>584</v>
      </c>
      <c r="I162" s="188">
        <v>1</v>
      </c>
      <c r="J162" s="44">
        <v>1</v>
      </c>
      <c r="K162" s="189">
        <f t="shared" si="4"/>
        <v>1</v>
      </c>
      <c r="L162" s="184">
        <v>1</v>
      </c>
      <c r="M162" s="44">
        <v>1</v>
      </c>
      <c r="N162" s="44">
        <v>3</v>
      </c>
      <c r="O162" s="44">
        <v>2</v>
      </c>
      <c r="P162" s="90"/>
      <c r="Q162" s="195">
        <v>3</v>
      </c>
      <c r="R162" s="198">
        <v>0</v>
      </c>
      <c r="S162" s="91"/>
      <c r="T162" s="27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1:121" s="14" customFormat="1" ht="18">
      <c r="A163" s="132">
        <v>155</v>
      </c>
      <c r="B163" s="87">
        <f>(I163*0.05+J163*0.1+K163*0.05+L163*0.1+M163*0.05+N163*0.05+O163*0.15+P163*0.15+Q163*0.15+R163*0.05+S163*0.05+T163*0.05)/0.85</f>
        <v>1.647058823529412</v>
      </c>
      <c r="C163" s="55" t="s">
        <v>413</v>
      </c>
      <c r="D163" s="40" t="s">
        <v>271</v>
      </c>
      <c r="E163" s="41" t="s">
        <v>272</v>
      </c>
      <c r="F163" s="42" t="s">
        <v>267</v>
      </c>
      <c r="G163" s="43">
        <v>16</v>
      </c>
      <c r="H163" s="279">
        <f>'[1]LONGITUDES'!L141</f>
        <v>3627.64</v>
      </c>
      <c r="I163" s="188">
        <v>1</v>
      </c>
      <c r="J163" s="44">
        <v>1</v>
      </c>
      <c r="K163" s="189">
        <f t="shared" si="4"/>
        <v>1</v>
      </c>
      <c r="L163" s="184">
        <v>1</v>
      </c>
      <c r="M163" s="44">
        <v>1</v>
      </c>
      <c r="N163" s="44">
        <v>3</v>
      </c>
      <c r="O163" s="44">
        <v>2</v>
      </c>
      <c r="P163" s="90"/>
      <c r="Q163" s="195">
        <v>3</v>
      </c>
      <c r="R163" s="198">
        <v>0</v>
      </c>
      <c r="S163" s="45">
        <v>2</v>
      </c>
      <c r="T163" s="199">
        <v>1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</row>
    <row r="164" spans="1:121" s="14" customFormat="1" ht="18">
      <c r="A164" s="132">
        <v>156</v>
      </c>
      <c r="B164" s="87">
        <f>(I164*0.05+J164*0.1+K164*0.05+L164*0.1+M164*0.05+N164*0.05+O164*0.15+P164*0.15+Q164*0.15+R164*0.05+S164*0.05+T164*0.05)/0.75</f>
        <v>1.6333333333333335</v>
      </c>
      <c r="C164" s="55">
        <v>129</v>
      </c>
      <c r="D164" s="40" t="s">
        <v>279</v>
      </c>
      <c r="E164" s="41" t="s">
        <v>280</v>
      </c>
      <c r="F164" s="56" t="s">
        <v>278</v>
      </c>
      <c r="G164" s="43">
        <v>24</v>
      </c>
      <c r="H164" s="279">
        <f>'[1]LONGITUDES'!L87</f>
        <v>559.24</v>
      </c>
      <c r="I164" s="188">
        <v>1</v>
      </c>
      <c r="J164" s="44">
        <v>3</v>
      </c>
      <c r="K164" s="189">
        <f t="shared" si="4"/>
        <v>2</v>
      </c>
      <c r="L164" s="184">
        <v>1</v>
      </c>
      <c r="M164" s="44">
        <v>1</v>
      </c>
      <c r="N164" s="44">
        <v>3.5</v>
      </c>
      <c r="O164" s="44">
        <v>2</v>
      </c>
      <c r="P164" s="90"/>
      <c r="Q164" s="195">
        <v>1</v>
      </c>
      <c r="R164" s="198">
        <v>0</v>
      </c>
      <c r="S164" s="91"/>
      <c r="T164" s="27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</row>
    <row r="165" spans="1:121" s="14" customFormat="1" ht="16.5">
      <c r="A165" s="132">
        <v>157</v>
      </c>
      <c r="B165" s="87">
        <f>(I165*0.05+J165*0.1+K165*0.05+L165*0.1+M165*0.05+N165*0.05+O165*0.15+P165*0.15+Q165*0.15+R165*0.05+S165*0.05+T165*0.05)/0.85</f>
        <v>1.2647058823529411</v>
      </c>
      <c r="C165" s="55" t="s">
        <v>405</v>
      </c>
      <c r="D165" s="40" t="s">
        <v>237</v>
      </c>
      <c r="E165" s="41" t="s">
        <v>238</v>
      </c>
      <c r="F165" s="42" t="s">
        <v>224</v>
      </c>
      <c r="G165" s="43">
        <v>24</v>
      </c>
      <c r="H165" s="279">
        <f>'[1]LONGITUDES'!L97</f>
        <v>4016.46</v>
      </c>
      <c r="I165" s="188">
        <v>1</v>
      </c>
      <c r="J165" s="44">
        <v>2</v>
      </c>
      <c r="K165" s="189">
        <f t="shared" si="4"/>
        <v>2</v>
      </c>
      <c r="L165" s="184">
        <v>1</v>
      </c>
      <c r="M165" s="44">
        <v>1</v>
      </c>
      <c r="N165" s="44">
        <v>1</v>
      </c>
      <c r="O165" s="44">
        <v>1</v>
      </c>
      <c r="P165" s="90"/>
      <c r="Q165" s="195">
        <v>1</v>
      </c>
      <c r="R165" s="198">
        <v>0</v>
      </c>
      <c r="S165" s="45">
        <v>3.5</v>
      </c>
      <c r="T165" s="199">
        <v>1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</row>
    <row r="166" spans="1:121" s="14" customFormat="1" ht="13.5" thickBot="1">
      <c r="A166" s="133">
        <v>158</v>
      </c>
      <c r="B166" s="255">
        <f>(I166*0.05+J166*0.1+K166*0.05+L166*0.1+M166*0.05+N166*0.05+O166*0.15+P166*0.15+Q166*0.15+R166*0.05+S166*0.05+T166*0.05)/0.35</f>
        <v>1.142857142857143</v>
      </c>
      <c r="C166" s="256" t="s">
        <v>323</v>
      </c>
      <c r="D166" s="207" t="s">
        <v>32</v>
      </c>
      <c r="E166" s="208" t="s">
        <v>33</v>
      </c>
      <c r="F166" s="209" t="s">
        <v>11</v>
      </c>
      <c r="G166" s="210">
        <v>60</v>
      </c>
      <c r="H166" s="280">
        <f>'[1]LONGITUDES'!L38</f>
        <v>2051.08</v>
      </c>
      <c r="I166" s="190">
        <v>1</v>
      </c>
      <c r="J166" s="191">
        <v>1</v>
      </c>
      <c r="K166" s="192">
        <f>IF(G166=78,5,IF(G166=60,5,IF(G166=48,4,IF(G166=42,4,IF(G166=36,3,IF(G166=30,3,IF(G166=24,2,IF(G166=20,2,1))))))))</f>
        <v>5</v>
      </c>
      <c r="L166" s="266"/>
      <c r="M166" s="92"/>
      <c r="N166" s="92"/>
      <c r="O166" s="92"/>
      <c r="P166" s="92"/>
      <c r="Q166" s="270"/>
      <c r="R166" s="204">
        <v>0</v>
      </c>
      <c r="S166" s="274"/>
      <c r="T166" s="27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</row>
    <row r="167" spans="1:122" s="12" customFormat="1" ht="13.5" thickTop="1">
      <c r="A167" s="84"/>
      <c r="B167" s="69"/>
      <c r="C167" s="32"/>
      <c r="D167" s="36"/>
      <c r="E167" s="15"/>
      <c r="F167" s="2"/>
      <c r="G167" s="2"/>
      <c r="H167" s="16"/>
      <c r="I167" s="17"/>
      <c r="J167" s="18"/>
      <c r="K167" s="17"/>
      <c r="L167" s="21"/>
      <c r="M167" s="17"/>
      <c r="N167" s="13"/>
      <c r="O167" s="13"/>
      <c r="P167" s="13"/>
      <c r="Q167" s="13"/>
      <c r="R167" s="13"/>
      <c r="S167" s="19"/>
      <c r="T167" s="19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</row>
    <row r="168" spans="1:4" ht="12.75">
      <c r="A168" s="159" t="s">
        <v>431</v>
      </c>
      <c r="B168" s="70"/>
      <c r="C168" s="33"/>
      <c r="D168" s="38"/>
    </row>
    <row r="169" spans="1:122" ht="12.75">
      <c r="A169" s="127"/>
      <c r="B169" s="71" t="s">
        <v>432</v>
      </c>
      <c r="C169" s="34"/>
      <c r="D169" s="38"/>
      <c r="E169" s="1"/>
      <c r="F169" s="2"/>
      <c r="G169" s="2"/>
      <c r="H169" s="2"/>
      <c r="I169" s="22"/>
      <c r="J169" s="6"/>
      <c r="K169" s="6"/>
      <c r="L169" s="21"/>
      <c r="N169" s="1"/>
      <c r="O169" s="1"/>
      <c r="P169" s="1"/>
      <c r="Q169" s="1"/>
      <c r="R169" s="1"/>
      <c r="S169" s="26"/>
      <c r="T169" s="2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</row>
    <row r="170" spans="1:3" ht="12.75">
      <c r="A170" s="129"/>
      <c r="B170" s="71" t="s">
        <v>433</v>
      </c>
      <c r="C170" s="34"/>
    </row>
    <row r="171" spans="1:3" ht="12.75">
      <c r="A171" s="128"/>
      <c r="B171" s="71" t="s">
        <v>434</v>
      </c>
      <c r="C171" s="34"/>
    </row>
    <row r="172" spans="1:2" ht="12.75">
      <c r="A172" s="135"/>
      <c r="B172" s="68" t="s">
        <v>435</v>
      </c>
    </row>
    <row r="173" spans="1:2" ht="12.75">
      <c r="A173" s="131"/>
      <c r="B173" s="68" t="s">
        <v>436</v>
      </c>
    </row>
    <row r="174" ht="12.75">
      <c r="A174" s="282"/>
    </row>
    <row r="175" ht="12.75">
      <c r="A175" s="282"/>
    </row>
    <row r="176" ht="12.75">
      <c r="A176" s="282"/>
    </row>
    <row r="177" ht="12.75">
      <c r="A177" s="282"/>
    </row>
    <row r="178" ht="12.75">
      <c r="A178" s="282"/>
    </row>
    <row r="179" ht="12.75">
      <c r="A179" s="282"/>
    </row>
    <row r="180" ht="12.75">
      <c r="A180" s="282"/>
    </row>
    <row r="181" ht="12.75">
      <c r="A181" s="282"/>
    </row>
    <row r="182" ht="12.75">
      <c r="A182" s="282"/>
    </row>
    <row r="183" ht="12.75">
      <c r="A183" s="282"/>
    </row>
    <row r="184" ht="12.75">
      <c r="A184" s="282"/>
    </row>
    <row r="185" ht="12.75">
      <c r="A185" s="282"/>
    </row>
    <row r="186" ht="12.75">
      <c r="A186" s="282"/>
    </row>
    <row r="187" ht="12.75">
      <c r="A187" s="282"/>
    </row>
    <row r="188" ht="12.75">
      <c r="A188" s="282"/>
    </row>
    <row r="189" ht="12.75">
      <c r="A189" s="282"/>
    </row>
    <row r="190" ht="12.75">
      <c r="A190" s="282"/>
    </row>
    <row r="191" ht="12.75">
      <c r="A191" s="282"/>
    </row>
    <row r="192" ht="12.75">
      <c r="A192" s="282"/>
    </row>
    <row r="193" ht="12.75">
      <c r="A193" s="282"/>
    </row>
    <row r="194" ht="12.75">
      <c r="A194" s="282"/>
    </row>
    <row r="195" ht="12.75">
      <c r="A195" s="282"/>
    </row>
    <row r="196" ht="12.75">
      <c r="A196" s="282"/>
    </row>
    <row r="197" ht="12.75">
      <c r="A197" s="282"/>
    </row>
    <row r="198" ht="12.75">
      <c r="A198" s="282"/>
    </row>
    <row r="199" ht="12.75">
      <c r="A199" s="282"/>
    </row>
    <row r="200" ht="12.75">
      <c r="A200" s="282"/>
    </row>
    <row r="201" ht="12.75">
      <c r="A201" s="282"/>
    </row>
    <row r="202" ht="12.75">
      <c r="A202" s="282"/>
    </row>
    <row r="203" ht="12.75">
      <c r="A203" s="282"/>
    </row>
    <row r="204" ht="12.75">
      <c r="A204" s="282"/>
    </row>
    <row r="205" ht="12.75">
      <c r="A205" s="282"/>
    </row>
    <row r="206" ht="12.75">
      <c r="A206" s="282"/>
    </row>
    <row r="207" ht="12.75">
      <c r="A207" s="282"/>
    </row>
    <row r="208" ht="12.75">
      <c r="A208" s="282"/>
    </row>
    <row r="209" ht="12.75">
      <c r="A209" s="282"/>
    </row>
    <row r="210" ht="12.75">
      <c r="A210" s="282"/>
    </row>
    <row r="211" ht="12.75">
      <c r="A211" s="282"/>
    </row>
    <row r="212" ht="12.75">
      <c r="A212" s="282"/>
    </row>
    <row r="213" ht="12.75">
      <c r="A213" s="282"/>
    </row>
    <row r="214" ht="12.75">
      <c r="A214" s="282"/>
    </row>
    <row r="215" ht="12.75">
      <c r="A215" s="282"/>
    </row>
    <row r="216" ht="12.75">
      <c r="A216" s="282"/>
    </row>
    <row r="217" ht="12.75">
      <c r="A217" s="282"/>
    </row>
    <row r="218" ht="12.75">
      <c r="A218" s="282"/>
    </row>
    <row r="219" ht="12.75">
      <c r="A219" s="282"/>
    </row>
    <row r="220" ht="12.75">
      <c r="A220" s="282"/>
    </row>
    <row r="221" ht="12.75">
      <c r="A221" s="282"/>
    </row>
    <row r="222" ht="12.75">
      <c r="A222" s="282"/>
    </row>
    <row r="223" ht="12.75">
      <c r="A223" s="282"/>
    </row>
    <row r="224" ht="12.75">
      <c r="A224" s="282"/>
    </row>
    <row r="225" ht="12.75">
      <c r="A225" s="282"/>
    </row>
    <row r="226" ht="12.75">
      <c r="A226" s="282"/>
    </row>
    <row r="227" ht="12.75">
      <c r="A227" s="282"/>
    </row>
    <row r="228" ht="12.75">
      <c r="A228" s="282"/>
    </row>
    <row r="229" ht="12.75">
      <c r="A229" s="282"/>
    </row>
    <row r="230" ht="12.75">
      <c r="A230" s="282"/>
    </row>
    <row r="231" ht="12.75">
      <c r="A231" s="282"/>
    </row>
    <row r="232" ht="12.75">
      <c r="A232" s="282"/>
    </row>
    <row r="233" ht="12.75">
      <c r="A233" s="282"/>
    </row>
    <row r="234" ht="12.75">
      <c r="A234" s="282"/>
    </row>
    <row r="235" ht="12.75">
      <c r="A235" s="282"/>
    </row>
    <row r="236" ht="12.75">
      <c r="A236" s="282"/>
    </row>
    <row r="237" ht="12.75">
      <c r="A237" s="282"/>
    </row>
    <row r="238" ht="12.75">
      <c r="A238" s="282"/>
    </row>
    <row r="239" ht="12.75">
      <c r="A239" s="282"/>
    </row>
    <row r="240" ht="12.75">
      <c r="A240" s="282"/>
    </row>
    <row r="241" ht="12.75">
      <c r="A241" s="282"/>
    </row>
    <row r="242" ht="12.75">
      <c r="A242" s="282"/>
    </row>
    <row r="243" ht="12.75">
      <c r="A243" s="282"/>
    </row>
    <row r="244" ht="12.75">
      <c r="A244" s="282"/>
    </row>
    <row r="245" ht="12.75">
      <c r="A245" s="282"/>
    </row>
    <row r="246" ht="12.75">
      <c r="A246" s="282"/>
    </row>
    <row r="247" ht="12.75">
      <c r="A247" s="282"/>
    </row>
    <row r="248" ht="12.75">
      <c r="A248" s="282"/>
    </row>
    <row r="249" ht="12.75">
      <c r="A249" s="282"/>
    </row>
    <row r="250" ht="12.75">
      <c r="A250" s="282"/>
    </row>
    <row r="251" ht="12.75">
      <c r="A251" s="282"/>
    </row>
    <row r="252" ht="12.75">
      <c r="A252" s="282"/>
    </row>
    <row r="253" ht="12.75">
      <c r="A253" s="282"/>
    </row>
    <row r="254" ht="12.75">
      <c r="A254" s="282"/>
    </row>
    <row r="255" ht="12.75">
      <c r="A255" s="282"/>
    </row>
    <row r="256" ht="12.75">
      <c r="A256" s="282"/>
    </row>
    <row r="257" ht="12.75">
      <c r="A257" s="282"/>
    </row>
    <row r="258" ht="12.75">
      <c r="A258" s="282"/>
    </row>
    <row r="259" ht="12.75">
      <c r="A259" s="282"/>
    </row>
    <row r="260" ht="12.75">
      <c r="A260" s="282"/>
    </row>
    <row r="261" ht="12.75">
      <c r="A261" s="282"/>
    </row>
    <row r="262" ht="12.75">
      <c r="A262" s="282"/>
    </row>
    <row r="263" ht="12.75">
      <c r="A263" s="282"/>
    </row>
    <row r="264" ht="12.75">
      <c r="A264" s="282"/>
    </row>
    <row r="265" ht="12.75">
      <c r="A265" s="282"/>
    </row>
    <row r="266" ht="12.75">
      <c r="A266" s="282"/>
    </row>
    <row r="267" ht="12.75">
      <c r="A267" s="282"/>
    </row>
    <row r="268" ht="12.75">
      <c r="A268" s="282"/>
    </row>
    <row r="269" ht="12.75">
      <c r="A269" s="282"/>
    </row>
    <row r="270" ht="12.75">
      <c r="A270" s="282"/>
    </row>
    <row r="271" ht="12.75">
      <c r="A271" s="282"/>
    </row>
    <row r="272" ht="12.75">
      <c r="A272" s="282"/>
    </row>
    <row r="273" ht="12.75">
      <c r="A273" s="282"/>
    </row>
    <row r="274" ht="12.75">
      <c r="A274" s="282"/>
    </row>
    <row r="275" ht="12.75">
      <c r="A275" s="282"/>
    </row>
    <row r="276" ht="12.75">
      <c r="A276" s="282"/>
    </row>
    <row r="277" ht="12.75">
      <c r="A277" s="282"/>
    </row>
    <row r="278" ht="12.75">
      <c r="A278" s="282"/>
    </row>
    <row r="279" ht="12.75">
      <c r="A279" s="282"/>
    </row>
    <row r="280" ht="12.75">
      <c r="A280" s="282"/>
    </row>
    <row r="281" ht="12.75">
      <c r="A281" s="282"/>
    </row>
    <row r="282" ht="12.75">
      <c r="A282" s="282"/>
    </row>
    <row r="283" ht="12.75">
      <c r="A283" s="282"/>
    </row>
    <row r="284" ht="12.75">
      <c r="A284" s="282"/>
    </row>
    <row r="285" ht="12.75">
      <c r="A285" s="282"/>
    </row>
    <row r="286" ht="12.75">
      <c r="A286" s="282"/>
    </row>
    <row r="287" ht="12.75">
      <c r="A287" s="282"/>
    </row>
    <row r="288" ht="12.75">
      <c r="A288" s="282"/>
    </row>
    <row r="289" ht="12.75">
      <c r="A289" s="282"/>
    </row>
    <row r="290" ht="12.75">
      <c r="A290" s="282"/>
    </row>
    <row r="291" ht="12.75">
      <c r="A291" s="282"/>
    </row>
    <row r="292" ht="12.75">
      <c r="A292" s="282"/>
    </row>
    <row r="293" ht="12.75">
      <c r="A293" s="282"/>
    </row>
    <row r="294" ht="12.75">
      <c r="A294" s="282"/>
    </row>
    <row r="295" ht="12.75">
      <c r="A295" s="282"/>
    </row>
    <row r="296" ht="12.75">
      <c r="A296" s="282"/>
    </row>
    <row r="297" ht="12.75">
      <c r="A297" s="282"/>
    </row>
    <row r="298" ht="12.75">
      <c r="A298" s="282"/>
    </row>
    <row r="299" ht="12.75">
      <c r="A299" s="282"/>
    </row>
    <row r="300" ht="12.75">
      <c r="A300" s="282"/>
    </row>
    <row r="301" ht="12.75">
      <c r="A301" s="282"/>
    </row>
    <row r="302" ht="12.75">
      <c r="A302" s="282"/>
    </row>
    <row r="303" ht="12.75">
      <c r="A303" s="282"/>
    </row>
    <row r="304" ht="12.75">
      <c r="A304" s="282"/>
    </row>
    <row r="305" ht="12.75">
      <c r="A305" s="282"/>
    </row>
    <row r="306" ht="12.75">
      <c r="A306" s="282"/>
    </row>
    <row r="307" ht="12.75">
      <c r="A307" s="282"/>
    </row>
    <row r="308" ht="12.75">
      <c r="A308" s="282"/>
    </row>
    <row r="309" ht="12.75">
      <c r="A309" s="282"/>
    </row>
    <row r="310" ht="12.75">
      <c r="A310" s="282"/>
    </row>
    <row r="311" ht="12.75">
      <c r="A311" s="282"/>
    </row>
    <row r="312" ht="12.75">
      <c r="A312" s="282"/>
    </row>
    <row r="313" ht="12.75">
      <c r="A313" s="282"/>
    </row>
    <row r="314" ht="12.75">
      <c r="A314" s="282"/>
    </row>
    <row r="315" ht="12.75">
      <c r="A315" s="282"/>
    </row>
    <row r="316" ht="12.75">
      <c r="A316" s="282"/>
    </row>
    <row r="317" ht="12.75">
      <c r="A317" s="282"/>
    </row>
    <row r="318" ht="12.75">
      <c r="A318" s="282"/>
    </row>
    <row r="319" ht="12.75">
      <c r="A319" s="282"/>
    </row>
    <row r="320" ht="12.75">
      <c r="A320" s="282"/>
    </row>
    <row r="321" ht="12.75">
      <c r="A321" s="282"/>
    </row>
    <row r="322" ht="12.75">
      <c r="A322" s="282"/>
    </row>
    <row r="323" ht="12.75">
      <c r="A323" s="282"/>
    </row>
    <row r="324" ht="12.75">
      <c r="A324" s="282"/>
    </row>
    <row r="325" ht="12.75">
      <c r="A325" s="282"/>
    </row>
    <row r="326" ht="12.75">
      <c r="A326" s="282"/>
    </row>
    <row r="327" ht="12.75">
      <c r="A327" s="282"/>
    </row>
    <row r="328" ht="12.75">
      <c r="A328" s="282"/>
    </row>
    <row r="329" ht="12.75">
      <c r="A329" s="282"/>
    </row>
    <row r="330" ht="12.75">
      <c r="A330" s="282"/>
    </row>
    <row r="331" ht="12.75">
      <c r="A331" s="282"/>
    </row>
    <row r="332" ht="12.75">
      <c r="A332" s="282"/>
    </row>
    <row r="333" ht="12.75">
      <c r="A333" s="282"/>
    </row>
    <row r="334" ht="12.75">
      <c r="A334" s="282"/>
    </row>
    <row r="335" ht="12.75">
      <c r="A335" s="282"/>
    </row>
    <row r="336" ht="12.75">
      <c r="A336" s="282"/>
    </row>
    <row r="337" ht="12.75">
      <c r="A337" s="282"/>
    </row>
    <row r="338" ht="12.75">
      <c r="A338" s="282"/>
    </row>
    <row r="339" ht="12.75">
      <c r="A339" s="282"/>
    </row>
    <row r="340" ht="12.75">
      <c r="A340" s="282"/>
    </row>
    <row r="341" ht="12.75">
      <c r="A341" s="282"/>
    </row>
    <row r="342" ht="12.75">
      <c r="A342" s="282"/>
    </row>
    <row r="343" ht="12.75">
      <c r="A343" s="282"/>
    </row>
    <row r="344" ht="12.75">
      <c r="A344" s="282"/>
    </row>
    <row r="345" ht="12.75">
      <c r="A345" s="282"/>
    </row>
    <row r="346" ht="12.75">
      <c r="A346" s="282"/>
    </row>
    <row r="347" ht="12.75">
      <c r="A347" s="282"/>
    </row>
    <row r="348" ht="12.75">
      <c r="A348" s="282"/>
    </row>
    <row r="349" ht="12.75">
      <c r="A349" s="282"/>
    </row>
    <row r="350" ht="12.75">
      <c r="A350" s="282"/>
    </row>
    <row r="351" ht="12.75">
      <c r="A351" s="282"/>
    </row>
    <row r="352" ht="12.75">
      <c r="A352" s="282"/>
    </row>
    <row r="353" ht="12.75">
      <c r="A353" s="282"/>
    </row>
    <row r="354" ht="12.75">
      <c r="A354" s="282"/>
    </row>
    <row r="355" ht="12.75">
      <c r="A355" s="282"/>
    </row>
    <row r="356" ht="12.75">
      <c r="A356" s="282"/>
    </row>
    <row r="357" ht="12.75">
      <c r="A357" s="282"/>
    </row>
    <row r="358" ht="12.75">
      <c r="A358" s="282"/>
    </row>
    <row r="359" ht="12.75">
      <c r="A359" s="282"/>
    </row>
    <row r="360" ht="12.75">
      <c r="A360" s="282"/>
    </row>
    <row r="361" ht="12.75">
      <c r="A361" s="282"/>
    </row>
    <row r="362" ht="12.75">
      <c r="A362" s="282"/>
    </row>
    <row r="363" ht="12.75">
      <c r="A363" s="282"/>
    </row>
    <row r="364" ht="12.75">
      <c r="A364" s="282"/>
    </row>
    <row r="365" ht="12.75">
      <c r="A365" s="282"/>
    </row>
    <row r="366" ht="12.75">
      <c r="A366" s="282"/>
    </row>
    <row r="367" ht="12.75">
      <c r="A367" s="282"/>
    </row>
    <row r="368" ht="12.75">
      <c r="A368" s="282"/>
    </row>
    <row r="369" ht="12.75">
      <c r="A369" s="282"/>
    </row>
    <row r="370" ht="12.75">
      <c r="A370" s="282"/>
    </row>
    <row r="371" ht="12.75">
      <c r="A371" s="282"/>
    </row>
    <row r="372" ht="12.75">
      <c r="A372" s="282"/>
    </row>
    <row r="373" ht="12.75">
      <c r="A373" s="282"/>
    </row>
    <row r="374" ht="12.75">
      <c r="A374" s="282"/>
    </row>
    <row r="375" ht="12.75">
      <c r="A375" s="282"/>
    </row>
    <row r="376" ht="12.75">
      <c r="A376" s="282"/>
    </row>
    <row r="377" ht="12.75">
      <c r="A377" s="282"/>
    </row>
    <row r="378" ht="12.75">
      <c r="A378" s="282"/>
    </row>
    <row r="379" ht="12.75">
      <c r="A379" s="282"/>
    </row>
    <row r="380" ht="12.75">
      <c r="A380" s="282"/>
    </row>
    <row r="381" ht="12.75">
      <c r="A381" s="282"/>
    </row>
    <row r="382" ht="12.75">
      <c r="A382" s="282"/>
    </row>
    <row r="383" ht="12.75">
      <c r="A383" s="282"/>
    </row>
    <row r="384" ht="12.75">
      <c r="A384" s="282"/>
    </row>
    <row r="385" ht="12.75">
      <c r="A385" s="282"/>
    </row>
    <row r="386" ht="12.75">
      <c r="A386" s="282"/>
    </row>
    <row r="387" ht="12.75">
      <c r="A387" s="282"/>
    </row>
    <row r="388" ht="12.75">
      <c r="A388" s="282"/>
    </row>
    <row r="389" ht="12.75">
      <c r="A389" s="282"/>
    </row>
    <row r="390" ht="12.75">
      <c r="A390" s="282"/>
    </row>
    <row r="391" ht="12.75">
      <c r="A391" s="282"/>
    </row>
    <row r="392" ht="12.75">
      <c r="A392" s="282"/>
    </row>
    <row r="393" ht="12.75">
      <c r="A393" s="282"/>
    </row>
    <row r="394" ht="12.75">
      <c r="A394" s="282"/>
    </row>
    <row r="395" ht="12.75">
      <c r="A395" s="282"/>
    </row>
    <row r="396" ht="12.75">
      <c r="A396" s="282"/>
    </row>
    <row r="397" ht="12.75">
      <c r="A397" s="282"/>
    </row>
    <row r="398" ht="12.75">
      <c r="A398" s="282"/>
    </row>
    <row r="399" ht="12.75">
      <c r="A399" s="282"/>
    </row>
    <row r="400" ht="12.75">
      <c r="A400" s="282"/>
    </row>
    <row r="401" ht="12.75">
      <c r="A401" s="282"/>
    </row>
    <row r="402" ht="12.75">
      <c r="A402" s="282"/>
    </row>
    <row r="403" ht="12.75">
      <c r="A403" s="282"/>
    </row>
    <row r="404" ht="12.75">
      <c r="A404" s="282"/>
    </row>
    <row r="405" ht="12.75">
      <c r="A405" s="282"/>
    </row>
    <row r="406" ht="12.75">
      <c r="A406" s="282"/>
    </row>
    <row r="407" ht="12.75">
      <c r="A407" s="282"/>
    </row>
    <row r="408" ht="12.75">
      <c r="A408" s="282"/>
    </row>
    <row r="409" ht="12.75">
      <c r="A409" s="282"/>
    </row>
    <row r="410" ht="12.75">
      <c r="A410" s="282"/>
    </row>
  </sheetData>
  <autoFilter ref="A8:DR166"/>
  <mergeCells count="6">
    <mergeCell ref="E2:S2"/>
    <mergeCell ref="E3:S3"/>
    <mergeCell ref="E4:R4"/>
    <mergeCell ref="I7:K7"/>
    <mergeCell ref="L7:Q7"/>
    <mergeCell ref="R7:T7"/>
  </mergeCells>
  <printOptions horizontalCentered="1" verticalCentered="1"/>
  <pageMargins left="0.75" right="0.75" top="1" bottom="0.7874015748031497" header="0" footer="0.3937007874015748"/>
  <pageSetup horizontalDpi="600" verticalDpi="600" orientation="landscape" scale="70" r:id="rId2"/>
  <headerFooter alignWithMargins="0">
    <oddFooter>&amp;LNOTA:  Las calificaciones corresponden al promedio del número de tramos evaluados para cada línea.&amp;R&amp;P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241"/>
  <sheetViews>
    <sheetView workbookViewId="0" topLeftCell="A1">
      <selection activeCell="A50" sqref="A50"/>
    </sheetView>
  </sheetViews>
  <sheetFormatPr defaultColWidth="11.57421875" defaultRowHeight="12.75" outlineLevelCol="1"/>
  <cols>
    <col min="1" max="1" width="7.421875" style="83" customWidth="1"/>
    <col min="2" max="2" width="7.7109375" style="68" customWidth="1"/>
    <col min="3" max="3" width="5.7109375" style="31" customWidth="1"/>
    <col min="4" max="4" width="9.140625" style="35" customWidth="1"/>
    <col min="5" max="5" width="15.7109375" style="0" customWidth="1"/>
    <col min="6" max="6" width="8.28125" style="27" customWidth="1"/>
    <col min="7" max="7" width="7.7109375" style="27" customWidth="1"/>
    <col min="8" max="8" width="8.421875" style="27" customWidth="1" outlineLevel="1"/>
    <col min="9" max="9" width="8.140625" style="28" customWidth="1" outlineLevel="1"/>
    <col min="10" max="10" width="7.421875" style="29" customWidth="1" outlineLevel="1"/>
    <col min="11" max="11" width="8.28125" style="29" customWidth="1" outlineLevel="1"/>
    <col min="12" max="12" width="7.7109375" style="5" customWidth="1" outlineLevel="1"/>
    <col min="13" max="13" width="10.28125" style="6" customWidth="1" outlineLevel="1"/>
    <col min="14" max="14" width="8.7109375" style="0" customWidth="1" outlineLevel="1"/>
    <col min="15" max="15" width="13.00390625" style="0" customWidth="1" outlineLevel="1"/>
    <col min="16" max="16" width="11.28125" style="0" customWidth="1" outlineLevel="1"/>
    <col min="17" max="17" width="9.421875" style="0" customWidth="1" outlineLevel="1"/>
    <col min="18" max="18" width="8.140625" style="0" customWidth="1" outlineLevel="1"/>
    <col min="19" max="19" width="9.00390625" style="7" customWidth="1" outlineLevel="1"/>
    <col min="20" max="20" width="8.140625" style="7" customWidth="1"/>
    <col min="22" max="16384" width="9.140625" style="0" customWidth="1"/>
  </cols>
  <sheetData>
    <row r="1" spans="1:20" ht="12.75">
      <c r="A1" s="143" t="s">
        <v>428</v>
      </c>
      <c r="B1" s="147"/>
      <c r="C1" s="136"/>
      <c r="D1" s="137"/>
      <c r="E1" s="148"/>
      <c r="F1" s="149"/>
      <c r="G1" s="149"/>
      <c r="H1" s="149"/>
      <c r="I1" s="150"/>
      <c r="J1" s="148"/>
      <c r="K1" s="148"/>
      <c r="L1" s="151"/>
      <c r="M1" s="152"/>
      <c r="N1" s="148"/>
      <c r="O1" s="137"/>
      <c r="P1" s="137"/>
      <c r="Q1" s="137"/>
      <c r="R1" s="137"/>
      <c r="S1" s="153"/>
      <c r="T1" s="153"/>
    </row>
    <row r="2" spans="5:20" ht="12.75" customHeight="1">
      <c r="E2" s="169" t="s">
        <v>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01"/>
    </row>
    <row r="3" spans="5:20" ht="12" customHeight="1">
      <c r="E3" s="169" t="s">
        <v>423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01"/>
    </row>
    <row r="4" spans="5:20" ht="12.75">
      <c r="E4" s="170" t="s">
        <v>427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01"/>
      <c r="T4" s="101"/>
    </row>
    <row r="5" spans="5:20" ht="12.75">
      <c r="E5" s="102"/>
      <c r="F5" s="103"/>
      <c r="G5" s="103"/>
      <c r="H5" s="103"/>
      <c r="I5" s="103"/>
      <c r="J5" s="104"/>
      <c r="K5" s="104"/>
      <c r="L5" s="98"/>
      <c r="M5" s="99"/>
      <c r="N5" s="96"/>
      <c r="O5" s="100"/>
      <c r="P5" s="100"/>
      <c r="Q5" s="100"/>
      <c r="R5" s="100"/>
      <c r="S5" s="101"/>
      <c r="T5" s="101"/>
    </row>
    <row r="6" spans="5:20" ht="13.5" thickBot="1">
      <c r="E6" s="102"/>
      <c r="F6" s="103"/>
      <c r="G6" s="103"/>
      <c r="H6" s="103"/>
      <c r="I6" s="103"/>
      <c r="J6" s="104"/>
      <c r="K6" s="104"/>
      <c r="L6" s="98"/>
      <c r="M6" s="99"/>
      <c r="N6" s="96"/>
      <c r="O6" s="100"/>
      <c r="P6" s="100"/>
      <c r="Q6" s="100"/>
      <c r="R6" s="100"/>
      <c r="S6" s="101"/>
      <c r="T6" s="101"/>
    </row>
    <row r="7" spans="1:20" ht="14.25" customHeight="1" thickBot="1">
      <c r="A7" s="262"/>
      <c r="B7" s="71"/>
      <c r="C7" s="34"/>
      <c r="D7" s="38"/>
      <c r="E7" s="96"/>
      <c r="F7" s="97"/>
      <c r="G7" s="97"/>
      <c r="H7" s="263"/>
      <c r="I7" s="171" t="s">
        <v>1</v>
      </c>
      <c r="J7" s="172"/>
      <c r="K7" s="173"/>
      <c r="L7" s="174" t="s">
        <v>2</v>
      </c>
      <c r="M7" s="174"/>
      <c r="N7" s="174"/>
      <c r="O7" s="174"/>
      <c r="P7" s="174"/>
      <c r="Q7" s="174"/>
      <c r="R7" s="175" t="s">
        <v>437</v>
      </c>
      <c r="S7" s="176"/>
      <c r="T7" s="177"/>
    </row>
    <row r="8" spans="1:20" s="11" customFormat="1" ht="35.25" thickBot="1" thickTop="1">
      <c r="A8" s="250" t="s">
        <v>422</v>
      </c>
      <c r="B8" s="30" t="s">
        <v>312</v>
      </c>
      <c r="C8" s="72" t="s">
        <v>316</v>
      </c>
      <c r="D8" s="73" t="s">
        <v>3</v>
      </c>
      <c r="E8" s="105" t="s">
        <v>4</v>
      </c>
      <c r="F8" s="106" t="s">
        <v>5</v>
      </c>
      <c r="G8" s="107" t="s">
        <v>421</v>
      </c>
      <c r="H8" s="236" t="s">
        <v>310</v>
      </c>
      <c r="I8" s="242" t="s">
        <v>6</v>
      </c>
      <c r="J8" s="108" t="s">
        <v>7</v>
      </c>
      <c r="K8" s="109" t="s">
        <v>8</v>
      </c>
      <c r="L8" s="239" t="s">
        <v>301</v>
      </c>
      <c r="M8" s="106" t="s">
        <v>302</v>
      </c>
      <c r="N8" s="105" t="s">
        <v>303</v>
      </c>
      <c r="O8" s="106" t="s">
        <v>304</v>
      </c>
      <c r="P8" s="109" t="s">
        <v>305</v>
      </c>
      <c r="Q8" s="223" t="s">
        <v>306</v>
      </c>
      <c r="R8" s="110" t="s">
        <v>307</v>
      </c>
      <c r="S8" s="111" t="s">
        <v>308</v>
      </c>
      <c r="T8" s="112" t="s">
        <v>309</v>
      </c>
    </row>
    <row r="9" spans="1:20" s="12" customFormat="1" ht="18.75" thickTop="1">
      <c r="A9" s="251">
        <v>1</v>
      </c>
      <c r="B9" s="86">
        <f>I9*0.05+J9*0.1+K9*0.05+L9*0.1+M9*0.05+N9*0.05+O9*0.15+P9*0.15+Q9*0.15+R9*0.05+S9*0.05+T9*0.05</f>
        <v>3.24</v>
      </c>
      <c r="C9" s="58" t="s">
        <v>321</v>
      </c>
      <c r="D9" s="59" t="s">
        <v>28</v>
      </c>
      <c r="E9" s="113" t="s">
        <v>29</v>
      </c>
      <c r="F9" s="114" t="s">
        <v>11</v>
      </c>
      <c r="G9" s="59">
        <v>78</v>
      </c>
      <c r="H9" s="237">
        <f>'[1]LONGITUDES'!L36</f>
        <v>52694.83</v>
      </c>
      <c r="I9" s="243">
        <v>5</v>
      </c>
      <c r="J9" s="115">
        <v>3</v>
      </c>
      <c r="K9" s="244">
        <f aca="true" t="shared" si="0" ref="K9:K36">IF(G9=78,5,IF(G9=60,5,IF(G9=48,4,IF(G9=42,4,IF(G9=36,3,IF(G9=30,3,IF(G9=24,2,IF(G9=20,2,1))))))))</f>
        <v>5</v>
      </c>
      <c r="L9" s="240">
        <v>3.3</v>
      </c>
      <c r="M9" s="115">
        <v>1</v>
      </c>
      <c r="N9" s="115">
        <v>3.8</v>
      </c>
      <c r="O9" s="115">
        <v>4.4</v>
      </c>
      <c r="P9" s="115">
        <v>3.9</v>
      </c>
      <c r="Q9" s="224">
        <v>3</v>
      </c>
      <c r="R9" s="227">
        <v>0</v>
      </c>
      <c r="S9" s="116">
        <v>2.5</v>
      </c>
      <c r="T9" s="228">
        <v>1</v>
      </c>
    </row>
    <row r="10" spans="1:20" s="12" customFormat="1" ht="12.75">
      <c r="A10" s="252">
        <v>2</v>
      </c>
      <c r="B10" s="87">
        <f>I10*0.05+J10*0.1+K10*0.05+L10*0.1+M10*0.05+N10*0.05+O10*0.15+P10*0.15+Q10*0.15+R10*0.05+S10*0.05+T10*0.05</f>
        <v>3.2000000000000006</v>
      </c>
      <c r="C10" s="39" t="s">
        <v>347</v>
      </c>
      <c r="D10" s="40" t="s">
        <v>120</v>
      </c>
      <c r="E10" s="54" t="s">
        <v>121</v>
      </c>
      <c r="F10" s="117" t="s">
        <v>11</v>
      </c>
      <c r="G10" s="40">
        <v>16</v>
      </c>
      <c r="H10" s="238">
        <f>'[1]LONGITUDES'!L154</f>
        <v>1816.72</v>
      </c>
      <c r="I10" s="245">
        <v>1</v>
      </c>
      <c r="J10" s="118">
        <v>4</v>
      </c>
      <c r="K10" s="246">
        <f t="shared" si="0"/>
        <v>1</v>
      </c>
      <c r="L10" s="241">
        <v>3.3</v>
      </c>
      <c r="M10" s="118">
        <v>1</v>
      </c>
      <c r="N10" s="118">
        <v>4</v>
      </c>
      <c r="O10" s="118">
        <v>4</v>
      </c>
      <c r="P10" s="118">
        <v>4.8</v>
      </c>
      <c r="Q10" s="225">
        <v>4</v>
      </c>
      <c r="R10" s="229">
        <v>0</v>
      </c>
      <c r="S10" s="119">
        <v>2.5</v>
      </c>
      <c r="T10" s="230">
        <v>1.5</v>
      </c>
    </row>
    <row r="11" spans="1:20" s="12" customFormat="1" ht="16.5">
      <c r="A11" s="252">
        <v>3</v>
      </c>
      <c r="B11" s="87">
        <f>(I11*0.05+J11*0.1+K11*0.05+L11*0.1+M11*0.05+N11*0.05+O11*0.15+P11*0.15+Q11*0.15+R11*0.05+S11*0.05+T11*0.05)/0.85</f>
        <v>3.1999999999999997</v>
      </c>
      <c r="C11" s="55" t="s">
        <v>411</v>
      </c>
      <c r="D11" s="40" t="s">
        <v>265</v>
      </c>
      <c r="E11" s="54" t="s">
        <v>266</v>
      </c>
      <c r="F11" s="117" t="s">
        <v>267</v>
      </c>
      <c r="G11" s="40">
        <v>60</v>
      </c>
      <c r="H11" s="238">
        <f>'[1]LONGITUDES'!L39</f>
        <v>38000</v>
      </c>
      <c r="I11" s="245">
        <v>1</v>
      </c>
      <c r="J11" s="118">
        <v>4</v>
      </c>
      <c r="K11" s="246">
        <f t="shared" si="0"/>
        <v>5</v>
      </c>
      <c r="L11" s="241">
        <v>3.4</v>
      </c>
      <c r="M11" s="118">
        <v>1</v>
      </c>
      <c r="N11" s="118">
        <v>3.7</v>
      </c>
      <c r="O11" s="118">
        <v>4.8</v>
      </c>
      <c r="P11" s="118">
        <v>1</v>
      </c>
      <c r="Q11" s="225">
        <v>3</v>
      </c>
      <c r="R11" s="229">
        <v>0</v>
      </c>
      <c r="S11" s="119">
        <v>1</v>
      </c>
      <c r="T11" s="230">
        <v>1.5</v>
      </c>
    </row>
    <row r="12" spans="1:20" s="12" customFormat="1" ht="18">
      <c r="A12" s="252">
        <v>4</v>
      </c>
      <c r="B12" s="87">
        <f>(I12*0.05+J12*0.1+K12*0.05+L12*0.1+M12*0.05+N12*0.05+O12*0.15+P12*0.15+Q12*0.15+R12*0.05+S12*0.05+T12*0.05)/0.85</f>
        <v>3.058823529411765</v>
      </c>
      <c r="C12" s="39">
        <v>14.1</v>
      </c>
      <c r="D12" s="40" t="s">
        <v>34</v>
      </c>
      <c r="E12" s="54" t="s">
        <v>35</v>
      </c>
      <c r="F12" s="117" t="s">
        <v>11</v>
      </c>
      <c r="G12" s="40">
        <v>42</v>
      </c>
      <c r="H12" s="238">
        <f>'[1]LONGITUDES'!L53</f>
        <v>5006.57</v>
      </c>
      <c r="I12" s="245">
        <v>1</v>
      </c>
      <c r="J12" s="120">
        <v>3</v>
      </c>
      <c r="K12" s="246">
        <f t="shared" si="0"/>
        <v>4</v>
      </c>
      <c r="L12" s="241">
        <v>3</v>
      </c>
      <c r="M12" s="118">
        <v>1</v>
      </c>
      <c r="N12" s="118">
        <v>4</v>
      </c>
      <c r="O12" s="118">
        <v>4</v>
      </c>
      <c r="P12" s="118"/>
      <c r="Q12" s="225">
        <v>4</v>
      </c>
      <c r="R12" s="229">
        <v>0</v>
      </c>
      <c r="S12" s="119">
        <v>5</v>
      </c>
      <c r="T12" s="230">
        <v>1</v>
      </c>
    </row>
    <row r="13" spans="1:20" s="12" customFormat="1" ht="12.75">
      <c r="A13" s="252">
        <v>5</v>
      </c>
      <c r="B13" s="87">
        <f>(I13*0.05+J13*0.1+K13*0.05+L13*0.1+M13*0.05+N13*0.05+O13*0.15+P13*0.15+Q13*0.15+R13*0.05+S13*0.05+T13*0.05)/0.5</f>
        <v>4.050000000000001</v>
      </c>
      <c r="C13" s="39">
        <v>1.2</v>
      </c>
      <c r="D13" s="40" t="s">
        <v>12</v>
      </c>
      <c r="E13" s="54" t="s">
        <v>313</v>
      </c>
      <c r="F13" s="117" t="s">
        <v>314</v>
      </c>
      <c r="G13" s="40">
        <v>42</v>
      </c>
      <c r="H13" s="238">
        <f>'[1]LONGITUDES'!L13</f>
        <v>7030</v>
      </c>
      <c r="I13" s="245">
        <v>1</v>
      </c>
      <c r="J13" s="118">
        <v>1</v>
      </c>
      <c r="K13" s="246">
        <f t="shared" si="0"/>
        <v>4</v>
      </c>
      <c r="L13" s="241">
        <v>2.5</v>
      </c>
      <c r="M13" s="118">
        <v>2.5</v>
      </c>
      <c r="N13" s="118">
        <v>2.5</v>
      </c>
      <c r="O13" s="118"/>
      <c r="P13" s="118">
        <v>3</v>
      </c>
      <c r="Q13" s="225"/>
      <c r="R13" s="229">
        <v>5</v>
      </c>
      <c r="S13" s="119">
        <v>4.5</v>
      </c>
      <c r="T13" s="230">
        <v>5</v>
      </c>
    </row>
    <row r="14" spans="1:20" s="12" customFormat="1" ht="18">
      <c r="A14" s="252">
        <v>6</v>
      </c>
      <c r="B14" s="87">
        <f>(I14*0.05+J14*0.1+K14*0.05+L14*0.1+M14*0.05+N14*0.05+O14*0.15+P14*0.15+Q14*0.15+R14*0.05+S14*0.05+T14*0.05)/0.9</f>
        <v>3</v>
      </c>
      <c r="C14" s="39" t="s">
        <v>350</v>
      </c>
      <c r="D14" s="40" t="s">
        <v>126</v>
      </c>
      <c r="E14" s="54" t="s">
        <v>127</v>
      </c>
      <c r="F14" s="117" t="s">
        <v>11</v>
      </c>
      <c r="G14" s="40">
        <v>16</v>
      </c>
      <c r="H14" s="238">
        <f>'[1]LONGITUDES'!L158</f>
        <v>2350</v>
      </c>
      <c r="I14" s="245">
        <v>1</v>
      </c>
      <c r="J14" s="118">
        <v>3</v>
      </c>
      <c r="K14" s="246">
        <f t="shared" si="0"/>
        <v>1</v>
      </c>
      <c r="L14" s="241">
        <v>1</v>
      </c>
      <c r="M14" s="118">
        <v>1</v>
      </c>
      <c r="N14" s="118">
        <v>4</v>
      </c>
      <c r="O14" s="118">
        <v>4</v>
      </c>
      <c r="P14" s="118">
        <v>5</v>
      </c>
      <c r="Q14" s="225">
        <v>4</v>
      </c>
      <c r="R14" s="229">
        <v>0</v>
      </c>
      <c r="S14" s="119"/>
      <c r="T14" s="230"/>
    </row>
    <row r="15" spans="1:121" ht="12.75">
      <c r="A15" s="252">
        <v>7</v>
      </c>
      <c r="B15" s="87">
        <f>I15*0.05+J15*0.1+K15*0.05+L15*0.1+M15*0.05+N15*0.05+O15*0.15+P15*0.15+Q15*0.15+R15*0.05+S15*0.05+T15*0.05</f>
        <v>2.9995000000000003</v>
      </c>
      <c r="C15" s="39" t="s">
        <v>346</v>
      </c>
      <c r="D15" s="40" t="s">
        <v>118</v>
      </c>
      <c r="E15" s="54" t="s">
        <v>119</v>
      </c>
      <c r="F15" s="117" t="s">
        <v>11</v>
      </c>
      <c r="G15" s="40">
        <v>16</v>
      </c>
      <c r="H15" s="238">
        <f>'[1]LONGITUDES'!L151</f>
        <v>3523.15</v>
      </c>
      <c r="I15" s="245">
        <v>3</v>
      </c>
      <c r="J15" s="118">
        <v>4</v>
      </c>
      <c r="K15" s="246">
        <f t="shared" si="0"/>
        <v>1</v>
      </c>
      <c r="L15" s="241">
        <v>1</v>
      </c>
      <c r="M15" s="118">
        <v>1</v>
      </c>
      <c r="N15" s="118">
        <v>4</v>
      </c>
      <c r="O15" s="118">
        <v>4</v>
      </c>
      <c r="P15" s="118">
        <v>4.83</v>
      </c>
      <c r="Q15" s="225">
        <v>4</v>
      </c>
      <c r="R15" s="229">
        <v>0</v>
      </c>
      <c r="S15" s="119">
        <v>1</v>
      </c>
      <c r="T15" s="230">
        <v>1.5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spans="1:20" s="12" customFormat="1" ht="16.5">
      <c r="A16" s="252">
        <v>8</v>
      </c>
      <c r="B16" s="87">
        <f>I16*0.05+J16*0.1+K16*0.05+L16*0.1+M16*0.05+N16*0.05+O16*0.15+P16*0.15+Q16*0.15+R16*0.05+S16*0.05+T16*0.05</f>
        <v>2.9899999999999998</v>
      </c>
      <c r="C16" s="55" t="s">
        <v>373</v>
      </c>
      <c r="D16" s="40" t="s">
        <v>171</v>
      </c>
      <c r="E16" s="54" t="s">
        <v>172</v>
      </c>
      <c r="F16" s="117" t="s">
        <v>165</v>
      </c>
      <c r="G16" s="40">
        <v>24</v>
      </c>
      <c r="H16" s="238">
        <f>'[1]LONGITUDES'!L113</f>
        <v>1560</v>
      </c>
      <c r="I16" s="245">
        <v>1</v>
      </c>
      <c r="J16" s="118">
        <v>2</v>
      </c>
      <c r="K16" s="246">
        <f t="shared" si="0"/>
        <v>2</v>
      </c>
      <c r="L16" s="241">
        <v>3.6</v>
      </c>
      <c r="M16" s="118">
        <v>2.8</v>
      </c>
      <c r="N16" s="118">
        <v>3</v>
      </c>
      <c r="O16" s="118">
        <v>3.1</v>
      </c>
      <c r="P16" s="118">
        <v>4.5</v>
      </c>
      <c r="Q16" s="225">
        <v>4</v>
      </c>
      <c r="R16" s="229">
        <v>0</v>
      </c>
      <c r="S16" s="119">
        <v>3</v>
      </c>
      <c r="T16" s="230">
        <v>2</v>
      </c>
    </row>
    <row r="17" spans="1:20" s="12" customFormat="1" ht="27">
      <c r="A17" s="252">
        <v>9</v>
      </c>
      <c r="B17" s="87">
        <f>(I17*0.05+J17*0.1+K17*0.05+L17*0.1+M17*0.05+N17*0.05+O17*0.15+P17*0.15+Q17*0.15+R17*0.05+S17*0.05+T17*0.05)/0.9</f>
        <v>2.972222222222222</v>
      </c>
      <c r="C17" s="55" t="s">
        <v>398</v>
      </c>
      <c r="D17" s="40" t="s">
        <v>222</v>
      </c>
      <c r="E17" s="54" t="s">
        <v>223</v>
      </c>
      <c r="F17" s="117" t="s">
        <v>180</v>
      </c>
      <c r="G17" s="40">
        <v>16</v>
      </c>
      <c r="H17" s="238">
        <f>'[1]LONGITUDES'!L165</f>
        <v>980</v>
      </c>
      <c r="I17" s="245">
        <v>1</v>
      </c>
      <c r="J17" s="118">
        <v>1</v>
      </c>
      <c r="K17" s="246">
        <f t="shared" si="0"/>
        <v>1</v>
      </c>
      <c r="L17" s="241">
        <v>4</v>
      </c>
      <c r="M17" s="118">
        <v>4</v>
      </c>
      <c r="N17" s="118">
        <v>3</v>
      </c>
      <c r="O17" s="118">
        <v>3.5</v>
      </c>
      <c r="P17" s="118">
        <v>5</v>
      </c>
      <c r="Q17" s="225">
        <v>3</v>
      </c>
      <c r="R17" s="229">
        <v>0</v>
      </c>
      <c r="S17" s="119"/>
      <c r="T17" s="230"/>
    </row>
    <row r="18" spans="1:20" s="12" customFormat="1" ht="18">
      <c r="A18" s="252">
        <v>10</v>
      </c>
      <c r="B18" s="87">
        <f>(I18*0.05+J18*0.1+K18*0.05+L18*0.1+M18*0.05+N18*0.05+O18*0.15+P18*0.15+Q18*0.15+R18*0.05+S18*0.05+T18*0.05)/0.85</f>
        <v>2.941176470588236</v>
      </c>
      <c r="C18" s="39">
        <v>14.2</v>
      </c>
      <c r="D18" s="40" t="s">
        <v>36</v>
      </c>
      <c r="E18" s="54" t="s">
        <v>35</v>
      </c>
      <c r="F18" s="117" t="s">
        <v>11</v>
      </c>
      <c r="G18" s="40">
        <v>42</v>
      </c>
      <c r="H18" s="238">
        <f>'[1]LONGITUDES'!L54</f>
        <v>2980.64</v>
      </c>
      <c r="I18" s="245">
        <v>1</v>
      </c>
      <c r="J18" s="120">
        <v>3</v>
      </c>
      <c r="K18" s="246">
        <f t="shared" si="0"/>
        <v>4</v>
      </c>
      <c r="L18" s="241">
        <v>3</v>
      </c>
      <c r="M18" s="118">
        <v>1</v>
      </c>
      <c r="N18" s="118">
        <v>4</v>
      </c>
      <c r="O18" s="118">
        <v>4</v>
      </c>
      <c r="P18" s="118"/>
      <c r="Q18" s="225">
        <v>4</v>
      </c>
      <c r="R18" s="229">
        <v>0</v>
      </c>
      <c r="S18" s="119">
        <v>2.5</v>
      </c>
      <c r="T18" s="230">
        <v>1.5</v>
      </c>
    </row>
    <row r="19" spans="1:121" ht="16.5">
      <c r="A19" s="252">
        <v>11</v>
      </c>
      <c r="B19" s="87">
        <f>(I19*0.05+J19*0.1+K19*0.05+L19*0.1+M19*0.05+N19*0.05+O19*0.15+P19*0.15+Q19*0.15+R19*0.05+S19*0.05+T19*0.05)/0.95</f>
        <v>2.9263157894736844</v>
      </c>
      <c r="C19" s="55" t="s">
        <v>394</v>
      </c>
      <c r="D19" s="40" t="s">
        <v>214</v>
      </c>
      <c r="E19" s="54" t="s">
        <v>215</v>
      </c>
      <c r="F19" s="117" t="s">
        <v>180</v>
      </c>
      <c r="G19" s="40">
        <v>16</v>
      </c>
      <c r="H19" s="238">
        <f>'[1]LONGITUDES'!L153</f>
        <v>1228.71</v>
      </c>
      <c r="I19" s="245">
        <v>3</v>
      </c>
      <c r="J19" s="118">
        <v>4</v>
      </c>
      <c r="K19" s="246">
        <f t="shared" si="0"/>
        <v>1</v>
      </c>
      <c r="L19" s="241">
        <v>1</v>
      </c>
      <c r="M19" s="118">
        <v>1</v>
      </c>
      <c r="N19" s="118">
        <v>3.5</v>
      </c>
      <c r="O19" s="118">
        <v>3.5</v>
      </c>
      <c r="P19" s="118">
        <v>4.2</v>
      </c>
      <c r="Q19" s="225">
        <v>3</v>
      </c>
      <c r="R19" s="229">
        <v>0</v>
      </c>
      <c r="S19" s="119"/>
      <c r="T19" s="230">
        <v>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spans="1:20" s="12" customFormat="1" ht="18">
      <c r="A20" s="252">
        <v>12</v>
      </c>
      <c r="B20" s="87">
        <f>(I20*0.05+J20*0.1+K20*0.05+L20*0.1+M20*0.05+N20*0.05+O20*0.15+P20*0.15+Q20*0.15+R20*0.05+S20*0.05+T20*0.05)/0.85</f>
        <v>2.911764705882353</v>
      </c>
      <c r="C20" s="55" t="s">
        <v>410</v>
      </c>
      <c r="D20" s="40" t="s">
        <v>263</v>
      </c>
      <c r="E20" s="54" t="s">
        <v>264</v>
      </c>
      <c r="F20" s="117" t="s">
        <v>260</v>
      </c>
      <c r="G20" s="40">
        <v>20</v>
      </c>
      <c r="H20" s="238">
        <f>'[1]LONGITUDES'!L133</f>
        <v>4885.06</v>
      </c>
      <c r="I20" s="245">
        <v>1</v>
      </c>
      <c r="J20" s="118">
        <v>5</v>
      </c>
      <c r="K20" s="246">
        <f t="shared" si="0"/>
        <v>2</v>
      </c>
      <c r="L20" s="241">
        <v>5</v>
      </c>
      <c r="M20" s="118">
        <v>1</v>
      </c>
      <c r="N20" s="118">
        <v>3.5</v>
      </c>
      <c r="O20" s="118">
        <v>3.5</v>
      </c>
      <c r="P20" s="118"/>
      <c r="Q20" s="225">
        <v>3</v>
      </c>
      <c r="R20" s="229">
        <v>0</v>
      </c>
      <c r="S20" s="119">
        <v>1.5</v>
      </c>
      <c r="T20" s="230">
        <v>1</v>
      </c>
    </row>
    <row r="21" spans="1:20" s="12" customFormat="1" ht="24.75">
      <c r="A21" s="252">
        <v>13</v>
      </c>
      <c r="B21" s="87">
        <f>I21*0.05+J21*0.1+K21*0.05+L21*0.1+M21*0.05+N21*0.05+O21*0.15+P21*0.15+Q21*0.15+R21*0.05+S21*0.05+T21*0.05</f>
        <v>2.8815</v>
      </c>
      <c r="C21" s="39" t="s">
        <v>369</v>
      </c>
      <c r="D21" s="40" t="s">
        <v>160</v>
      </c>
      <c r="E21" s="54" t="s">
        <v>161</v>
      </c>
      <c r="F21" s="117" t="s">
        <v>162</v>
      </c>
      <c r="G21" s="40">
        <v>60</v>
      </c>
      <c r="H21" s="238">
        <f>'[1]LONGITUDES'!L10</f>
        <v>6787.06</v>
      </c>
      <c r="I21" s="245">
        <v>1</v>
      </c>
      <c r="J21" s="118">
        <v>1</v>
      </c>
      <c r="K21" s="246">
        <f t="shared" si="0"/>
        <v>5</v>
      </c>
      <c r="L21" s="241">
        <v>4</v>
      </c>
      <c r="M21" s="118">
        <v>3.1</v>
      </c>
      <c r="N21" s="118">
        <v>3</v>
      </c>
      <c r="O21" s="118">
        <v>3.3</v>
      </c>
      <c r="P21" s="118">
        <v>2.91</v>
      </c>
      <c r="Q21" s="225">
        <v>3.3</v>
      </c>
      <c r="R21" s="231">
        <v>0</v>
      </c>
      <c r="S21" s="121">
        <v>2</v>
      </c>
      <c r="T21" s="232">
        <v>5</v>
      </c>
    </row>
    <row r="22" spans="1:20" s="12" customFormat="1" ht="27">
      <c r="A22" s="252">
        <v>14</v>
      </c>
      <c r="B22" s="87">
        <f>(I22*0.05+J22*0.1+K22*0.05+L22*0.1+M22*0.05+N22*0.05+O22*0.15+P22*0.15+Q22*0.15+R22*0.05+S22*0.05+T22*0.05)/0.75</f>
        <v>2.8800000000000003</v>
      </c>
      <c r="C22" s="39">
        <v>8.2</v>
      </c>
      <c r="D22" s="40" t="s">
        <v>22</v>
      </c>
      <c r="E22" s="54" t="s">
        <v>23</v>
      </c>
      <c r="F22" s="117" t="s">
        <v>11</v>
      </c>
      <c r="G22" s="40">
        <v>48</v>
      </c>
      <c r="H22" s="238">
        <f>'[1]LONGITUDES'!L23</f>
        <v>220</v>
      </c>
      <c r="I22" s="245">
        <v>1</v>
      </c>
      <c r="J22" s="118">
        <v>1</v>
      </c>
      <c r="K22" s="246">
        <f t="shared" si="0"/>
        <v>4</v>
      </c>
      <c r="L22" s="241">
        <v>3.4</v>
      </c>
      <c r="M22" s="118">
        <v>1</v>
      </c>
      <c r="N22" s="118">
        <v>3.5</v>
      </c>
      <c r="O22" s="118">
        <v>4.3</v>
      </c>
      <c r="P22" s="118"/>
      <c r="Q22" s="225">
        <v>4</v>
      </c>
      <c r="R22" s="229">
        <v>0</v>
      </c>
      <c r="S22" s="119"/>
      <c r="T22" s="230"/>
    </row>
    <row r="23" spans="1:20" s="12" customFormat="1" ht="18">
      <c r="A23" s="252">
        <v>15</v>
      </c>
      <c r="B23" s="87">
        <f>I23*0.05+J23*0.1+K23*0.05+L23*0.1+M23*0.05+N23*0.05+O23*0.15+P23*0.15+Q23*0.15+R23*0.05+S23*0.05+T23*0.05</f>
        <v>2.88</v>
      </c>
      <c r="C23" s="39" t="s">
        <v>342</v>
      </c>
      <c r="D23" s="40" t="s">
        <v>105</v>
      </c>
      <c r="E23" s="54" t="s">
        <v>106</v>
      </c>
      <c r="F23" s="117" t="s">
        <v>11</v>
      </c>
      <c r="G23" s="40">
        <v>16</v>
      </c>
      <c r="H23" s="238">
        <f>'[1]LONGITUDES'!L139</f>
        <v>1395.15</v>
      </c>
      <c r="I23" s="245">
        <v>1</v>
      </c>
      <c r="J23" s="118">
        <v>1</v>
      </c>
      <c r="K23" s="246">
        <f t="shared" si="0"/>
        <v>1</v>
      </c>
      <c r="L23" s="241">
        <v>3.3</v>
      </c>
      <c r="M23" s="118">
        <v>1</v>
      </c>
      <c r="N23" s="118">
        <v>4</v>
      </c>
      <c r="O23" s="118">
        <v>4</v>
      </c>
      <c r="P23" s="118">
        <v>4.5</v>
      </c>
      <c r="Q23" s="225">
        <v>4</v>
      </c>
      <c r="R23" s="229">
        <v>0</v>
      </c>
      <c r="S23" s="119">
        <v>2.5</v>
      </c>
      <c r="T23" s="230">
        <v>2</v>
      </c>
    </row>
    <row r="24" spans="1:20" s="12" customFormat="1" ht="18">
      <c r="A24" s="252">
        <v>16</v>
      </c>
      <c r="B24" s="87">
        <f>(I24*0.05+J24*0.1+K24*0.05+L24*0.1+M24*0.05+N24*0.05+O24*0.15+P24*0.15+Q24*0.15+R24*0.05+S24*0.05+T24*0.05)/0.9</f>
        <v>2.8666666666666667</v>
      </c>
      <c r="C24" s="39" t="s">
        <v>349</v>
      </c>
      <c r="D24" s="40" t="s">
        <v>124</v>
      </c>
      <c r="E24" s="54" t="s">
        <v>125</v>
      </c>
      <c r="F24" s="117" t="s">
        <v>11</v>
      </c>
      <c r="G24" s="40">
        <v>16</v>
      </c>
      <c r="H24" s="238">
        <f>'[1]LONGITUDES'!L148</f>
        <v>1578.18</v>
      </c>
      <c r="I24" s="245">
        <v>1</v>
      </c>
      <c r="J24" s="118">
        <v>1</v>
      </c>
      <c r="K24" s="246">
        <f t="shared" si="0"/>
        <v>1</v>
      </c>
      <c r="L24" s="241">
        <v>3.3</v>
      </c>
      <c r="M24" s="118">
        <v>1</v>
      </c>
      <c r="N24" s="118">
        <v>4</v>
      </c>
      <c r="O24" s="118">
        <v>4</v>
      </c>
      <c r="P24" s="118">
        <v>4</v>
      </c>
      <c r="Q24" s="225">
        <v>4</v>
      </c>
      <c r="R24" s="229">
        <v>0</v>
      </c>
      <c r="S24" s="119"/>
      <c r="T24" s="230"/>
    </row>
    <row r="25" spans="1:20" s="12" customFormat="1" ht="18">
      <c r="A25" s="252">
        <v>17</v>
      </c>
      <c r="B25" s="87">
        <f>(I25*0.05+J25*0.1+K25*0.05+L25*0.1+M25*0.05+N25*0.05+O25*0.15+P25*0.15+Q25*0.15+R25*0.05+S25*0.05+T25*0.05)/0.9</f>
        <v>2.8411111111111116</v>
      </c>
      <c r="C25" s="55" t="s">
        <v>393</v>
      </c>
      <c r="D25" s="40" t="s">
        <v>213</v>
      </c>
      <c r="E25" s="54" t="str">
        <f>'[1]LONGITUDES'!C149</f>
        <v>Distribución Tanque Los Alpes</v>
      </c>
      <c r="F25" s="117" t="s">
        <v>180</v>
      </c>
      <c r="G25" s="40">
        <v>16</v>
      </c>
      <c r="H25" s="238">
        <f>'[1]LONGITUDES'!L149</f>
        <v>880</v>
      </c>
      <c r="I25" s="245">
        <v>3</v>
      </c>
      <c r="J25" s="118">
        <v>3</v>
      </c>
      <c r="K25" s="246">
        <f t="shared" si="0"/>
        <v>1</v>
      </c>
      <c r="L25" s="241">
        <v>3.4</v>
      </c>
      <c r="M25" s="118">
        <v>2</v>
      </c>
      <c r="N25" s="118">
        <v>3</v>
      </c>
      <c r="O25" s="118">
        <v>2</v>
      </c>
      <c r="P25" s="118">
        <v>4.78</v>
      </c>
      <c r="Q25" s="225">
        <v>3</v>
      </c>
      <c r="R25" s="229">
        <v>0</v>
      </c>
      <c r="S25" s="119"/>
      <c r="T25" s="230"/>
    </row>
    <row r="26" spans="1:20" s="12" customFormat="1" ht="18">
      <c r="A26" s="252">
        <v>18</v>
      </c>
      <c r="B26" s="87">
        <f>I26*0.05+J26*0.1+K26*0.05+L26*0.1+M26*0.05+N26*0.05+O26*0.15+P26*0.15+Q26*0.15+R26*0.05+S26*0.05+T26*0.05</f>
        <v>2.83</v>
      </c>
      <c r="C26" s="55" t="s">
        <v>370</v>
      </c>
      <c r="D26" s="40" t="s">
        <v>163</v>
      </c>
      <c r="E26" s="54" t="s">
        <v>164</v>
      </c>
      <c r="F26" s="117" t="s">
        <v>165</v>
      </c>
      <c r="G26" s="40">
        <v>42</v>
      </c>
      <c r="H26" s="238">
        <f>'[1]LONGITUDES'!L47</f>
        <v>1550.72</v>
      </c>
      <c r="I26" s="245">
        <v>1</v>
      </c>
      <c r="J26" s="118">
        <v>1</v>
      </c>
      <c r="K26" s="246">
        <f t="shared" si="0"/>
        <v>4</v>
      </c>
      <c r="L26" s="241">
        <v>3.8</v>
      </c>
      <c r="M26" s="118">
        <v>1</v>
      </c>
      <c r="N26" s="118">
        <v>3</v>
      </c>
      <c r="O26" s="118">
        <v>3.5</v>
      </c>
      <c r="P26" s="118">
        <v>3</v>
      </c>
      <c r="Q26" s="225">
        <v>4</v>
      </c>
      <c r="R26" s="229">
        <v>0</v>
      </c>
      <c r="S26" s="119">
        <v>1.5</v>
      </c>
      <c r="T26" s="230">
        <v>5</v>
      </c>
    </row>
    <row r="27" spans="1:20" s="12" customFormat="1" ht="18">
      <c r="A27" s="252">
        <v>19</v>
      </c>
      <c r="B27" s="87">
        <f>I27*0.05+J27*0.1+K27*0.05+L27*0.1+M27*0.05+N27*0.05+O27*0.15+P27*0.15+Q27*0.15+R27*0.05+S27*0.05+T27*0.05</f>
        <v>2.825</v>
      </c>
      <c r="C27" s="39" t="s">
        <v>366</v>
      </c>
      <c r="D27" s="40" t="s">
        <v>155</v>
      </c>
      <c r="E27" s="54" t="s">
        <v>315</v>
      </c>
      <c r="F27" s="117" t="s">
        <v>136</v>
      </c>
      <c r="G27" s="40">
        <v>16</v>
      </c>
      <c r="H27" s="238">
        <f>'[1]LONGITUDES'!L136</f>
        <v>3533.4</v>
      </c>
      <c r="I27" s="245">
        <v>1</v>
      </c>
      <c r="J27" s="118">
        <v>3</v>
      </c>
      <c r="K27" s="246">
        <f t="shared" si="0"/>
        <v>1</v>
      </c>
      <c r="L27" s="241">
        <v>1</v>
      </c>
      <c r="M27" s="118">
        <v>1</v>
      </c>
      <c r="N27" s="118">
        <v>3.5</v>
      </c>
      <c r="O27" s="118">
        <v>3.5</v>
      </c>
      <c r="P27" s="118">
        <v>5</v>
      </c>
      <c r="Q27" s="225">
        <v>3</v>
      </c>
      <c r="R27" s="229">
        <v>0</v>
      </c>
      <c r="S27" s="119">
        <v>3.5</v>
      </c>
      <c r="T27" s="230">
        <v>4</v>
      </c>
    </row>
    <row r="28" spans="1:20" s="12" customFormat="1" ht="18">
      <c r="A28" s="252">
        <v>20</v>
      </c>
      <c r="B28" s="87">
        <f>(I28*0.05+J28*0.1+K28*0.05+L28*0.1+M28*0.05+N28*0.05+O28*0.15+P28*0.15+Q28*0.15+R28*0.05+S28*0.05+T28*0.05)/0.85</f>
        <v>2.8000000000000003</v>
      </c>
      <c r="C28" s="55">
        <v>114.1</v>
      </c>
      <c r="D28" s="40" t="s">
        <v>242</v>
      </c>
      <c r="E28" s="54" t="s">
        <v>243</v>
      </c>
      <c r="F28" s="117" t="s">
        <v>241</v>
      </c>
      <c r="G28" s="40">
        <v>42</v>
      </c>
      <c r="H28" s="238">
        <f>'[1]LONGITUDES'!L45</f>
        <v>151.44</v>
      </c>
      <c r="I28" s="245">
        <v>1</v>
      </c>
      <c r="J28" s="118">
        <v>3</v>
      </c>
      <c r="K28" s="246">
        <f t="shared" si="0"/>
        <v>4</v>
      </c>
      <c r="L28" s="241">
        <v>3.3</v>
      </c>
      <c r="M28" s="118">
        <v>1</v>
      </c>
      <c r="N28" s="118">
        <v>3.5</v>
      </c>
      <c r="O28" s="118">
        <v>3.5</v>
      </c>
      <c r="P28" s="118"/>
      <c r="Q28" s="225">
        <v>3</v>
      </c>
      <c r="R28" s="229">
        <v>0</v>
      </c>
      <c r="S28" s="119">
        <v>4.5</v>
      </c>
      <c r="T28" s="230">
        <v>1.5</v>
      </c>
    </row>
    <row r="29" spans="1:121" s="12" customFormat="1" ht="12.75">
      <c r="A29" s="252">
        <v>21</v>
      </c>
      <c r="B29" s="86">
        <f>I29*0.05+J29*0.1+K29*0.05+L29*0.1+M29*0.05+N29*0.05+O29*0.15+P29*0.15+Q29*0.15+R29*0.05+S29*0.05+T29*0.05</f>
        <v>2.7995</v>
      </c>
      <c r="C29" s="39" t="s">
        <v>332</v>
      </c>
      <c r="D29" s="40" t="s">
        <v>66</v>
      </c>
      <c r="E29" s="54" t="s">
        <v>67</v>
      </c>
      <c r="F29" s="117" t="s">
        <v>11</v>
      </c>
      <c r="G29" s="40">
        <v>24</v>
      </c>
      <c r="H29" s="238">
        <f>'[1]LONGITUDES'!L85</f>
        <v>2557.47</v>
      </c>
      <c r="I29" s="245">
        <v>1</v>
      </c>
      <c r="J29" s="118">
        <v>3</v>
      </c>
      <c r="K29" s="246">
        <f t="shared" si="0"/>
        <v>2</v>
      </c>
      <c r="L29" s="241">
        <v>3.5</v>
      </c>
      <c r="M29" s="118">
        <v>1</v>
      </c>
      <c r="N29" s="118">
        <v>4</v>
      </c>
      <c r="O29" s="118">
        <v>4</v>
      </c>
      <c r="P29" s="118">
        <v>2.83</v>
      </c>
      <c r="Q29" s="225">
        <v>4</v>
      </c>
      <c r="R29" s="229">
        <v>0</v>
      </c>
      <c r="S29" s="119">
        <v>1.5</v>
      </c>
      <c r="T29" s="230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</row>
    <row r="30" spans="1:121" s="12" customFormat="1" ht="18">
      <c r="A30" s="252">
        <v>22</v>
      </c>
      <c r="B30" s="87">
        <f>(I30*0.05+J30*0.1+K30*0.05+L30*0.1+M30*0.05+N30*0.05+O30*0.15+P30*0.15+Q30*0.15+R30*0.05+S30*0.05+T30*0.05)/0.85</f>
        <v>2.7941176470588243</v>
      </c>
      <c r="C30" s="55" t="s">
        <v>379</v>
      </c>
      <c r="D30" s="40" t="s">
        <v>185</v>
      </c>
      <c r="E30" s="54" t="s">
        <v>186</v>
      </c>
      <c r="F30" s="117" t="s">
        <v>180</v>
      </c>
      <c r="G30" s="40">
        <v>42</v>
      </c>
      <c r="H30" s="238">
        <f>'[1]LONGITUDES'!L48</f>
        <v>2033.52</v>
      </c>
      <c r="I30" s="245">
        <v>1</v>
      </c>
      <c r="J30" s="118">
        <v>3</v>
      </c>
      <c r="K30" s="246">
        <f t="shared" si="0"/>
        <v>4</v>
      </c>
      <c r="L30" s="241">
        <v>3</v>
      </c>
      <c r="M30" s="118">
        <v>1</v>
      </c>
      <c r="N30" s="118">
        <v>3</v>
      </c>
      <c r="O30" s="118">
        <v>3.5</v>
      </c>
      <c r="P30" s="118"/>
      <c r="Q30" s="225">
        <v>3</v>
      </c>
      <c r="R30" s="229">
        <v>0</v>
      </c>
      <c r="S30" s="119">
        <v>2</v>
      </c>
      <c r="T30" s="230">
        <v>5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</row>
    <row r="31" spans="1:20" s="12" customFormat="1" ht="27">
      <c r="A31" s="252">
        <v>23</v>
      </c>
      <c r="B31" s="87">
        <f>(I31*0.05+J31*0.1+K31*0.05+L31*0.1+M31*0.05+N31*0.05+O31*0.15+P31*0.15+Q31*0.15+R31*0.05+S31*0.05+T31*0.05)/0.85</f>
        <v>2.794117647058824</v>
      </c>
      <c r="C31" s="39">
        <v>27.2</v>
      </c>
      <c r="D31" s="40" t="s">
        <v>63</v>
      </c>
      <c r="E31" s="54" t="s">
        <v>62</v>
      </c>
      <c r="F31" s="117" t="s">
        <v>11</v>
      </c>
      <c r="G31" s="40">
        <v>24</v>
      </c>
      <c r="H31" s="238">
        <f>'[1]LONGITUDES'!L83</f>
        <v>1750.39</v>
      </c>
      <c r="I31" s="245">
        <v>1</v>
      </c>
      <c r="J31" s="118">
        <v>3</v>
      </c>
      <c r="K31" s="246">
        <f t="shared" si="0"/>
        <v>2</v>
      </c>
      <c r="L31" s="241">
        <v>1</v>
      </c>
      <c r="M31" s="118">
        <v>1</v>
      </c>
      <c r="N31" s="118">
        <v>4</v>
      </c>
      <c r="O31" s="118">
        <v>4</v>
      </c>
      <c r="P31" s="118"/>
      <c r="Q31" s="225">
        <v>4</v>
      </c>
      <c r="R31" s="229">
        <v>0</v>
      </c>
      <c r="S31" s="119">
        <v>3.5</v>
      </c>
      <c r="T31" s="230">
        <v>4</v>
      </c>
    </row>
    <row r="32" spans="1:20" s="12" customFormat="1" ht="18">
      <c r="A32" s="252">
        <v>24</v>
      </c>
      <c r="B32" s="87">
        <f>(I32*0.05+J32*0.1+K32*0.05+L32*0.1+M32*0.05+N32*0.05+O32*0.15+P32*0.15+Q32*0.15+R32*0.05+S32*0.05+T32*0.05)/0.85</f>
        <v>2.794117647058824</v>
      </c>
      <c r="C32" s="39">
        <v>41.1</v>
      </c>
      <c r="D32" s="40" t="s">
        <v>91</v>
      </c>
      <c r="E32" s="54" t="s">
        <v>92</v>
      </c>
      <c r="F32" s="117" t="s">
        <v>11</v>
      </c>
      <c r="G32" s="40">
        <v>36</v>
      </c>
      <c r="H32" s="238">
        <f>'[1]LONGITUDES'!L124</f>
        <v>178.74</v>
      </c>
      <c r="I32" s="245">
        <v>1</v>
      </c>
      <c r="J32" s="118">
        <v>1</v>
      </c>
      <c r="K32" s="246">
        <f t="shared" si="0"/>
        <v>3</v>
      </c>
      <c r="L32" s="241">
        <v>2</v>
      </c>
      <c r="M32" s="118">
        <v>4</v>
      </c>
      <c r="N32" s="118">
        <v>3</v>
      </c>
      <c r="O32" s="118">
        <v>3.5</v>
      </c>
      <c r="P32" s="118"/>
      <c r="Q32" s="225">
        <v>2</v>
      </c>
      <c r="R32" s="229">
        <v>5</v>
      </c>
      <c r="S32" s="119">
        <v>4</v>
      </c>
      <c r="T32" s="230">
        <v>5</v>
      </c>
    </row>
    <row r="33" spans="1:20" s="12" customFormat="1" ht="27">
      <c r="A33" s="252">
        <v>25</v>
      </c>
      <c r="B33" s="87">
        <f>I33*0.05+J33*0.1+K33*0.05+L33*0.1+M33*0.05+N33*0.05+O33*0.15+P33*0.15+Q33*0.15+R33*0.05+S33*0.05+T33*0.05</f>
        <v>2.775</v>
      </c>
      <c r="C33" s="39" t="s">
        <v>361</v>
      </c>
      <c r="D33" s="40" t="s">
        <v>145</v>
      </c>
      <c r="E33" s="54" t="s">
        <v>146</v>
      </c>
      <c r="F33" s="117" t="s">
        <v>136</v>
      </c>
      <c r="G33" s="40">
        <v>42</v>
      </c>
      <c r="H33" s="238">
        <f>'[1]LONGITUDES'!L59</f>
        <v>2032.66</v>
      </c>
      <c r="I33" s="245">
        <v>1</v>
      </c>
      <c r="J33" s="118">
        <v>2</v>
      </c>
      <c r="K33" s="246">
        <f t="shared" si="0"/>
        <v>4</v>
      </c>
      <c r="L33" s="241">
        <v>1</v>
      </c>
      <c r="M33" s="118">
        <v>1</v>
      </c>
      <c r="N33" s="118">
        <v>3.5</v>
      </c>
      <c r="O33" s="118">
        <v>3.5</v>
      </c>
      <c r="P33" s="118">
        <v>5</v>
      </c>
      <c r="Q33" s="225">
        <v>3</v>
      </c>
      <c r="R33" s="231">
        <v>0</v>
      </c>
      <c r="S33" s="121">
        <v>3.5</v>
      </c>
      <c r="T33" s="232">
        <v>2</v>
      </c>
    </row>
    <row r="34" spans="1:20" s="12" customFormat="1" ht="18">
      <c r="A34" s="252">
        <v>26</v>
      </c>
      <c r="B34" s="87">
        <f>(I34*0.05+J34*0.1+K34*0.05+L34*0.1+M34*0.05+N34*0.05+O34*0.15+P34*0.15+Q34*0.15+R34*0.05+S34*0.05+T34*0.05)/0.75</f>
        <v>2.7733333333333334</v>
      </c>
      <c r="C34" s="55">
        <v>114.2</v>
      </c>
      <c r="D34" s="40" t="s">
        <v>244</v>
      </c>
      <c r="E34" s="54" t="s">
        <v>243</v>
      </c>
      <c r="F34" s="117" t="s">
        <v>241</v>
      </c>
      <c r="G34" s="40">
        <v>42</v>
      </c>
      <c r="H34" s="238">
        <f>'[1]LONGITUDES'!L46</f>
        <v>1871.71</v>
      </c>
      <c r="I34" s="245">
        <v>1</v>
      </c>
      <c r="J34" s="118">
        <v>3</v>
      </c>
      <c r="K34" s="246">
        <f t="shared" si="0"/>
        <v>4</v>
      </c>
      <c r="L34" s="241">
        <v>3.3</v>
      </c>
      <c r="M34" s="118">
        <v>1</v>
      </c>
      <c r="N34" s="118">
        <v>3.5</v>
      </c>
      <c r="O34" s="118">
        <v>3.5</v>
      </c>
      <c r="P34" s="118"/>
      <c r="Q34" s="225">
        <v>3</v>
      </c>
      <c r="R34" s="229">
        <v>0</v>
      </c>
      <c r="S34" s="119"/>
      <c r="T34" s="230"/>
    </row>
    <row r="35" spans="1:20" s="12" customFormat="1" ht="18">
      <c r="A35" s="252">
        <v>27</v>
      </c>
      <c r="B35" s="87">
        <f>(I35*0.05+J35*0.1+K35*0.05+L35*0.1+M35*0.05+N35*0.05+O35*0.15+P35*0.15+Q35*0.15+R35*0.05+S35*0.05+T35*0.05)/0.85</f>
        <v>2.7647058823529416</v>
      </c>
      <c r="C35" s="39">
        <v>28</v>
      </c>
      <c r="D35" s="40" t="s">
        <v>64</v>
      </c>
      <c r="E35" s="54" t="s">
        <v>65</v>
      </c>
      <c r="F35" s="117" t="s">
        <v>11</v>
      </c>
      <c r="G35" s="40">
        <v>24</v>
      </c>
      <c r="H35" s="238">
        <f>'[1]LONGITUDES'!L84</f>
        <v>3912.55</v>
      </c>
      <c r="I35" s="245">
        <v>1</v>
      </c>
      <c r="J35" s="118">
        <v>3</v>
      </c>
      <c r="K35" s="246">
        <f t="shared" si="0"/>
        <v>2</v>
      </c>
      <c r="L35" s="241">
        <v>3</v>
      </c>
      <c r="M35" s="118">
        <v>1</v>
      </c>
      <c r="N35" s="118">
        <v>4</v>
      </c>
      <c r="O35" s="118">
        <v>4</v>
      </c>
      <c r="P35" s="118"/>
      <c r="Q35" s="225">
        <v>4</v>
      </c>
      <c r="R35" s="229">
        <v>0</v>
      </c>
      <c r="S35" s="119">
        <v>2</v>
      </c>
      <c r="T35" s="230">
        <v>1</v>
      </c>
    </row>
    <row r="36" spans="1:20" s="12" customFormat="1" ht="18">
      <c r="A36" s="252">
        <v>28</v>
      </c>
      <c r="B36" s="87">
        <f>(I36*0.05+J36*0.1+K36*0.05+L36*0.1+M36*0.05+N36*0.05+O36*0.15+P36*0.15+Q36*0.15+R36*0.05+S36*0.05+T36*0.05)/0.85</f>
        <v>2.7647058823529416</v>
      </c>
      <c r="C36" s="39" t="s">
        <v>345</v>
      </c>
      <c r="D36" s="40" t="s">
        <v>116</v>
      </c>
      <c r="E36" s="54" t="s">
        <v>117</v>
      </c>
      <c r="F36" s="117" t="s">
        <v>11</v>
      </c>
      <c r="G36" s="40">
        <v>16</v>
      </c>
      <c r="H36" s="238">
        <f>'[1]LONGITUDES'!L150</f>
        <v>1694.93</v>
      </c>
      <c r="I36" s="245">
        <v>3</v>
      </c>
      <c r="J36" s="118">
        <v>4</v>
      </c>
      <c r="K36" s="246">
        <f t="shared" si="0"/>
        <v>1</v>
      </c>
      <c r="L36" s="241">
        <v>3</v>
      </c>
      <c r="M36" s="118">
        <v>1</v>
      </c>
      <c r="N36" s="118">
        <v>4</v>
      </c>
      <c r="O36" s="118">
        <v>4</v>
      </c>
      <c r="P36" s="118"/>
      <c r="Q36" s="225">
        <v>3</v>
      </c>
      <c r="R36" s="229">
        <v>0</v>
      </c>
      <c r="S36" s="119">
        <v>1</v>
      </c>
      <c r="T36" s="230">
        <v>2</v>
      </c>
    </row>
    <row r="37" spans="1:20" s="11" customFormat="1" ht="29.25">
      <c r="A37" s="252">
        <v>29</v>
      </c>
      <c r="B37" s="87">
        <f>(I37*0.05+J37*0.1+K37*0.05+L37*0.1+M37*0.05+N37*0.05+O37*0.15+P37*0.15+Q37*0.15+R37*0.05+S37*0.05+T37*0.05)/0.2</f>
        <v>2.75</v>
      </c>
      <c r="C37" s="55" t="s">
        <v>420</v>
      </c>
      <c r="D37" s="40" t="s">
        <v>299</v>
      </c>
      <c r="E37" s="54" t="s">
        <v>311</v>
      </c>
      <c r="F37" s="117" t="s">
        <v>300</v>
      </c>
      <c r="G37" s="40">
        <v>34</v>
      </c>
      <c r="H37" s="238">
        <f>'[1]LONGITUDES'!L67</f>
        <v>16136.53</v>
      </c>
      <c r="I37" s="245">
        <v>1</v>
      </c>
      <c r="J37" s="118">
        <v>5</v>
      </c>
      <c r="K37" s="246"/>
      <c r="L37" s="241"/>
      <c r="M37" s="122"/>
      <c r="N37" s="122"/>
      <c r="O37" s="122"/>
      <c r="P37" s="118"/>
      <c r="Q37" s="226"/>
      <c r="R37" s="229">
        <v>0</v>
      </c>
      <c r="S37" s="119"/>
      <c r="T37" s="230"/>
    </row>
    <row r="38" spans="1:20" s="12" customFormat="1" ht="18">
      <c r="A38" s="252">
        <v>30</v>
      </c>
      <c r="B38" s="87">
        <f>(I38*0.05+J38*0.1+K38*0.05+L38*0.1+M38*0.05+N38*0.05+O38*0.15+P38*0.15+Q38*0.15+R38*0.05+S38*0.05+T38*0.05)/0.75</f>
        <v>2.733333333333334</v>
      </c>
      <c r="C38" s="39">
        <v>21.1</v>
      </c>
      <c r="D38" s="40" t="s">
        <v>49</v>
      </c>
      <c r="E38" s="54" t="s">
        <v>50</v>
      </c>
      <c r="F38" s="117" t="s">
        <v>11</v>
      </c>
      <c r="G38" s="40">
        <v>30</v>
      </c>
      <c r="H38" s="238">
        <f>'[1]LONGITUDES'!L75</f>
        <v>3158.35</v>
      </c>
      <c r="I38" s="245">
        <v>1</v>
      </c>
      <c r="J38" s="118">
        <v>1</v>
      </c>
      <c r="K38" s="246">
        <f aca="true" t="shared" si="1" ref="K38:K72">IF(G38=78,5,IF(G38=60,5,IF(G38=48,4,IF(G38=42,4,IF(G38=36,3,IF(G38=30,3,IF(G38=24,2,IF(G38=20,2,1))))))))</f>
        <v>3</v>
      </c>
      <c r="L38" s="241">
        <v>3</v>
      </c>
      <c r="M38" s="118">
        <v>1</v>
      </c>
      <c r="N38" s="118">
        <v>4</v>
      </c>
      <c r="O38" s="118">
        <v>4</v>
      </c>
      <c r="P38" s="118"/>
      <c r="Q38" s="225">
        <v>4</v>
      </c>
      <c r="R38" s="229">
        <v>0</v>
      </c>
      <c r="S38" s="119"/>
      <c r="T38" s="230"/>
    </row>
    <row r="39" spans="1:20" s="12" customFormat="1" ht="36">
      <c r="A39" s="252">
        <v>31</v>
      </c>
      <c r="B39" s="87">
        <f>(I39*0.05+J39*0.1+K39*0.05+L39*0.1+M39*0.05+N39*0.05+O39*0.15+P39*0.15+Q39*0.15+R39*0.05+S39*0.05+T39*0.05)/0.75</f>
        <v>2.733333333333333</v>
      </c>
      <c r="C39" s="39" t="s">
        <v>355</v>
      </c>
      <c r="D39" s="40" t="s">
        <v>134</v>
      </c>
      <c r="E39" s="54" t="s">
        <v>135</v>
      </c>
      <c r="F39" s="117" t="s">
        <v>136</v>
      </c>
      <c r="G39" s="40">
        <v>42</v>
      </c>
      <c r="H39" s="238">
        <f>'[1]LONGITUDES'!L24</f>
        <v>187.5</v>
      </c>
      <c r="I39" s="245">
        <v>1</v>
      </c>
      <c r="J39" s="118">
        <v>1</v>
      </c>
      <c r="K39" s="246">
        <f t="shared" si="1"/>
        <v>4</v>
      </c>
      <c r="L39" s="241">
        <v>4</v>
      </c>
      <c r="M39" s="118">
        <v>1</v>
      </c>
      <c r="N39" s="118">
        <v>4</v>
      </c>
      <c r="O39" s="118">
        <v>4</v>
      </c>
      <c r="P39" s="118"/>
      <c r="Q39" s="225">
        <v>3</v>
      </c>
      <c r="R39" s="231">
        <v>0</v>
      </c>
      <c r="S39" s="121"/>
      <c r="T39" s="232"/>
    </row>
    <row r="40" spans="1:20" s="12" customFormat="1" ht="18">
      <c r="A40" s="252">
        <v>32</v>
      </c>
      <c r="B40" s="88">
        <f>I40*0.05+J40*0.1+K40*0.05+L40*0.1+M40*0.05+N40*0.05+O40*0.15+P40*0.15+Q40*0.15+R40*0.05+S40*0.05+T40*0.05</f>
        <v>2.73</v>
      </c>
      <c r="C40" s="39" t="s">
        <v>348</v>
      </c>
      <c r="D40" s="40" t="s">
        <v>122</v>
      </c>
      <c r="E40" s="54" t="s">
        <v>123</v>
      </c>
      <c r="F40" s="117" t="s">
        <v>11</v>
      </c>
      <c r="G40" s="40">
        <v>16</v>
      </c>
      <c r="H40" s="238">
        <f>'[1]LONGITUDES'!L155</f>
        <v>4880.33</v>
      </c>
      <c r="I40" s="245">
        <v>1</v>
      </c>
      <c r="J40" s="118">
        <v>1</v>
      </c>
      <c r="K40" s="246">
        <f t="shared" si="1"/>
        <v>1</v>
      </c>
      <c r="L40" s="241">
        <v>3.3</v>
      </c>
      <c r="M40" s="118">
        <v>1</v>
      </c>
      <c r="N40" s="118">
        <v>4</v>
      </c>
      <c r="O40" s="118">
        <v>4</v>
      </c>
      <c r="P40" s="118">
        <v>4</v>
      </c>
      <c r="Q40" s="225">
        <v>4</v>
      </c>
      <c r="R40" s="229">
        <v>0</v>
      </c>
      <c r="S40" s="119">
        <v>1</v>
      </c>
      <c r="T40" s="230">
        <v>2</v>
      </c>
    </row>
    <row r="41" spans="1:20" s="12" customFormat="1" ht="12.75">
      <c r="A41" s="252">
        <v>33</v>
      </c>
      <c r="B41" s="86">
        <f>I41*0.05+J41*0.1+K41*0.05+L41*0.1+M41*0.05+N41*0.05+O41*0.15+P41*0.15+Q41*0.15+R41*0.05+S41*0.05+T41*0.05</f>
        <v>2.7249999999999996</v>
      </c>
      <c r="C41" s="55">
        <v>132.1</v>
      </c>
      <c r="D41" s="40" t="s">
        <v>287</v>
      </c>
      <c r="E41" s="54" t="s">
        <v>288</v>
      </c>
      <c r="F41" s="117" t="s">
        <v>289</v>
      </c>
      <c r="G41" s="40">
        <v>42</v>
      </c>
      <c r="H41" s="238">
        <f>'[1]LONGITUDES'!L60</f>
        <v>5259.18</v>
      </c>
      <c r="I41" s="245">
        <v>1</v>
      </c>
      <c r="J41" s="118">
        <v>4</v>
      </c>
      <c r="K41" s="246">
        <f t="shared" si="1"/>
        <v>4</v>
      </c>
      <c r="L41" s="241">
        <v>2</v>
      </c>
      <c r="M41" s="118">
        <v>1</v>
      </c>
      <c r="N41" s="118">
        <v>3.5</v>
      </c>
      <c r="O41" s="118">
        <v>3.5</v>
      </c>
      <c r="P41" s="118">
        <v>4</v>
      </c>
      <c r="Q41" s="225">
        <v>1</v>
      </c>
      <c r="R41" s="229">
        <v>3</v>
      </c>
      <c r="S41" s="119">
        <v>3.5</v>
      </c>
      <c r="T41" s="230">
        <v>1</v>
      </c>
    </row>
    <row r="42" spans="1:20" s="12" customFormat="1" ht="18">
      <c r="A42" s="252">
        <v>34</v>
      </c>
      <c r="B42" s="87">
        <f>(I42*0.05+J42*0.1+K42*0.05+L42*0.1+M42*0.05+N42*0.05+O42*0.15+P42*0.15+Q42*0.15+R42*0.05+S42*0.05+T42*0.05)/0.9</f>
        <v>2.722222222222222</v>
      </c>
      <c r="C42" s="39">
        <v>21.2</v>
      </c>
      <c r="D42" s="40" t="s">
        <v>49</v>
      </c>
      <c r="E42" s="54" t="s">
        <v>50</v>
      </c>
      <c r="F42" s="117" t="s">
        <v>11</v>
      </c>
      <c r="G42" s="40">
        <v>20</v>
      </c>
      <c r="H42" s="238">
        <f>'[1]LONGITUDES'!L76</f>
        <v>2790.4</v>
      </c>
      <c r="I42" s="245">
        <v>1</v>
      </c>
      <c r="J42" s="118">
        <v>1</v>
      </c>
      <c r="K42" s="246">
        <f t="shared" si="1"/>
        <v>2</v>
      </c>
      <c r="L42" s="241">
        <v>3</v>
      </c>
      <c r="M42" s="118">
        <v>1</v>
      </c>
      <c r="N42" s="118">
        <v>4</v>
      </c>
      <c r="O42" s="118">
        <v>4</v>
      </c>
      <c r="P42" s="118">
        <v>3</v>
      </c>
      <c r="Q42" s="225">
        <v>4</v>
      </c>
      <c r="R42" s="229">
        <v>0</v>
      </c>
      <c r="S42" s="119"/>
      <c r="T42" s="230"/>
    </row>
    <row r="43" spans="1:20" s="12" customFormat="1" ht="18">
      <c r="A43" s="252">
        <v>35</v>
      </c>
      <c r="B43" s="87">
        <f>(I43*0.05+J43*0.1+K43*0.05+L43*0.1+M43*0.05+N43*0.05+O43*0.15+P43*0.15+Q43*0.15+R43*0.05+S43*0.05+T43*0.05)/0.9</f>
        <v>2.7216666666666667</v>
      </c>
      <c r="C43" s="39" t="s">
        <v>343</v>
      </c>
      <c r="D43" s="40" t="s">
        <v>112</v>
      </c>
      <c r="E43" s="54" t="s">
        <v>113</v>
      </c>
      <c r="F43" s="117" t="s">
        <v>11</v>
      </c>
      <c r="G43" s="40">
        <v>16</v>
      </c>
      <c r="H43" s="238">
        <f>'[1]LONGITUDES'!L146</f>
        <v>569.59</v>
      </c>
      <c r="I43" s="245">
        <v>1</v>
      </c>
      <c r="J43" s="118">
        <v>1</v>
      </c>
      <c r="K43" s="246">
        <f t="shared" si="1"/>
        <v>1</v>
      </c>
      <c r="L43" s="241">
        <v>3</v>
      </c>
      <c r="M43" s="118">
        <v>1</v>
      </c>
      <c r="N43" s="118">
        <v>4</v>
      </c>
      <c r="O43" s="118">
        <v>4</v>
      </c>
      <c r="P43" s="118">
        <v>4.33</v>
      </c>
      <c r="Q43" s="225">
        <v>3</v>
      </c>
      <c r="R43" s="229">
        <v>0</v>
      </c>
      <c r="S43" s="119"/>
      <c r="T43" s="230"/>
    </row>
    <row r="44" spans="1:20" s="12" customFormat="1" ht="18">
      <c r="A44" s="252">
        <v>36</v>
      </c>
      <c r="B44" s="87">
        <f>I44*0.05+J44*0.1+K44*0.05+L44*0.1+M44*0.05+N44*0.05+O44*0.15+P44*0.15+Q44*0.15+R44*0.05+S44*0.05+T44*0.05</f>
        <v>2.7049999999999996</v>
      </c>
      <c r="C44" s="55" t="s">
        <v>374</v>
      </c>
      <c r="D44" s="40" t="s">
        <v>173</v>
      </c>
      <c r="E44" s="54" t="s">
        <v>174</v>
      </c>
      <c r="F44" s="117" t="s">
        <v>165</v>
      </c>
      <c r="G44" s="40">
        <v>24</v>
      </c>
      <c r="H44" s="238">
        <f>'[1]LONGITUDES'!L114</f>
        <v>3140</v>
      </c>
      <c r="I44" s="245">
        <v>1</v>
      </c>
      <c r="J44" s="118">
        <v>2</v>
      </c>
      <c r="K44" s="246">
        <f t="shared" si="1"/>
        <v>2</v>
      </c>
      <c r="L44" s="241">
        <v>3.8</v>
      </c>
      <c r="M44" s="118">
        <v>1</v>
      </c>
      <c r="N44" s="118">
        <v>3.5</v>
      </c>
      <c r="O44" s="118">
        <v>3.5</v>
      </c>
      <c r="P44" s="118">
        <v>5</v>
      </c>
      <c r="Q44" s="225">
        <v>2</v>
      </c>
      <c r="R44" s="229">
        <v>0</v>
      </c>
      <c r="S44" s="119">
        <v>2.5</v>
      </c>
      <c r="T44" s="230">
        <v>1</v>
      </c>
    </row>
    <row r="45" spans="1:20" s="12" customFormat="1" ht="18">
      <c r="A45" s="252">
        <v>37</v>
      </c>
      <c r="B45" s="87">
        <f>(I45*0.05+J45*0.1+K45*0.05+L45*0.1+M45*0.05+N45*0.05+O45*0.15+P45*0.15+Q45*0.15+R45*0.05+S45*0.05+T45*0.05)/0.9</f>
        <v>2.6999999999999997</v>
      </c>
      <c r="C45" s="55" t="s">
        <v>372</v>
      </c>
      <c r="D45" s="40" t="str">
        <f>'[1]LONGITUDES'!B110</f>
        <v>RM24106</v>
      </c>
      <c r="E45" s="54" t="str">
        <f>'[1]LONGITUDES'!C110</f>
        <v>Columnas - San Vicente - La capilla</v>
      </c>
      <c r="F45" s="117" t="s">
        <v>165</v>
      </c>
      <c r="G45" s="40">
        <v>24</v>
      </c>
      <c r="H45" s="238">
        <f>'[1]LONGITUDES'!L110</f>
        <v>1497.96</v>
      </c>
      <c r="I45" s="245">
        <v>1</v>
      </c>
      <c r="J45" s="118">
        <v>2</v>
      </c>
      <c r="K45" s="246">
        <f t="shared" si="1"/>
        <v>2</v>
      </c>
      <c r="L45" s="241">
        <v>3.3</v>
      </c>
      <c r="M45" s="118">
        <v>2</v>
      </c>
      <c r="N45" s="118">
        <v>3</v>
      </c>
      <c r="O45" s="118">
        <v>2</v>
      </c>
      <c r="P45" s="118">
        <v>5</v>
      </c>
      <c r="Q45" s="225">
        <v>3</v>
      </c>
      <c r="R45" s="229">
        <v>0</v>
      </c>
      <c r="S45" s="119"/>
      <c r="T45" s="230"/>
    </row>
    <row r="46" spans="1:20" s="12" customFormat="1" ht="12.75">
      <c r="A46" s="252">
        <v>38</v>
      </c>
      <c r="B46" s="87">
        <f>(I46*0.05+J46*0.1+K46*0.05+L46*0.1+M46*0.05+N46*0.05+O46*0.15+P46*0.15+Q46*0.15+R46*0.05+S46*0.05+T46*0.05)/0.9</f>
        <v>2.694444444444444</v>
      </c>
      <c r="C46" s="39">
        <v>40.4</v>
      </c>
      <c r="D46" s="40" t="s">
        <v>89</v>
      </c>
      <c r="E46" s="54" t="s">
        <v>82</v>
      </c>
      <c r="F46" s="117" t="s">
        <v>11</v>
      </c>
      <c r="G46" s="40">
        <v>20</v>
      </c>
      <c r="H46" s="238">
        <f>'[1]LONGITUDES'!L111</f>
        <v>3856</v>
      </c>
      <c r="I46" s="245">
        <v>1</v>
      </c>
      <c r="J46" s="118">
        <v>1</v>
      </c>
      <c r="K46" s="246">
        <f t="shared" si="1"/>
        <v>2</v>
      </c>
      <c r="L46" s="241">
        <v>3</v>
      </c>
      <c r="M46" s="118">
        <v>3</v>
      </c>
      <c r="N46" s="118">
        <v>3</v>
      </c>
      <c r="O46" s="118">
        <v>3</v>
      </c>
      <c r="P46" s="118">
        <v>4.5</v>
      </c>
      <c r="Q46" s="225">
        <v>3</v>
      </c>
      <c r="R46" s="229">
        <v>0</v>
      </c>
      <c r="S46" s="119"/>
      <c r="T46" s="230"/>
    </row>
    <row r="47" spans="1:20" s="12" customFormat="1" ht="27">
      <c r="A47" s="252">
        <v>39</v>
      </c>
      <c r="B47" s="87">
        <f>(I47*0.05+J47*0.1+K47*0.05+L47*0.1+M47*0.05+N47*0.05+O47*0.15+P47*0.15+Q47*0.15+R47*0.05+S47*0.05+T47*0.05)/0.9</f>
        <v>2.666666666666667</v>
      </c>
      <c r="C47" s="39">
        <v>47</v>
      </c>
      <c r="D47" s="40" t="s">
        <v>110</v>
      </c>
      <c r="E47" s="54" t="s">
        <v>111</v>
      </c>
      <c r="F47" s="117" t="s">
        <v>11</v>
      </c>
      <c r="G47" s="40">
        <v>16</v>
      </c>
      <c r="H47" s="238">
        <f>'[1]LONGITUDES'!L130</f>
        <v>2550.38</v>
      </c>
      <c r="I47" s="245">
        <v>1</v>
      </c>
      <c r="J47" s="118">
        <v>1</v>
      </c>
      <c r="K47" s="246">
        <f t="shared" si="1"/>
        <v>1</v>
      </c>
      <c r="L47" s="241">
        <v>3</v>
      </c>
      <c r="M47" s="118">
        <v>1</v>
      </c>
      <c r="N47" s="118">
        <v>4</v>
      </c>
      <c r="O47" s="118">
        <v>4</v>
      </c>
      <c r="P47" s="118">
        <v>4</v>
      </c>
      <c r="Q47" s="225">
        <v>3</v>
      </c>
      <c r="R47" s="229">
        <v>0</v>
      </c>
      <c r="S47" s="119"/>
      <c r="T47" s="230"/>
    </row>
    <row r="48" spans="1:20" s="12" customFormat="1" ht="18">
      <c r="A48" s="252">
        <v>40</v>
      </c>
      <c r="B48" s="87">
        <f>(I48*0.05+J48*0.1+K48*0.05+L48*0.1+M48*0.05+N48*0.05+O48*0.15+P48*0.15+Q48*0.15+R48*0.05+S48*0.05+T48*0.05)/0.75</f>
        <v>2.6666666666666665</v>
      </c>
      <c r="C48" s="39" t="s">
        <v>329</v>
      </c>
      <c r="D48" s="40" t="s">
        <v>57</v>
      </c>
      <c r="E48" s="54" t="s">
        <v>58</v>
      </c>
      <c r="F48" s="117" t="s">
        <v>11</v>
      </c>
      <c r="G48" s="40">
        <v>24</v>
      </c>
      <c r="H48" s="238">
        <f>'[1]LONGITUDES'!L80</f>
        <v>2300</v>
      </c>
      <c r="I48" s="245">
        <v>1</v>
      </c>
      <c r="J48" s="118">
        <v>1</v>
      </c>
      <c r="K48" s="246">
        <f t="shared" si="1"/>
        <v>2</v>
      </c>
      <c r="L48" s="241">
        <v>3</v>
      </c>
      <c r="M48" s="118">
        <v>1</v>
      </c>
      <c r="N48" s="118">
        <v>4</v>
      </c>
      <c r="O48" s="118">
        <v>4</v>
      </c>
      <c r="P48" s="118"/>
      <c r="Q48" s="225">
        <v>4</v>
      </c>
      <c r="R48" s="229">
        <v>0</v>
      </c>
      <c r="S48" s="119"/>
      <c r="T48" s="230"/>
    </row>
    <row r="49" spans="1:20" s="12" customFormat="1" ht="18">
      <c r="A49" s="252">
        <v>41</v>
      </c>
      <c r="B49" s="87">
        <f>(I49*0.05+J49*0.1+K49*0.05+L49*0.1+M49*0.05+N49*0.05+O49*0.15+P49*0.15+Q49*0.15+R49*0.05+S49*0.05+T49*0.05)/0.5</f>
        <v>3.65</v>
      </c>
      <c r="C49" s="55" t="s">
        <v>385</v>
      </c>
      <c r="D49" s="40" t="s">
        <v>197</v>
      </c>
      <c r="E49" s="54" t="s">
        <v>198</v>
      </c>
      <c r="F49" s="117" t="s">
        <v>180</v>
      </c>
      <c r="G49" s="40">
        <v>24</v>
      </c>
      <c r="H49" s="238">
        <f>'[1]LONGITUDES'!L103</f>
        <v>2177.88</v>
      </c>
      <c r="I49" s="245">
        <v>1</v>
      </c>
      <c r="J49" s="118">
        <v>3</v>
      </c>
      <c r="K49" s="246">
        <f t="shared" si="1"/>
        <v>2</v>
      </c>
      <c r="L49" s="241">
        <v>2.5</v>
      </c>
      <c r="M49" s="118">
        <v>2.5</v>
      </c>
      <c r="N49" s="118">
        <v>2.5</v>
      </c>
      <c r="O49" s="118"/>
      <c r="P49" s="118">
        <v>3</v>
      </c>
      <c r="Q49" s="225"/>
      <c r="R49" s="229">
        <v>0</v>
      </c>
      <c r="S49" s="119">
        <v>3.5</v>
      </c>
      <c r="T49" s="230">
        <v>5</v>
      </c>
    </row>
    <row r="50" spans="1:20" s="12" customFormat="1" ht="27">
      <c r="A50" s="252">
        <v>42</v>
      </c>
      <c r="B50" s="87">
        <f>(I50*0.05+J50*0.1+K50*0.05+L50*0.1+M50*0.05+N50*0.05+O50*0.15+P50*0.15+Q50*0.15+R50*0.05+S50*0.05+T50*0.05)/0.85</f>
        <v>2.6470588235294117</v>
      </c>
      <c r="C50" s="39" t="s">
        <v>365</v>
      </c>
      <c r="D50" s="40" t="s">
        <v>153</v>
      </c>
      <c r="E50" s="54" t="s">
        <v>154</v>
      </c>
      <c r="F50" s="117" t="s">
        <v>136</v>
      </c>
      <c r="G50" s="40">
        <v>24</v>
      </c>
      <c r="H50" s="238">
        <f>'[1]LONGITUDES'!L118</f>
        <v>5612.54</v>
      </c>
      <c r="I50" s="245">
        <v>1</v>
      </c>
      <c r="J50" s="118">
        <v>3</v>
      </c>
      <c r="K50" s="246">
        <f t="shared" si="1"/>
        <v>2</v>
      </c>
      <c r="L50" s="241">
        <v>1</v>
      </c>
      <c r="M50" s="118">
        <v>1</v>
      </c>
      <c r="N50" s="118">
        <v>4</v>
      </c>
      <c r="O50" s="118">
        <v>4</v>
      </c>
      <c r="P50" s="118"/>
      <c r="Q50" s="225">
        <v>4</v>
      </c>
      <c r="R50" s="229">
        <v>0</v>
      </c>
      <c r="S50" s="119">
        <v>3</v>
      </c>
      <c r="T50" s="230">
        <v>2</v>
      </c>
    </row>
    <row r="51" spans="1:20" s="12" customFormat="1" ht="12.75">
      <c r="A51" s="252">
        <v>43</v>
      </c>
      <c r="B51" s="87">
        <f>(I51*0.05+J51*0.1+K51*0.05+L51*0.1+M51*0.05+N51*0.05+O51*0.15+P51*0.15+Q51*0.15+R51*0.05+S51*0.05+T51*0.05)/0.85</f>
        <v>2.6470588235294117</v>
      </c>
      <c r="C51" s="55">
        <v>132.3</v>
      </c>
      <c r="D51" s="40" t="s">
        <v>287</v>
      </c>
      <c r="E51" s="54" t="s">
        <v>288</v>
      </c>
      <c r="F51" s="117" t="s">
        <v>289</v>
      </c>
      <c r="G51" s="40">
        <v>30</v>
      </c>
      <c r="H51" s="238">
        <f>'[1]LONGITUDES'!L62</f>
        <v>1747.27</v>
      </c>
      <c r="I51" s="245">
        <v>1</v>
      </c>
      <c r="J51" s="118">
        <v>4</v>
      </c>
      <c r="K51" s="246">
        <f t="shared" si="1"/>
        <v>3</v>
      </c>
      <c r="L51" s="241">
        <v>1</v>
      </c>
      <c r="M51" s="118">
        <v>1</v>
      </c>
      <c r="N51" s="118">
        <v>4</v>
      </c>
      <c r="O51" s="118">
        <v>4</v>
      </c>
      <c r="P51" s="118"/>
      <c r="Q51" s="225">
        <v>3</v>
      </c>
      <c r="R51" s="229">
        <v>0</v>
      </c>
      <c r="S51" s="119">
        <v>3.5</v>
      </c>
      <c r="T51" s="230">
        <v>1.5</v>
      </c>
    </row>
    <row r="52" spans="1:20" s="12" customFormat="1" ht="36">
      <c r="A52" s="252">
        <v>44</v>
      </c>
      <c r="B52" s="87">
        <f>I52*0.05+J52*0.1+K52*0.05+L52*0.1+M52*0.05+N52*0.05+O52*0.15+P52*0.15+Q52*0.15+R52*0.05+S52*0.05+T52*0.05</f>
        <v>2.6250000000000004</v>
      </c>
      <c r="C52" s="39">
        <v>46.1</v>
      </c>
      <c r="D52" s="40" t="s">
        <v>107</v>
      </c>
      <c r="E52" s="54" t="s">
        <v>108</v>
      </c>
      <c r="F52" s="117" t="s">
        <v>11</v>
      </c>
      <c r="G52" s="40">
        <v>24</v>
      </c>
      <c r="H52" s="238">
        <f>'[1]LONGITUDES'!L142</f>
        <v>3279.26</v>
      </c>
      <c r="I52" s="245">
        <v>1</v>
      </c>
      <c r="J52" s="118">
        <v>1</v>
      </c>
      <c r="K52" s="246">
        <f t="shared" si="1"/>
        <v>2</v>
      </c>
      <c r="L52" s="241">
        <v>3</v>
      </c>
      <c r="M52" s="118">
        <v>1</v>
      </c>
      <c r="N52" s="118">
        <v>4</v>
      </c>
      <c r="O52" s="118">
        <v>4</v>
      </c>
      <c r="P52" s="118">
        <v>4</v>
      </c>
      <c r="Q52" s="225">
        <v>3</v>
      </c>
      <c r="R52" s="229">
        <v>0</v>
      </c>
      <c r="S52" s="119">
        <v>2</v>
      </c>
      <c r="T52" s="230">
        <v>1.5</v>
      </c>
    </row>
    <row r="53" spans="1:20" s="12" customFormat="1" ht="18">
      <c r="A53" s="252">
        <v>45</v>
      </c>
      <c r="B53" s="87">
        <f>I53*0.05+J53*0.1+K53*0.05+L53*0.1+M53*0.05+N53*0.05+O53*0.15+P53*0.15+Q53*0.15+R53*0.05+S53*0.05+T53*0.05</f>
        <v>2.625</v>
      </c>
      <c r="C53" s="39" t="s">
        <v>328</v>
      </c>
      <c r="D53" s="40" t="s">
        <v>55</v>
      </c>
      <c r="E53" s="54" t="s">
        <v>56</v>
      </c>
      <c r="F53" s="117" t="s">
        <v>11</v>
      </c>
      <c r="G53" s="40">
        <v>24</v>
      </c>
      <c r="H53" s="238">
        <f>'[1]LONGITUDES'!L79</f>
        <v>2480.82</v>
      </c>
      <c r="I53" s="245">
        <v>1</v>
      </c>
      <c r="J53" s="118">
        <v>1</v>
      </c>
      <c r="K53" s="246">
        <f t="shared" si="1"/>
        <v>2</v>
      </c>
      <c r="L53" s="241">
        <v>3</v>
      </c>
      <c r="M53" s="118">
        <v>1</v>
      </c>
      <c r="N53" s="118">
        <v>3</v>
      </c>
      <c r="O53" s="118">
        <v>4</v>
      </c>
      <c r="P53" s="118">
        <v>2.5</v>
      </c>
      <c r="Q53" s="225">
        <v>4</v>
      </c>
      <c r="R53" s="229">
        <v>0</v>
      </c>
      <c r="S53" s="119">
        <v>5</v>
      </c>
      <c r="T53" s="230">
        <v>1</v>
      </c>
    </row>
    <row r="54" spans="1:20" s="12" customFormat="1" ht="27">
      <c r="A54" s="252">
        <v>46</v>
      </c>
      <c r="B54" s="87">
        <f>I54*0.05+J54*0.1+K54*0.05+L54*0.1+M54*0.05+N54*0.05+O54*0.15+P54*0.15+Q54*0.15+R54*0.05+S54*0.05+T54*0.05</f>
        <v>2.625</v>
      </c>
      <c r="C54" s="39" t="s">
        <v>340</v>
      </c>
      <c r="D54" s="40" t="s">
        <v>87</v>
      </c>
      <c r="E54" s="54" t="s">
        <v>88</v>
      </c>
      <c r="F54" s="117" t="s">
        <v>11</v>
      </c>
      <c r="G54" s="40">
        <v>24</v>
      </c>
      <c r="H54" s="238">
        <f>'[1]LONGITUDES'!L115</f>
        <v>3790.96</v>
      </c>
      <c r="I54" s="245">
        <v>1</v>
      </c>
      <c r="J54" s="118">
        <v>1</v>
      </c>
      <c r="K54" s="246">
        <f t="shared" si="1"/>
        <v>2</v>
      </c>
      <c r="L54" s="241">
        <v>3</v>
      </c>
      <c r="M54" s="118">
        <v>1</v>
      </c>
      <c r="N54" s="118">
        <v>4</v>
      </c>
      <c r="O54" s="118">
        <v>4</v>
      </c>
      <c r="P54" s="118">
        <v>3.5</v>
      </c>
      <c r="Q54" s="225">
        <v>3</v>
      </c>
      <c r="R54" s="229">
        <v>0</v>
      </c>
      <c r="S54" s="119">
        <v>3.5</v>
      </c>
      <c r="T54" s="230">
        <v>1.5</v>
      </c>
    </row>
    <row r="55" spans="1:20" s="12" customFormat="1" ht="27">
      <c r="A55" s="252">
        <v>47</v>
      </c>
      <c r="B55" s="87">
        <f>(I55*0.05+J55*0.1+K55*0.05+L55*0.1+M55*0.05+N55*0.05+O55*0.15+P55*0.15+Q55*0.15+R55*0.05+S55*0.05+T55*0.05)/0.85</f>
        <v>2.6176470588235294</v>
      </c>
      <c r="C55" s="39" t="s">
        <v>362</v>
      </c>
      <c r="D55" s="40" t="s">
        <v>147</v>
      </c>
      <c r="E55" s="54" t="s">
        <v>148</v>
      </c>
      <c r="F55" s="117" t="s">
        <v>136</v>
      </c>
      <c r="G55" s="40">
        <v>36</v>
      </c>
      <c r="H55" s="238">
        <f>'[1]LONGITUDES'!L63</f>
        <v>11419.52</v>
      </c>
      <c r="I55" s="245">
        <v>1</v>
      </c>
      <c r="J55" s="118">
        <v>5</v>
      </c>
      <c r="K55" s="246">
        <f t="shared" si="1"/>
        <v>3</v>
      </c>
      <c r="L55" s="241">
        <v>1</v>
      </c>
      <c r="M55" s="118">
        <v>1</v>
      </c>
      <c r="N55" s="118">
        <v>3.5</v>
      </c>
      <c r="O55" s="118">
        <v>3.5</v>
      </c>
      <c r="P55" s="118"/>
      <c r="Q55" s="225">
        <v>3</v>
      </c>
      <c r="R55" s="231">
        <v>0</v>
      </c>
      <c r="S55" s="121">
        <v>2</v>
      </c>
      <c r="T55" s="232">
        <v>2.5</v>
      </c>
    </row>
    <row r="56" spans="1:20" s="12" customFormat="1" ht="27">
      <c r="A56" s="252">
        <v>48</v>
      </c>
      <c r="B56" s="87">
        <f>(I56*0.05+J56*0.1+K56*0.05+L56*0.1+M56*0.05+N56*0.05+O56*0.15+P56*0.15+Q56*0.15+R56*0.05+S56*0.05+T56*0.05)/0.85</f>
        <v>2.617647058823529</v>
      </c>
      <c r="C56" s="39" t="s">
        <v>331</v>
      </c>
      <c r="D56" s="40" t="s">
        <v>61</v>
      </c>
      <c r="E56" s="54" t="s">
        <v>62</v>
      </c>
      <c r="F56" s="117" t="s">
        <v>11</v>
      </c>
      <c r="G56" s="40">
        <v>24</v>
      </c>
      <c r="H56" s="238">
        <f>'[1]LONGITUDES'!L82</f>
        <v>982.23</v>
      </c>
      <c r="I56" s="245">
        <v>1</v>
      </c>
      <c r="J56" s="118">
        <v>3</v>
      </c>
      <c r="K56" s="246">
        <f t="shared" si="1"/>
        <v>2</v>
      </c>
      <c r="L56" s="241">
        <v>1</v>
      </c>
      <c r="M56" s="118">
        <v>1</v>
      </c>
      <c r="N56" s="118">
        <v>4</v>
      </c>
      <c r="O56" s="118">
        <v>4</v>
      </c>
      <c r="P56" s="118"/>
      <c r="Q56" s="225">
        <v>4</v>
      </c>
      <c r="R56" s="229">
        <v>0</v>
      </c>
      <c r="S56" s="119">
        <v>3.5</v>
      </c>
      <c r="T56" s="230">
        <v>1</v>
      </c>
    </row>
    <row r="57" spans="1:20" s="12" customFormat="1" ht="12.75">
      <c r="A57" s="252">
        <v>49</v>
      </c>
      <c r="B57" s="87">
        <f>(I57*0.05+J57*0.1+K57*0.05+L57*0.1+M57*0.05+N57*0.05+O57*0.15+P57*0.15+Q57*0.15+R57*0.05+S57*0.05+T57*0.05)/0.9</f>
        <v>2.611111111111111</v>
      </c>
      <c r="C57" s="39">
        <v>1.1</v>
      </c>
      <c r="D57" s="40" t="s">
        <v>9</v>
      </c>
      <c r="E57" s="54" t="s">
        <v>10</v>
      </c>
      <c r="F57" s="117" t="s">
        <v>11</v>
      </c>
      <c r="G57" s="40">
        <v>48</v>
      </c>
      <c r="H57" s="238">
        <f>'[1]LONGITUDES'!$L$12</f>
        <v>7620</v>
      </c>
      <c r="I57" s="245">
        <v>1</v>
      </c>
      <c r="J57" s="118">
        <v>1</v>
      </c>
      <c r="K57" s="246">
        <f t="shared" si="1"/>
        <v>4</v>
      </c>
      <c r="L57" s="241">
        <v>1</v>
      </c>
      <c r="M57" s="118">
        <v>1</v>
      </c>
      <c r="N57" s="118">
        <v>4</v>
      </c>
      <c r="O57" s="118">
        <v>3.5</v>
      </c>
      <c r="P57" s="118">
        <v>3.5</v>
      </c>
      <c r="Q57" s="225">
        <v>3</v>
      </c>
      <c r="R57" s="229">
        <v>3</v>
      </c>
      <c r="S57" s="119"/>
      <c r="T57" s="230"/>
    </row>
    <row r="58" spans="1:20" s="12" customFormat="1" ht="18">
      <c r="A58" s="252">
        <v>50</v>
      </c>
      <c r="B58" s="87">
        <f>I58*0.05+J58*0.1+K58*0.05+L58*0.1+M58*0.05+N58*0.05+O58*0.15+P58*0.15+Q58*0.15+R58*0.05+S58*0.05+T58*0.05</f>
        <v>2.6100000000000003</v>
      </c>
      <c r="C58" s="55" t="s">
        <v>386</v>
      </c>
      <c r="D58" s="40" t="s">
        <v>199</v>
      </c>
      <c r="E58" s="54" t="s">
        <v>200</v>
      </c>
      <c r="F58" s="117" t="s">
        <v>180</v>
      </c>
      <c r="G58" s="40">
        <v>24</v>
      </c>
      <c r="H58" s="238">
        <f>'[1]LONGITUDES'!L104</f>
        <v>3196.47</v>
      </c>
      <c r="I58" s="245">
        <v>1</v>
      </c>
      <c r="J58" s="118">
        <v>3</v>
      </c>
      <c r="K58" s="246">
        <f t="shared" si="1"/>
        <v>2</v>
      </c>
      <c r="L58" s="241">
        <v>3.6</v>
      </c>
      <c r="M58" s="118">
        <v>1</v>
      </c>
      <c r="N58" s="118">
        <v>3</v>
      </c>
      <c r="O58" s="118">
        <v>3.5</v>
      </c>
      <c r="P58" s="118">
        <v>3</v>
      </c>
      <c r="Q58" s="225">
        <v>2</v>
      </c>
      <c r="R58" s="229">
        <v>0</v>
      </c>
      <c r="S58" s="119">
        <v>1.5</v>
      </c>
      <c r="T58" s="230">
        <v>5</v>
      </c>
    </row>
    <row r="59" spans="1:20" s="12" customFormat="1" ht="12.75">
      <c r="A59" s="252">
        <v>51</v>
      </c>
      <c r="B59" s="87">
        <f>(I59*0.05+J59*0.1+K59*0.05+L59*0.1+M59*0.05+N59*0.05+O59*0.15+P59*0.15+Q59*0.15+R59*0.05+S59*0.05+T59*0.05)/0.85</f>
        <v>2.5882352941176467</v>
      </c>
      <c r="C59" s="55" t="s">
        <v>407</v>
      </c>
      <c r="D59" s="40" t="s">
        <v>248</v>
      </c>
      <c r="E59" s="54" t="s">
        <v>249</v>
      </c>
      <c r="F59" s="117" t="s">
        <v>247</v>
      </c>
      <c r="G59" s="40">
        <v>42</v>
      </c>
      <c r="H59" s="238">
        <f>'[1]LONGITUDES'!L14</f>
        <v>2887.6</v>
      </c>
      <c r="I59" s="245">
        <v>1</v>
      </c>
      <c r="J59" s="118">
        <v>1</v>
      </c>
      <c r="K59" s="246">
        <f t="shared" si="1"/>
        <v>4</v>
      </c>
      <c r="L59" s="241">
        <v>4</v>
      </c>
      <c r="M59" s="118">
        <v>1</v>
      </c>
      <c r="N59" s="118">
        <v>3.5</v>
      </c>
      <c r="O59" s="118">
        <v>3.5</v>
      </c>
      <c r="P59" s="118"/>
      <c r="Q59" s="225">
        <v>3</v>
      </c>
      <c r="R59" s="229">
        <v>0</v>
      </c>
      <c r="S59" s="119">
        <v>1.5</v>
      </c>
      <c r="T59" s="230">
        <v>3.5</v>
      </c>
    </row>
    <row r="60" spans="1:20" s="12" customFormat="1" ht="12.75">
      <c r="A60" s="252">
        <v>52</v>
      </c>
      <c r="B60" s="87">
        <f>I60*0.05+J60*0.1+K60*0.05+L60*0.1+M60*0.05+N60*0.05+O60*0.15+P60*0.15+Q60*0.15+R60*0.05+S60*0.05+T60*0.05</f>
        <v>2.575</v>
      </c>
      <c r="C60" s="39" t="s">
        <v>325</v>
      </c>
      <c r="D60" s="40" t="s">
        <v>43</v>
      </c>
      <c r="E60" s="54" t="s">
        <v>44</v>
      </c>
      <c r="F60" s="117" t="s">
        <v>11</v>
      </c>
      <c r="G60" s="40">
        <v>20</v>
      </c>
      <c r="H60" s="238">
        <f>'[1]LONGITUDES'!L140</f>
        <v>1514.98</v>
      </c>
      <c r="I60" s="245">
        <v>1</v>
      </c>
      <c r="J60" s="118">
        <v>1</v>
      </c>
      <c r="K60" s="246">
        <f t="shared" si="1"/>
        <v>2</v>
      </c>
      <c r="L60" s="241">
        <v>1</v>
      </c>
      <c r="M60" s="118">
        <v>1</v>
      </c>
      <c r="N60" s="118">
        <v>4</v>
      </c>
      <c r="O60" s="118">
        <v>4</v>
      </c>
      <c r="P60" s="118">
        <v>3.5</v>
      </c>
      <c r="Q60" s="225">
        <v>4</v>
      </c>
      <c r="R60" s="229">
        <v>0</v>
      </c>
      <c r="S60" s="119">
        <v>1</v>
      </c>
      <c r="T60" s="230">
        <v>4</v>
      </c>
    </row>
    <row r="61" spans="1:20" s="12" customFormat="1" ht="18">
      <c r="A61" s="252">
        <v>53</v>
      </c>
      <c r="B61" s="87">
        <f>(I61*0.05+J61*0.1+K61*0.05+L61*0.1+M61*0.05+N61*0.05+O61*0.15+P61*0.15+Q61*0.15+R61*0.05+S61*0.05+T61*0.05)/0.85</f>
        <v>2.558823529411765</v>
      </c>
      <c r="C61" s="39" t="s">
        <v>363</v>
      </c>
      <c r="D61" s="40" t="s">
        <v>149</v>
      </c>
      <c r="E61" s="54" t="s">
        <v>150</v>
      </c>
      <c r="F61" s="117" t="s">
        <v>136</v>
      </c>
      <c r="G61" s="40">
        <v>24</v>
      </c>
      <c r="H61" s="238">
        <f>'[1]LONGITUDES'!L89</f>
        <v>2974.24</v>
      </c>
      <c r="I61" s="245">
        <v>1</v>
      </c>
      <c r="J61" s="118">
        <v>3</v>
      </c>
      <c r="K61" s="246">
        <f t="shared" si="1"/>
        <v>2</v>
      </c>
      <c r="L61" s="241">
        <v>1</v>
      </c>
      <c r="M61" s="118">
        <v>1</v>
      </c>
      <c r="N61" s="118">
        <v>4</v>
      </c>
      <c r="O61" s="118">
        <v>4</v>
      </c>
      <c r="P61" s="118"/>
      <c r="Q61" s="225">
        <v>4</v>
      </c>
      <c r="R61" s="229">
        <v>0</v>
      </c>
      <c r="S61" s="119">
        <v>2</v>
      </c>
      <c r="T61" s="230">
        <v>1.5</v>
      </c>
    </row>
    <row r="62" spans="1:20" s="12" customFormat="1" ht="16.5">
      <c r="A62" s="252">
        <v>54</v>
      </c>
      <c r="B62" s="87">
        <f>(I62*0.05+J62*0.1+K62*0.05+L62*0.1+M62*0.05+N62*0.05+O62*0.15+P62*0.15+Q62*0.15+R62*0.05+S62*0.05+T62*0.05)/0.85</f>
        <v>2.558823529411765</v>
      </c>
      <c r="C62" s="55" t="s">
        <v>391</v>
      </c>
      <c r="D62" s="40" t="s">
        <v>209</v>
      </c>
      <c r="E62" s="54" t="s">
        <v>210</v>
      </c>
      <c r="F62" s="117" t="s">
        <v>180</v>
      </c>
      <c r="G62" s="40">
        <v>20</v>
      </c>
      <c r="H62" s="238">
        <f>'[1]LONGITUDES'!L134</f>
        <v>2619.22</v>
      </c>
      <c r="I62" s="245">
        <v>1</v>
      </c>
      <c r="J62" s="118">
        <v>3</v>
      </c>
      <c r="K62" s="246">
        <f t="shared" si="1"/>
        <v>2</v>
      </c>
      <c r="L62" s="241">
        <v>1</v>
      </c>
      <c r="M62" s="118">
        <v>1</v>
      </c>
      <c r="N62" s="118">
        <v>3.5</v>
      </c>
      <c r="O62" s="118">
        <v>3.5</v>
      </c>
      <c r="P62" s="118"/>
      <c r="Q62" s="225">
        <v>3</v>
      </c>
      <c r="R62" s="229">
        <v>0</v>
      </c>
      <c r="S62" s="119">
        <v>3.5</v>
      </c>
      <c r="T62" s="230">
        <v>5</v>
      </c>
    </row>
    <row r="63" spans="1:20" s="12" customFormat="1" ht="18">
      <c r="A63" s="252">
        <v>55</v>
      </c>
      <c r="B63" s="87">
        <f>(I63*0.05+J63*0.1+K63*0.05+L63*0.1+M63*0.05+N63*0.05+O63*0.15+P63*0.15+Q63*0.15+R63*0.05+S63*0.05+T63*0.05)/0.85</f>
        <v>2.5588235294117645</v>
      </c>
      <c r="C63" s="55" t="s">
        <v>358</v>
      </c>
      <c r="D63" s="40"/>
      <c r="E63" s="54" t="s">
        <v>141</v>
      </c>
      <c r="F63" s="117" t="s">
        <v>136</v>
      </c>
      <c r="G63" s="40">
        <v>42</v>
      </c>
      <c r="H63" s="238">
        <f>'[1]LONGITUDES'!L43</f>
        <v>2180</v>
      </c>
      <c r="I63" s="245">
        <v>1</v>
      </c>
      <c r="J63" s="118">
        <v>5</v>
      </c>
      <c r="K63" s="246">
        <f t="shared" si="1"/>
        <v>4</v>
      </c>
      <c r="L63" s="241">
        <v>1</v>
      </c>
      <c r="M63" s="118">
        <v>1</v>
      </c>
      <c r="N63" s="118">
        <v>3.5</v>
      </c>
      <c r="O63" s="118">
        <v>3.5</v>
      </c>
      <c r="P63" s="118"/>
      <c r="Q63" s="225">
        <v>2</v>
      </c>
      <c r="R63" s="229">
        <v>0</v>
      </c>
      <c r="S63" s="119">
        <v>2</v>
      </c>
      <c r="T63" s="230">
        <v>3.5</v>
      </c>
    </row>
    <row r="64" spans="1:20" s="12" customFormat="1" ht="29.25">
      <c r="A64" s="253">
        <v>56</v>
      </c>
      <c r="B64" s="86">
        <f>I64*0.05+J64*0.1+K64*0.05+L64*0.1+M64*0.05+N64*0.05+O64*0.15+P64*0.15+Q64*0.15+R64*0.05+S64*0.05+T64*0.05</f>
        <v>2.5505</v>
      </c>
      <c r="C64" s="67" t="s">
        <v>414</v>
      </c>
      <c r="D64" s="59" t="s">
        <v>273</v>
      </c>
      <c r="E64" s="113" t="s">
        <v>274</v>
      </c>
      <c r="F64" s="114" t="s">
        <v>275</v>
      </c>
      <c r="G64" s="59">
        <v>16</v>
      </c>
      <c r="H64" s="237">
        <f>'[1]LONGITUDES'!L156</f>
        <v>2520</v>
      </c>
      <c r="I64" s="243">
        <v>1</v>
      </c>
      <c r="J64" s="115">
        <v>3</v>
      </c>
      <c r="K64" s="244">
        <f>IF(G64=78,5,IF(G64=60,5,IF(G64=48,4,IF(G64=42,4,IF(G64=36,3,IF(G64=30,3,IF(G64=24,2,IF(G64=20,2,1))))))))</f>
        <v>1</v>
      </c>
      <c r="L64" s="240">
        <v>1</v>
      </c>
      <c r="M64" s="115">
        <v>1</v>
      </c>
      <c r="N64" s="115">
        <v>3</v>
      </c>
      <c r="O64" s="115">
        <v>3.5</v>
      </c>
      <c r="P64" s="115">
        <v>4.17</v>
      </c>
      <c r="Q64" s="224">
        <v>3</v>
      </c>
      <c r="R64" s="227">
        <v>0</v>
      </c>
      <c r="S64" s="116">
        <v>4</v>
      </c>
      <c r="T64" s="228">
        <v>1</v>
      </c>
    </row>
    <row r="65" spans="1:20" s="12" customFormat="1" ht="12.75">
      <c r="A65" s="252">
        <v>57</v>
      </c>
      <c r="B65" s="87">
        <f>I65*0.05+J65*0.1+K65*0.05+L65*0.1+M65*0.05+N65*0.05+O65*0.15+P65*0.15+Q65*0.15+R65*0.05+S65*0.05+T65*0.05</f>
        <v>2.5504999999999995</v>
      </c>
      <c r="C65" s="39">
        <v>15.2</v>
      </c>
      <c r="D65" s="40" t="s">
        <v>38</v>
      </c>
      <c r="E65" s="54" t="s">
        <v>39</v>
      </c>
      <c r="F65" s="117" t="s">
        <v>11</v>
      </c>
      <c r="G65" s="40">
        <v>24</v>
      </c>
      <c r="H65" s="238">
        <f>'[1]LONGITUDES'!L70</f>
        <v>1202.51</v>
      </c>
      <c r="I65" s="245">
        <v>1</v>
      </c>
      <c r="J65" s="118">
        <v>1</v>
      </c>
      <c r="K65" s="246">
        <f>IF(G65=78,5,IF(G65=60,5,IF(G65=48,4,IF(G65=42,4,IF(G65=36,3,IF(G65=30,3,IF(G65=24,2,IF(G65=20,2,1))))))))</f>
        <v>2</v>
      </c>
      <c r="L65" s="241">
        <v>1</v>
      </c>
      <c r="M65" s="118">
        <v>1</v>
      </c>
      <c r="N65" s="118">
        <v>4</v>
      </c>
      <c r="O65" s="118">
        <v>4</v>
      </c>
      <c r="P65" s="118">
        <v>3.67</v>
      </c>
      <c r="Q65" s="225">
        <v>4</v>
      </c>
      <c r="R65" s="229">
        <v>0</v>
      </c>
      <c r="S65" s="119">
        <v>1</v>
      </c>
      <c r="T65" s="230">
        <v>3</v>
      </c>
    </row>
    <row r="66" spans="1:20" s="12" customFormat="1" ht="36">
      <c r="A66" s="253">
        <v>58</v>
      </c>
      <c r="B66" s="86">
        <f>I66*0.05+J66*0.1+K66*0.05+L66*0.1+M66*0.05+N66*0.05+O66*0.15+P66*0.15+Q66*0.15+R66*0.05+S66*0.05+T66*0.05</f>
        <v>2.5500000000000003</v>
      </c>
      <c r="C66" s="58">
        <v>46.2</v>
      </c>
      <c r="D66" s="59" t="s">
        <v>109</v>
      </c>
      <c r="E66" s="113" t="s">
        <v>108</v>
      </c>
      <c r="F66" s="114" t="s">
        <v>11</v>
      </c>
      <c r="G66" s="59">
        <v>16</v>
      </c>
      <c r="H66" s="237">
        <f>'[1]LONGITUDES'!L143</f>
        <v>2154.59</v>
      </c>
      <c r="I66" s="243">
        <v>1</v>
      </c>
      <c r="J66" s="115">
        <v>1</v>
      </c>
      <c r="K66" s="244">
        <f t="shared" si="1"/>
        <v>1</v>
      </c>
      <c r="L66" s="240">
        <v>3</v>
      </c>
      <c r="M66" s="115">
        <v>1</v>
      </c>
      <c r="N66" s="115">
        <v>4</v>
      </c>
      <c r="O66" s="115">
        <v>4</v>
      </c>
      <c r="P66" s="115">
        <v>3</v>
      </c>
      <c r="Q66" s="224">
        <v>3</v>
      </c>
      <c r="R66" s="227">
        <v>0</v>
      </c>
      <c r="S66" s="116">
        <v>4.5</v>
      </c>
      <c r="T66" s="228">
        <v>1.5</v>
      </c>
    </row>
    <row r="67" spans="1:20" s="12" customFormat="1" ht="12.75">
      <c r="A67" s="252">
        <v>59</v>
      </c>
      <c r="B67" s="87">
        <f>I67*0.05+J67*0.1+K67*0.05+L67*0.1+M67*0.05+N67*0.05+O67*0.15+P67*0.15+Q67*0.15+R67*0.05+S67*0.05+T67*0.05</f>
        <v>2.55</v>
      </c>
      <c r="C67" s="39">
        <v>15.1</v>
      </c>
      <c r="D67" s="40" t="s">
        <v>38</v>
      </c>
      <c r="E67" s="54" t="s">
        <v>39</v>
      </c>
      <c r="F67" s="117" t="s">
        <v>11</v>
      </c>
      <c r="G67" s="40">
        <v>30</v>
      </c>
      <c r="H67" s="238">
        <f>'[1]LONGITUDES'!L69</f>
        <v>1317.4</v>
      </c>
      <c r="I67" s="245">
        <v>1</v>
      </c>
      <c r="J67" s="118">
        <v>1</v>
      </c>
      <c r="K67" s="246">
        <f t="shared" si="1"/>
        <v>3</v>
      </c>
      <c r="L67" s="241">
        <v>1</v>
      </c>
      <c r="M67" s="118">
        <v>1</v>
      </c>
      <c r="N67" s="118">
        <v>4</v>
      </c>
      <c r="O67" s="118">
        <v>4</v>
      </c>
      <c r="P67" s="118">
        <v>3</v>
      </c>
      <c r="Q67" s="225">
        <v>4</v>
      </c>
      <c r="R67" s="229">
        <v>0</v>
      </c>
      <c r="S67" s="119">
        <v>2.5</v>
      </c>
      <c r="T67" s="230">
        <v>2.5</v>
      </c>
    </row>
    <row r="68" spans="1:20" s="12" customFormat="1" ht="12.75">
      <c r="A68" s="252">
        <v>60</v>
      </c>
      <c r="B68" s="87">
        <f>I68*0.05+J68*0.1+K68*0.05+L68*0.1+M68*0.05+N68*0.05+O68*0.15+P68*0.15+Q68*0.15+R68*0.05+S68*0.05+T68*0.05</f>
        <v>2.55</v>
      </c>
      <c r="C68" s="39">
        <v>42.3</v>
      </c>
      <c r="D68" s="40" t="s">
        <v>98</v>
      </c>
      <c r="E68" s="54" t="s">
        <v>100</v>
      </c>
      <c r="F68" s="117" t="s">
        <v>11</v>
      </c>
      <c r="G68" s="40">
        <v>20</v>
      </c>
      <c r="H68" s="238">
        <f>'[1]LONGITUDES'!L129</f>
        <v>486.7</v>
      </c>
      <c r="I68" s="245">
        <v>1</v>
      </c>
      <c r="J68" s="118">
        <v>1</v>
      </c>
      <c r="K68" s="246">
        <f t="shared" si="1"/>
        <v>2</v>
      </c>
      <c r="L68" s="241">
        <v>2</v>
      </c>
      <c r="M68" s="118">
        <v>4</v>
      </c>
      <c r="N68" s="118">
        <v>3</v>
      </c>
      <c r="O68" s="118">
        <v>3.5</v>
      </c>
      <c r="P68" s="118">
        <v>4.5</v>
      </c>
      <c r="Q68" s="225">
        <v>2</v>
      </c>
      <c r="R68" s="229">
        <v>0</v>
      </c>
      <c r="S68" s="119">
        <v>3.5</v>
      </c>
      <c r="T68" s="230">
        <v>1.5</v>
      </c>
    </row>
    <row r="69" spans="1:20" s="12" customFormat="1" ht="18">
      <c r="A69" s="252">
        <v>61</v>
      </c>
      <c r="B69" s="87">
        <f>(I69*0.05+J69*0.1+K69*0.05+L69*0.1+M69*0.05+N69*0.05+O69*0.15+P69*0.15+Q69*0.15+R69*0.05+S69*0.05+T69*0.05)/0.75</f>
        <v>2.54</v>
      </c>
      <c r="C69" s="55" t="s">
        <v>419</v>
      </c>
      <c r="D69" s="40" t="s">
        <v>296</v>
      </c>
      <c r="E69" s="54" t="s">
        <v>297</v>
      </c>
      <c r="F69" s="117" t="s">
        <v>298</v>
      </c>
      <c r="G69" s="40">
        <v>60</v>
      </c>
      <c r="H69" s="238">
        <f>'[1]LONGITUDES'!L40</f>
        <v>213.35</v>
      </c>
      <c r="I69" s="245">
        <v>1</v>
      </c>
      <c r="J69" s="118">
        <v>1</v>
      </c>
      <c r="K69" s="246">
        <f t="shared" si="1"/>
        <v>5</v>
      </c>
      <c r="L69" s="241">
        <v>3.3</v>
      </c>
      <c r="M69" s="118">
        <v>1</v>
      </c>
      <c r="N69" s="118">
        <v>3</v>
      </c>
      <c r="O69" s="118">
        <v>3.5</v>
      </c>
      <c r="P69" s="118"/>
      <c r="Q69" s="225">
        <v>3</v>
      </c>
      <c r="R69" s="229">
        <v>0</v>
      </c>
      <c r="S69" s="119"/>
      <c r="T69" s="230"/>
    </row>
    <row r="70" spans="1:20" s="12" customFormat="1" ht="27">
      <c r="A70" s="252">
        <v>62</v>
      </c>
      <c r="B70" s="87">
        <f>(I70*0.05+J70*0.1+K70*0.05+L70*0.1+M70*0.05+N70*0.05+O70*0.15+P70*0.15+Q70*0.15+R70*0.05+S70*0.05+T70*0.05)/0.75</f>
        <v>2.5333333333333337</v>
      </c>
      <c r="C70" s="39" t="s">
        <v>360</v>
      </c>
      <c r="D70" s="40" t="s">
        <v>144</v>
      </c>
      <c r="E70" s="54" t="s">
        <v>143</v>
      </c>
      <c r="F70" s="117" t="s">
        <v>136</v>
      </c>
      <c r="G70" s="40">
        <v>30</v>
      </c>
      <c r="H70" s="238">
        <f>'[1]LONGITUDES'!L52</f>
        <v>2018.13</v>
      </c>
      <c r="I70" s="245">
        <v>1</v>
      </c>
      <c r="J70" s="120">
        <v>4</v>
      </c>
      <c r="K70" s="246">
        <f t="shared" si="1"/>
        <v>3</v>
      </c>
      <c r="L70" s="241">
        <v>1</v>
      </c>
      <c r="M70" s="118">
        <v>1</v>
      </c>
      <c r="N70" s="118">
        <v>3.5</v>
      </c>
      <c r="O70" s="118">
        <v>3.5</v>
      </c>
      <c r="P70" s="118"/>
      <c r="Q70" s="225">
        <v>3</v>
      </c>
      <c r="R70" s="231">
        <v>0</v>
      </c>
      <c r="S70" s="121"/>
      <c r="T70" s="232"/>
    </row>
    <row r="71" spans="1:20" s="12" customFormat="1" ht="29.25">
      <c r="A71" s="252">
        <v>63</v>
      </c>
      <c r="B71" s="87">
        <f>(I71*0.05+J71*0.1+K71*0.05+L71*0.1+M71*0.05+N71*0.05+O71*0.15+P71*0.15+Q71*0.15+R71*0.05+S71*0.05+T71*0.05)/0.75</f>
        <v>2.5333333333333337</v>
      </c>
      <c r="C71" s="55" t="s">
        <v>395</v>
      </c>
      <c r="D71" s="40" t="s">
        <v>216</v>
      </c>
      <c r="E71" s="54" t="s">
        <v>217</v>
      </c>
      <c r="F71" s="117" t="s">
        <v>180</v>
      </c>
      <c r="G71" s="40">
        <v>16</v>
      </c>
      <c r="H71" s="238">
        <f>'[1]LONGITUDES'!L157</f>
        <v>186.75</v>
      </c>
      <c r="I71" s="245">
        <v>1</v>
      </c>
      <c r="J71" s="118">
        <v>3</v>
      </c>
      <c r="K71" s="246">
        <f t="shared" si="1"/>
        <v>1</v>
      </c>
      <c r="L71" s="241">
        <v>3</v>
      </c>
      <c r="M71" s="118">
        <v>1</v>
      </c>
      <c r="N71" s="118">
        <v>3.5</v>
      </c>
      <c r="O71" s="118">
        <v>3.5</v>
      </c>
      <c r="P71" s="118"/>
      <c r="Q71" s="225">
        <v>3</v>
      </c>
      <c r="R71" s="229">
        <v>0</v>
      </c>
      <c r="S71" s="119"/>
      <c r="T71" s="230"/>
    </row>
    <row r="72" spans="1:20" s="12" customFormat="1" ht="12.75">
      <c r="A72" s="252">
        <v>64</v>
      </c>
      <c r="B72" s="87">
        <f>(I72*0.05+J72*0.1+K72*0.05+L72*0.1+M72*0.05+N72*0.05+O72*0.15+P72*0.15+Q72*0.15+R72*0.05+S72*0.05+T72*0.05)/0.9</f>
        <v>2.5277777777777777</v>
      </c>
      <c r="C72" s="39">
        <v>40.3</v>
      </c>
      <c r="D72" s="40" t="s">
        <v>89</v>
      </c>
      <c r="E72" s="54" t="s">
        <v>82</v>
      </c>
      <c r="F72" s="117" t="s">
        <v>11</v>
      </c>
      <c r="G72" s="40">
        <v>24</v>
      </c>
      <c r="H72" s="238">
        <f>'[1]LONGITUDES'!L122</f>
        <v>700</v>
      </c>
      <c r="I72" s="245">
        <v>1</v>
      </c>
      <c r="J72" s="118">
        <v>1</v>
      </c>
      <c r="K72" s="246">
        <f t="shared" si="1"/>
        <v>2</v>
      </c>
      <c r="L72" s="241">
        <v>3</v>
      </c>
      <c r="M72" s="118">
        <v>3</v>
      </c>
      <c r="N72" s="118">
        <v>3</v>
      </c>
      <c r="O72" s="118">
        <v>3</v>
      </c>
      <c r="P72" s="118">
        <v>4.5</v>
      </c>
      <c r="Q72" s="225">
        <v>2</v>
      </c>
      <c r="R72" s="229">
        <v>0</v>
      </c>
      <c r="S72" s="119"/>
      <c r="T72" s="230"/>
    </row>
    <row r="73" spans="1:121" s="12" customFormat="1" ht="18">
      <c r="A73" s="252">
        <v>65</v>
      </c>
      <c r="B73" s="88">
        <f>(I73*0.05+J73*0.1+K73*0.05+L73*0.1+M73*0.05+N73*0.05+O73*0.15+P73*0.15+Q73*0.15+R73*0.05+S73*0.05+T73*0.05)/0.9</f>
        <v>2.5277777777777777</v>
      </c>
      <c r="C73" s="39" t="s">
        <v>367</v>
      </c>
      <c r="D73" s="40" t="s">
        <v>156</v>
      </c>
      <c r="E73" s="54" t="s">
        <v>157</v>
      </c>
      <c r="F73" s="117" t="s">
        <v>136</v>
      </c>
      <c r="G73" s="40">
        <v>16</v>
      </c>
      <c r="H73" s="238">
        <f>'[1]LONGITUDES'!L152</f>
        <v>420</v>
      </c>
      <c r="I73" s="245">
        <v>3</v>
      </c>
      <c r="J73" s="118">
        <v>4</v>
      </c>
      <c r="K73" s="246">
        <f aca="true" t="shared" si="2" ref="K73:K82">IF(G73=78,5,IF(G73=60,5,IF(G73=48,4,IF(G73=42,4,IF(G73=36,3,IF(G73=30,3,IF(G73=24,2,IF(G73=20,2,1))))))))</f>
        <v>1</v>
      </c>
      <c r="L73" s="241">
        <v>1</v>
      </c>
      <c r="M73" s="118">
        <v>1</v>
      </c>
      <c r="N73" s="118">
        <v>3.5</v>
      </c>
      <c r="O73" s="118">
        <v>2</v>
      </c>
      <c r="P73" s="118">
        <v>5</v>
      </c>
      <c r="Q73" s="225">
        <v>2</v>
      </c>
      <c r="R73" s="229">
        <v>0</v>
      </c>
      <c r="S73" s="119"/>
      <c r="T73" s="230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</row>
    <row r="74" spans="1:121" s="12" customFormat="1" ht="18">
      <c r="A74" s="252">
        <v>66</v>
      </c>
      <c r="B74" s="86">
        <f>(I74*0.05+J74*0.1+K74*0.05+L74*0.1+M74*0.05+N74*0.05+O74*0.15+P74*0.15+Q74*0.15+R74*0.05+S74*0.05+T74*0.05)/0.75</f>
        <v>2.5</v>
      </c>
      <c r="C74" s="39" t="s">
        <v>336</v>
      </c>
      <c r="D74" s="40" t="s">
        <v>79</v>
      </c>
      <c r="E74" s="54" t="s">
        <v>80</v>
      </c>
      <c r="F74" s="117" t="s">
        <v>11</v>
      </c>
      <c r="G74" s="40">
        <v>24</v>
      </c>
      <c r="H74" s="238">
        <f>'[1]LONGITUDES'!L105</f>
        <v>818.03</v>
      </c>
      <c r="I74" s="245">
        <v>1</v>
      </c>
      <c r="J74" s="118">
        <v>2</v>
      </c>
      <c r="K74" s="246">
        <f t="shared" si="2"/>
        <v>2</v>
      </c>
      <c r="L74" s="241">
        <v>1</v>
      </c>
      <c r="M74" s="118">
        <v>1</v>
      </c>
      <c r="N74" s="118">
        <v>3.5</v>
      </c>
      <c r="O74" s="118">
        <v>4</v>
      </c>
      <c r="P74" s="118"/>
      <c r="Q74" s="225">
        <v>4</v>
      </c>
      <c r="R74" s="229">
        <v>0</v>
      </c>
      <c r="S74" s="119"/>
      <c r="T74" s="230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</row>
    <row r="75" spans="1:121" s="12" customFormat="1" ht="18">
      <c r="A75" s="252">
        <v>67</v>
      </c>
      <c r="B75" s="87">
        <f>(I75*0.05+J75*0.1+K75*0.05+L75*0.1+M75*0.05+N75*0.05+O75*0.15+P75*0.15+Q75*0.15+R75*0.05+S75*0.05+T75*0.05)/0.9</f>
        <v>2.5</v>
      </c>
      <c r="C75" s="55" t="s">
        <v>396</v>
      </c>
      <c r="D75" s="40" t="s">
        <v>218</v>
      </c>
      <c r="E75" s="54" t="s">
        <v>219</v>
      </c>
      <c r="F75" s="117" t="s">
        <v>180</v>
      </c>
      <c r="G75" s="40">
        <v>16</v>
      </c>
      <c r="H75" s="238">
        <f>'[1]LONGITUDES'!L161</f>
        <v>591.16</v>
      </c>
      <c r="I75" s="245">
        <v>1</v>
      </c>
      <c r="J75" s="118">
        <v>4</v>
      </c>
      <c r="K75" s="246">
        <f t="shared" si="2"/>
        <v>1</v>
      </c>
      <c r="L75" s="241">
        <v>3</v>
      </c>
      <c r="M75" s="118">
        <v>2</v>
      </c>
      <c r="N75" s="118">
        <v>3</v>
      </c>
      <c r="O75" s="118">
        <v>3</v>
      </c>
      <c r="P75" s="118">
        <v>3</v>
      </c>
      <c r="Q75" s="225">
        <v>2</v>
      </c>
      <c r="R75" s="229">
        <v>0</v>
      </c>
      <c r="S75" s="119"/>
      <c r="T75" s="230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</row>
    <row r="76" spans="1:121" s="12" customFormat="1" ht="16.5">
      <c r="A76" s="252">
        <v>68</v>
      </c>
      <c r="B76" s="87">
        <f>(I76*0.05+J76*0.1+K76*0.05+L76*0.1+M76*0.05+N76*0.05+O76*0.15+P76*0.15+Q76*0.15+R76*0.05+S76*0.05+T76*0.05)/0.85</f>
        <v>2.4764705882352946</v>
      </c>
      <c r="C76" s="55">
        <v>115</v>
      </c>
      <c r="D76" s="40" t="s">
        <v>245</v>
      </c>
      <c r="E76" s="54" t="s">
        <v>246</v>
      </c>
      <c r="F76" s="117" t="s">
        <v>241</v>
      </c>
      <c r="G76" s="40">
        <v>24</v>
      </c>
      <c r="H76" s="238">
        <f>'[1]LONGITUDES'!L119</f>
        <v>1915.84</v>
      </c>
      <c r="I76" s="245">
        <v>1</v>
      </c>
      <c r="J76" s="118">
        <v>3</v>
      </c>
      <c r="K76" s="246">
        <f t="shared" si="2"/>
        <v>2</v>
      </c>
      <c r="L76" s="241">
        <v>3.3</v>
      </c>
      <c r="M76" s="118">
        <v>1</v>
      </c>
      <c r="N76" s="118">
        <v>3.5</v>
      </c>
      <c r="O76" s="118">
        <v>3.5</v>
      </c>
      <c r="P76" s="118"/>
      <c r="Q76" s="225">
        <v>3</v>
      </c>
      <c r="R76" s="229">
        <v>0</v>
      </c>
      <c r="S76" s="119">
        <v>1</v>
      </c>
      <c r="T76" s="230">
        <v>1.5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</row>
    <row r="77" spans="1:121" s="12" customFormat="1" ht="18">
      <c r="A77" s="252">
        <v>69</v>
      </c>
      <c r="B77" s="87">
        <f>I77*0.05+J77*0.1+K77*0.05+L77*0.1+M77*0.05+N77*0.05+O77*0.15+P77*0.15+Q77*0.15+R77*0.05+S77*0.05+T77*0.05</f>
        <v>2.475</v>
      </c>
      <c r="C77" s="39" t="s">
        <v>344</v>
      </c>
      <c r="D77" s="40" t="s">
        <v>114</v>
      </c>
      <c r="E77" s="54" t="s">
        <v>115</v>
      </c>
      <c r="F77" s="117" t="s">
        <v>11</v>
      </c>
      <c r="G77" s="40">
        <v>16</v>
      </c>
      <c r="H77" s="238">
        <f>'[1]LONGITUDES'!L147</f>
        <v>2904.32</v>
      </c>
      <c r="I77" s="245">
        <v>1</v>
      </c>
      <c r="J77" s="118">
        <v>1</v>
      </c>
      <c r="K77" s="246">
        <f t="shared" si="2"/>
        <v>1</v>
      </c>
      <c r="L77" s="241">
        <v>3</v>
      </c>
      <c r="M77" s="118">
        <v>1</v>
      </c>
      <c r="N77" s="118">
        <v>4</v>
      </c>
      <c r="O77" s="118">
        <v>4</v>
      </c>
      <c r="P77" s="118">
        <v>3</v>
      </c>
      <c r="Q77" s="225">
        <v>3</v>
      </c>
      <c r="R77" s="229">
        <v>0</v>
      </c>
      <c r="S77" s="119">
        <v>3</v>
      </c>
      <c r="T77" s="230">
        <v>1.5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</row>
    <row r="78" spans="1:121" s="12" customFormat="1" ht="18">
      <c r="A78" s="252">
        <v>70</v>
      </c>
      <c r="B78" s="87">
        <f>(I78*0.05+J78*0.1+K78*0.05+L78*0.1+M78*0.05+N78*0.05+O78*0.15+P78*0.15+Q78*0.15+R78*0.05+S78*0.05+T78*0.05)/0.85</f>
        <v>2.470588235294118</v>
      </c>
      <c r="C78" s="55">
        <v>128.2</v>
      </c>
      <c r="D78" s="40" t="s">
        <v>276</v>
      </c>
      <c r="E78" s="54" t="s">
        <v>277</v>
      </c>
      <c r="F78" s="123" t="s">
        <v>278</v>
      </c>
      <c r="G78" s="40">
        <v>42</v>
      </c>
      <c r="H78" s="238">
        <f>'[1]LONGITUDES'!L26</f>
        <v>1070</v>
      </c>
      <c r="I78" s="245">
        <v>1</v>
      </c>
      <c r="J78" s="118">
        <v>1</v>
      </c>
      <c r="K78" s="246">
        <f t="shared" si="2"/>
        <v>4</v>
      </c>
      <c r="L78" s="241">
        <v>3.5</v>
      </c>
      <c r="M78" s="118">
        <v>1</v>
      </c>
      <c r="N78" s="118">
        <v>3.5</v>
      </c>
      <c r="O78" s="118">
        <v>3.5</v>
      </c>
      <c r="P78" s="118"/>
      <c r="Q78" s="225">
        <v>3</v>
      </c>
      <c r="R78" s="229">
        <v>0</v>
      </c>
      <c r="S78" s="119">
        <v>2.5</v>
      </c>
      <c r="T78" s="230">
        <v>1.5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</row>
    <row r="79" spans="1:121" s="12" customFormat="1" ht="27">
      <c r="A79" s="252">
        <v>71</v>
      </c>
      <c r="B79" s="87">
        <f>(I79*0.05+J79*0.1+K79*0.05+L79*0.1+M79*0.05+N79*0.05+O79*0.15+P79*0.15+Q79*0.15+R79*0.05+S79*0.05+T79*0.05)/0.85</f>
        <v>2.4705882352941178</v>
      </c>
      <c r="C79" s="55" t="s">
        <v>380</v>
      </c>
      <c r="D79" s="40" t="s">
        <v>187</v>
      </c>
      <c r="E79" s="54" t="s">
        <v>188</v>
      </c>
      <c r="F79" s="117" t="s">
        <v>180</v>
      </c>
      <c r="G79" s="40">
        <v>42</v>
      </c>
      <c r="H79" s="238">
        <f>'[1]LONGITUDES'!L58</f>
        <v>1372.29</v>
      </c>
      <c r="I79" s="245">
        <v>1</v>
      </c>
      <c r="J79" s="118">
        <v>2</v>
      </c>
      <c r="K79" s="246">
        <f t="shared" si="2"/>
        <v>4</v>
      </c>
      <c r="L79" s="241">
        <v>3</v>
      </c>
      <c r="M79" s="118">
        <v>1</v>
      </c>
      <c r="N79" s="118">
        <v>3.5</v>
      </c>
      <c r="O79" s="118">
        <v>3.5</v>
      </c>
      <c r="P79" s="118"/>
      <c r="Q79" s="225">
        <v>2</v>
      </c>
      <c r="R79" s="229">
        <v>0</v>
      </c>
      <c r="S79" s="119">
        <v>1</v>
      </c>
      <c r="T79" s="230">
        <v>5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</row>
    <row r="80" spans="1:121" s="12" customFormat="1" ht="18">
      <c r="A80" s="252">
        <v>72</v>
      </c>
      <c r="B80" s="87">
        <f>I80*0.05+J80*0.1+K80*0.05+L80*0.1+M80*0.05+N80*0.05+O80*0.15+P80*0.15+Q80*0.15+R80*0.05+S80*0.05+T80*0.05</f>
        <v>2.4625</v>
      </c>
      <c r="C80" s="39" t="s">
        <v>339</v>
      </c>
      <c r="D80" s="40" t="s">
        <v>85</v>
      </c>
      <c r="E80" s="54" t="s">
        <v>86</v>
      </c>
      <c r="F80" s="117" t="s">
        <v>11</v>
      </c>
      <c r="G80" s="40">
        <v>24</v>
      </c>
      <c r="H80" s="238">
        <f>'[1]LONGITUDES'!L108</f>
        <v>1909.85</v>
      </c>
      <c r="I80" s="245">
        <v>1</v>
      </c>
      <c r="J80" s="118">
        <v>1</v>
      </c>
      <c r="K80" s="246">
        <f t="shared" si="2"/>
        <v>2</v>
      </c>
      <c r="L80" s="241">
        <v>3</v>
      </c>
      <c r="M80" s="118">
        <v>1</v>
      </c>
      <c r="N80" s="118">
        <v>4</v>
      </c>
      <c r="O80" s="118">
        <v>4</v>
      </c>
      <c r="P80" s="118">
        <v>3.25</v>
      </c>
      <c r="Q80" s="225">
        <v>3</v>
      </c>
      <c r="R80" s="229">
        <v>0</v>
      </c>
      <c r="S80" s="119">
        <v>1.5</v>
      </c>
      <c r="T80" s="230">
        <v>1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</row>
    <row r="81" spans="1:121" s="12" customFormat="1" ht="18">
      <c r="A81" s="252">
        <v>73</v>
      </c>
      <c r="B81" s="87">
        <f>(I81*0.05+J81*0.1+K81*0.05+L81*0.1+M81*0.05+N81*0.05+O81*0.15+P81*0.15+Q81*0.15+R81*0.05+S81*0.05+T81*0.05)/0.9</f>
        <v>2.444444444444444</v>
      </c>
      <c r="C81" s="55" t="s">
        <v>378</v>
      </c>
      <c r="D81" s="40" t="s">
        <v>183</v>
      </c>
      <c r="E81" s="54" t="s">
        <v>184</v>
      </c>
      <c r="F81" s="117" t="s">
        <v>180</v>
      </c>
      <c r="G81" s="40">
        <v>24</v>
      </c>
      <c r="H81" s="238">
        <f>'[1]LONGITUDES'!L33</f>
        <v>580</v>
      </c>
      <c r="I81" s="245">
        <v>1</v>
      </c>
      <c r="J81" s="118">
        <v>1</v>
      </c>
      <c r="K81" s="246">
        <f t="shared" si="2"/>
        <v>2</v>
      </c>
      <c r="L81" s="241">
        <v>3</v>
      </c>
      <c r="M81" s="118">
        <v>3</v>
      </c>
      <c r="N81" s="118">
        <v>3</v>
      </c>
      <c r="O81" s="118">
        <v>3</v>
      </c>
      <c r="P81" s="118">
        <v>4</v>
      </c>
      <c r="Q81" s="225">
        <v>2</v>
      </c>
      <c r="R81" s="229">
        <v>0</v>
      </c>
      <c r="S81" s="119"/>
      <c r="T81" s="230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</row>
    <row r="82" spans="1:121" s="12" customFormat="1" ht="27">
      <c r="A82" s="252">
        <v>74</v>
      </c>
      <c r="B82" s="87">
        <f>(I82*0.05+J82*0.1+K82*0.05+L82*0.1+M82*0.05+N82*0.05+O82*0.15+P82*0.15+Q82*0.15+R82*0.05+S82*0.05+T82*0.05)/0.85</f>
        <v>2.4411764705882355</v>
      </c>
      <c r="C82" s="39" t="s">
        <v>359</v>
      </c>
      <c r="D82" s="40" t="s">
        <v>142</v>
      </c>
      <c r="E82" s="54" t="s">
        <v>143</v>
      </c>
      <c r="F82" s="117" t="s">
        <v>136</v>
      </c>
      <c r="G82" s="40">
        <v>42</v>
      </c>
      <c r="H82" s="238">
        <f>'[1]LONGITUDES'!L51</f>
        <v>7695.33</v>
      </c>
      <c r="I82" s="245">
        <v>1</v>
      </c>
      <c r="J82" s="120">
        <v>4</v>
      </c>
      <c r="K82" s="246">
        <f t="shared" si="2"/>
        <v>4</v>
      </c>
      <c r="L82" s="241">
        <v>1</v>
      </c>
      <c r="M82" s="118">
        <v>1</v>
      </c>
      <c r="N82" s="118">
        <v>3.5</v>
      </c>
      <c r="O82" s="118">
        <v>3.5</v>
      </c>
      <c r="P82" s="118"/>
      <c r="Q82" s="225">
        <v>3</v>
      </c>
      <c r="R82" s="231">
        <v>0</v>
      </c>
      <c r="S82" s="121">
        <v>1</v>
      </c>
      <c r="T82" s="232">
        <v>1.5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</row>
    <row r="83" spans="1:121" s="12" customFormat="1" ht="27">
      <c r="A83" s="252">
        <v>75</v>
      </c>
      <c r="B83" s="87">
        <f>(I83*0.05+J83*0.1+K83*0.05+L83*0.1+M83*0.05+N83*0.05+O83*0.15+P83*0.15+Q83*0.15+R83*0.05+S83*0.05+T83*0.05)/0.85</f>
        <v>2.4411764705882355</v>
      </c>
      <c r="C83" s="39" t="s">
        <v>368</v>
      </c>
      <c r="D83" s="40" t="s">
        <v>158</v>
      </c>
      <c r="E83" s="54" t="s">
        <v>159</v>
      </c>
      <c r="F83" s="117" t="s">
        <v>136</v>
      </c>
      <c r="G83" s="40">
        <v>24</v>
      </c>
      <c r="H83" s="238">
        <f>'[1]LONGITUDES'!L86</f>
        <v>1035.21</v>
      </c>
      <c r="I83" s="245">
        <v>1</v>
      </c>
      <c r="J83" s="118">
        <v>3</v>
      </c>
      <c r="K83" s="246">
        <f aca="true" t="shared" si="3" ref="K83:K114">IF(G83=78,5,IF(G83=60,5,IF(G83=48,4,IF(G83=42,4,IF(G83=36,3,IF(G83=30,3,IF(G83=24,2,IF(G83=20,2,1))))))))</f>
        <v>2</v>
      </c>
      <c r="L83" s="241">
        <v>1</v>
      </c>
      <c r="M83" s="118">
        <v>1</v>
      </c>
      <c r="N83" s="118">
        <v>3.5</v>
      </c>
      <c r="O83" s="118">
        <v>3.5</v>
      </c>
      <c r="P83" s="118"/>
      <c r="Q83" s="225">
        <v>3</v>
      </c>
      <c r="R83" s="229">
        <v>0</v>
      </c>
      <c r="S83" s="119">
        <v>3</v>
      </c>
      <c r="T83" s="230">
        <v>3.5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</row>
    <row r="84" spans="1:121" s="12" customFormat="1" ht="18">
      <c r="A84" s="252">
        <v>76</v>
      </c>
      <c r="B84" s="87">
        <f>(I84*0.05+J84*0.1+K84*0.05+L84*0.1+M84*0.05+N84*0.05+O84*0.15+P84*0.15+Q84*0.15+R84*0.05+S84*0.05+T84*0.05)/0.95</f>
        <v>2.4210526315789473</v>
      </c>
      <c r="C84" s="55" t="s">
        <v>383</v>
      </c>
      <c r="D84" s="40" t="s">
        <v>193</v>
      </c>
      <c r="E84" s="54" t="s">
        <v>194</v>
      </c>
      <c r="F84" s="117" t="s">
        <v>180</v>
      </c>
      <c r="G84" s="40">
        <v>24</v>
      </c>
      <c r="H84" s="238">
        <f>'[1]LONGITUDES'!L101</f>
        <v>2125.14</v>
      </c>
      <c r="I84" s="245">
        <v>1</v>
      </c>
      <c r="J84" s="118">
        <v>3</v>
      </c>
      <c r="K84" s="246">
        <f t="shared" si="3"/>
        <v>2</v>
      </c>
      <c r="L84" s="241">
        <v>2.5</v>
      </c>
      <c r="M84" s="118">
        <v>1</v>
      </c>
      <c r="N84" s="118">
        <v>3.5</v>
      </c>
      <c r="O84" s="118">
        <v>3</v>
      </c>
      <c r="P84" s="118">
        <v>3</v>
      </c>
      <c r="Q84" s="225">
        <v>1.5</v>
      </c>
      <c r="R84" s="229">
        <v>0</v>
      </c>
      <c r="S84" s="119"/>
      <c r="T84" s="230">
        <v>5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</row>
    <row r="85" spans="1:121" s="12" customFormat="1" ht="12.75">
      <c r="A85" s="252">
        <v>77</v>
      </c>
      <c r="B85" s="87">
        <f aca="true" t="shared" si="4" ref="B85:B90">(I85*0.05+J85*0.1+K85*0.05+L85*0.1+M85*0.05+N85*0.05+O85*0.15+P85*0.15+Q85*0.15+R85*0.05+S85*0.05+T85*0.05)/0.85</f>
        <v>2.4117647058823533</v>
      </c>
      <c r="C85" s="39">
        <v>40.2</v>
      </c>
      <c r="D85" s="40" t="s">
        <v>89</v>
      </c>
      <c r="E85" s="54" t="s">
        <v>90</v>
      </c>
      <c r="F85" s="117" t="s">
        <v>11</v>
      </c>
      <c r="G85" s="40">
        <v>30</v>
      </c>
      <c r="H85" s="238">
        <f>'[1]LONGITUDES'!L121</f>
        <v>849.81</v>
      </c>
      <c r="I85" s="245">
        <v>1</v>
      </c>
      <c r="J85" s="118">
        <v>1</v>
      </c>
      <c r="K85" s="246">
        <f t="shared" si="3"/>
        <v>3</v>
      </c>
      <c r="L85" s="241">
        <v>2</v>
      </c>
      <c r="M85" s="118">
        <v>4</v>
      </c>
      <c r="N85" s="118">
        <v>3</v>
      </c>
      <c r="O85" s="118">
        <v>3.5</v>
      </c>
      <c r="P85" s="118"/>
      <c r="Q85" s="225">
        <v>2</v>
      </c>
      <c r="R85" s="229">
        <v>0</v>
      </c>
      <c r="S85" s="119">
        <v>4.5</v>
      </c>
      <c r="T85" s="230">
        <v>3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</row>
    <row r="86" spans="1:121" ht="18">
      <c r="A86" s="252">
        <v>78</v>
      </c>
      <c r="B86" s="87">
        <f t="shared" si="4"/>
        <v>2.4117647058823533</v>
      </c>
      <c r="C86" s="39">
        <v>41.2</v>
      </c>
      <c r="D86" s="40" t="s">
        <v>91</v>
      </c>
      <c r="E86" s="54" t="s">
        <v>93</v>
      </c>
      <c r="F86" s="117" t="s">
        <v>11</v>
      </c>
      <c r="G86" s="40">
        <v>30</v>
      </c>
      <c r="H86" s="238">
        <f>'[1]LONGITUDES'!L125</f>
        <v>893.58</v>
      </c>
      <c r="I86" s="245">
        <v>1</v>
      </c>
      <c r="J86" s="118">
        <v>1</v>
      </c>
      <c r="K86" s="246">
        <f t="shared" si="3"/>
        <v>3</v>
      </c>
      <c r="L86" s="241">
        <v>2</v>
      </c>
      <c r="M86" s="118">
        <v>4</v>
      </c>
      <c r="N86" s="118">
        <v>3</v>
      </c>
      <c r="O86" s="118">
        <v>3.5</v>
      </c>
      <c r="P86" s="118"/>
      <c r="Q86" s="225">
        <v>2</v>
      </c>
      <c r="R86" s="229">
        <v>0</v>
      </c>
      <c r="S86" s="119">
        <v>3.5</v>
      </c>
      <c r="T86" s="230">
        <v>4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ht="18">
      <c r="A87" s="252">
        <v>79</v>
      </c>
      <c r="B87" s="87">
        <f t="shared" si="4"/>
        <v>2.4117647058823533</v>
      </c>
      <c r="C87" s="39" t="s">
        <v>364</v>
      </c>
      <c r="D87" s="40" t="s">
        <v>151</v>
      </c>
      <c r="E87" s="54" t="s">
        <v>152</v>
      </c>
      <c r="F87" s="117" t="s">
        <v>136</v>
      </c>
      <c r="G87" s="40">
        <v>24</v>
      </c>
      <c r="H87" s="238">
        <f>'[1]LONGITUDES'!L90</f>
        <v>3065.2</v>
      </c>
      <c r="I87" s="245">
        <v>1</v>
      </c>
      <c r="J87" s="118">
        <v>3</v>
      </c>
      <c r="K87" s="246">
        <f t="shared" si="3"/>
        <v>2</v>
      </c>
      <c r="L87" s="241">
        <v>1</v>
      </c>
      <c r="M87" s="118">
        <v>1</v>
      </c>
      <c r="N87" s="118">
        <v>3.5</v>
      </c>
      <c r="O87" s="118">
        <v>3.5</v>
      </c>
      <c r="P87" s="118"/>
      <c r="Q87" s="225">
        <v>3</v>
      </c>
      <c r="R87" s="229">
        <v>0</v>
      </c>
      <c r="S87" s="119">
        <v>2.5</v>
      </c>
      <c r="T87" s="230">
        <v>3.5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</row>
    <row r="88" spans="1:121" ht="29.25">
      <c r="A88" s="252">
        <v>80</v>
      </c>
      <c r="B88" s="87">
        <f t="shared" si="4"/>
        <v>2.4117647058823533</v>
      </c>
      <c r="C88" s="55" t="s">
        <v>415</v>
      </c>
      <c r="D88" s="40" t="s">
        <v>276</v>
      </c>
      <c r="E88" s="54" t="s">
        <v>277</v>
      </c>
      <c r="F88" s="123" t="s">
        <v>278</v>
      </c>
      <c r="G88" s="40">
        <v>30</v>
      </c>
      <c r="H88" s="238">
        <f>'[1]LONGITUDES'!L25</f>
        <v>280</v>
      </c>
      <c r="I88" s="245">
        <v>1</v>
      </c>
      <c r="J88" s="118">
        <v>1</v>
      </c>
      <c r="K88" s="246">
        <f t="shared" si="3"/>
        <v>3</v>
      </c>
      <c r="L88" s="241">
        <v>3.5</v>
      </c>
      <c r="M88" s="118">
        <v>1</v>
      </c>
      <c r="N88" s="118">
        <v>3.5</v>
      </c>
      <c r="O88" s="118">
        <v>3.5</v>
      </c>
      <c r="P88" s="118"/>
      <c r="Q88" s="225">
        <v>3</v>
      </c>
      <c r="R88" s="229">
        <v>0</v>
      </c>
      <c r="S88" s="119">
        <v>2</v>
      </c>
      <c r="T88" s="230">
        <v>2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spans="1:121" ht="12.75">
      <c r="A89" s="252">
        <v>81</v>
      </c>
      <c r="B89" s="87">
        <f t="shared" si="4"/>
        <v>2.411764705882353</v>
      </c>
      <c r="C89" s="39" t="s">
        <v>317</v>
      </c>
      <c r="D89" s="40" t="s">
        <v>16</v>
      </c>
      <c r="E89" s="54" t="s">
        <v>17</v>
      </c>
      <c r="F89" s="117" t="s">
        <v>11</v>
      </c>
      <c r="G89" s="40">
        <v>60</v>
      </c>
      <c r="H89" s="238">
        <f>'[1]LONGITUDES'!L19</f>
        <v>2478.86</v>
      </c>
      <c r="I89" s="245">
        <v>1</v>
      </c>
      <c r="J89" s="118">
        <v>3</v>
      </c>
      <c r="K89" s="246">
        <f t="shared" si="3"/>
        <v>5</v>
      </c>
      <c r="L89" s="241">
        <v>2</v>
      </c>
      <c r="M89" s="118">
        <v>1</v>
      </c>
      <c r="N89" s="118">
        <v>3</v>
      </c>
      <c r="O89" s="118">
        <v>3</v>
      </c>
      <c r="P89" s="118"/>
      <c r="Q89" s="225">
        <v>3</v>
      </c>
      <c r="R89" s="229">
        <v>0</v>
      </c>
      <c r="S89" s="119">
        <v>2</v>
      </c>
      <c r="T89" s="230">
        <v>1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</row>
    <row r="90" spans="1:121" ht="18">
      <c r="A90" s="252">
        <v>82</v>
      </c>
      <c r="B90" s="86">
        <f t="shared" si="4"/>
        <v>2.411764705882353</v>
      </c>
      <c r="C90" s="67" t="s">
        <v>390</v>
      </c>
      <c r="D90" s="59" t="s">
        <v>207</v>
      </c>
      <c r="E90" s="113" t="s">
        <v>208</v>
      </c>
      <c r="F90" s="114" t="s">
        <v>180</v>
      </c>
      <c r="G90" s="59">
        <v>20</v>
      </c>
      <c r="H90" s="237">
        <f>'[1]LONGITUDES'!L132</f>
        <v>10526.06</v>
      </c>
      <c r="I90" s="243">
        <v>1</v>
      </c>
      <c r="J90" s="115">
        <v>5</v>
      </c>
      <c r="K90" s="244">
        <f t="shared" si="3"/>
        <v>2</v>
      </c>
      <c r="L90" s="240">
        <v>1</v>
      </c>
      <c r="M90" s="115">
        <v>1</v>
      </c>
      <c r="N90" s="115">
        <v>3</v>
      </c>
      <c r="O90" s="115">
        <v>2</v>
      </c>
      <c r="P90" s="115"/>
      <c r="Q90" s="224">
        <v>3</v>
      </c>
      <c r="R90" s="227">
        <v>0</v>
      </c>
      <c r="S90" s="116">
        <v>2</v>
      </c>
      <c r="T90" s="228">
        <v>5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spans="1:121" ht="18">
      <c r="A91" s="252">
        <v>83</v>
      </c>
      <c r="B91" s="87">
        <f>I91*0.05+J91*0.1+K91*0.05+L91*0.1+M91*0.05+N91*0.05+O91*0.15+P91*0.15+Q91*0.15+R91*0.05+S91*0.05+T91*0.05</f>
        <v>2.4000000000000004</v>
      </c>
      <c r="C91" s="39" t="s">
        <v>334</v>
      </c>
      <c r="D91" s="40" t="s">
        <v>75</v>
      </c>
      <c r="E91" s="54" t="s">
        <v>76</v>
      </c>
      <c r="F91" s="117" t="s">
        <v>11</v>
      </c>
      <c r="G91" s="40">
        <v>24</v>
      </c>
      <c r="H91" s="238">
        <f>'[1]LONGITUDES'!L95</f>
        <v>1293.48</v>
      </c>
      <c r="I91" s="245">
        <v>1</v>
      </c>
      <c r="J91" s="118">
        <v>3</v>
      </c>
      <c r="K91" s="246">
        <f t="shared" si="3"/>
        <v>2</v>
      </c>
      <c r="L91" s="241">
        <v>1</v>
      </c>
      <c r="M91" s="118">
        <v>1</v>
      </c>
      <c r="N91" s="118">
        <v>3.5</v>
      </c>
      <c r="O91" s="118">
        <v>3.5</v>
      </c>
      <c r="P91" s="118">
        <v>3</v>
      </c>
      <c r="Q91" s="225">
        <v>2</v>
      </c>
      <c r="R91" s="229">
        <v>0</v>
      </c>
      <c r="S91" s="119">
        <v>3</v>
      </c>
      <c r="T91" s="230">
        <v>4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spans="1:121" s="12" customFormat="1" ht="18">
      <c r="A92" s="252">
        <v>84</v>
      </c>
      <c r="B92" s="87">
        <f>I92*0.05+J92*0.1+K92*0.05+L92*0.1+M92*0.05+N92*0.05+O92*0.15+P92*0.15+Q92*0.15+R92*0.05+S92*0.05+T92*0.05</f>
        <v>2.4</v>
      </c>
      <c r="C92" s="39">
        <v>22</v>
      </c>
      <c r="D92" s="40" t="s">
        <v>51</v>
      </c>
      <c r="E92" s="54" t="s">
        <v>52</v>
      </c>
      <c r="F92" s="117" t="s">
        <v>11</v>
      </c>
      <c r="G92" s="40">
        <v>24</v>
      </c>
      <c r="H92" s="238">
        <f>'[1]LONGITUDES'!L111</f>
        <v>3856</v>
      </c>
      <c r="I92" s="245">
        <v>1</v>
      </c>
      <c r="J92" s="118">
        <v>3</v>
      </c>
      <c r="K92" s="246">
        <f t="shared" si="3"/>
        <v>2</v>
      </c>
      <c r="L92" s="241">
        <v>1</v>
      </c>
      <c r="M92" s="118">
        <v>3</v>
      </c>
      <c r="N92" s="118">
        <v>3.5</v>
      </c>
      <c r="O92" s="118">
        <v>3</v>
      </c>
      <c r="P92" s="118">
        <v>3</v>
      </c>
      <c r="Q92" s="225">
        <v>2</v>
      </c>
      <c r="R92" s="229">
        <v>0</v>
      </c>
      <c r="S92" s="119">
        <v>3.5</v>
      </c>
      <c r="T92" s="230">
        <v>3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</row>
    <row r="93" spans="1:121" ht="39">
      <c r="A93" s="252">
        <v>85</v>
      </c>
      <c r="B93" s="87">
        <f>(I93*0.05+J93*0.1+K93*0.05+L93*0.1+M93*0.05+N93*0.05+O93*0.15+P93*0.15+Q93*0.15+R93*0.05+S93*0.05+T93*0.05)/0.85</f>
        <v>2.4</v>
      </c>
      <c r="C93" s="55" t="s">
        <v>418</v>
      </c>
      <c r="D93" s="40" t="s">
        <v>293</v>
      </c>
      <c r="E93" s="54" t="s">
        <v>294</v>
      </c>
      <c r="F93" s="117" t="s">
        <v>295</v>
      </c>
      <c r="G93" s="40">
        <v>60</v>
      </c>
      <c r="H93" s="238">
        <f>'[1]LONGITUDES'!L21</f>
        <v>429.95</v>
      </c>
      <c r="I93" s="245">
        <v>1</v>
      </c>
      <c r="J93" s="118">
        <v>1</v>
      </c>
      <c r="K93" s="246">
        <f>IF(G93=78,5,IF(G93=60,5,IF(G93=48,4,IF(G93=42,4,IF(G93=36,3,IF(G93=30,3,IF(G93=24,2,IF(G93=20,2,1))))))))</f>
        <v>5</v>
      </c>
      <c r="L93" s="241">
        <v>3.4</v>
      </c>
      <c r="M93" s="118">
        <v>1</v>
      </c>
      <c r="N93" s="118">
        <v>3.5</v>
      </c>
      <c r="O93" s="118">
        <v>4</v>
      </c>
      <c r="P93" s="118"/>
      <c r="Q93" s="225">
        <v>1</v>
      </c>
      <c r="R93" s="229">
        <v>0</v>
      </c>
      <c r="S93" s="119">
        <v>2.5</v>
      </c>
      <c r="T93" s="230">
        <v>4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20" s="12" customFormat="1" ht="18">
      <c r="A94" s="253">
        <v>86</v>
      </c>
      <c r="B94" s="86">
        <f>(I94*0.05+J94*0.1+K94*0.05+L94*0.1+M94*0.05+N94*0.05+O94*0.15+P94*0.15+Q94*0.15+R94*0.05+S94*0.05+T94*0.05)/0.85</f>
        <v>2.3823529411764706</v>
      </c>
      <c r="C94" s="58">
        <v>4</v>
      </c>
      <c r="D94" s="59"/>
      <c r="E94" s="113" t="s">
        <v>15</v>
      </c>
      <c r="F94" s="114" t="s">
        <v>11</v>
      </c>
      <c r="G94" s="59">
        <v>60</v>
      </c>
      <c r="H94" s="237">
        <f>'[1]LONGITUDES'!L18</f>
        <v>389.26</v>
      </c>
      <c r="I94" s="243">
        <v>1</v>
      </c>
      <c r="J94" s="115">
        <v>3</v>
      </c>
      <c r="K94" s="244">
        <f t="shared" si="3"/>
        <v>5</v>
      </c>
      <c r="L94" s="240">
        <v>2</v>
      </c>
      <c r="M94" s="115">
        <v>1</v>
      </c>
      <c r="N94" s="115">
        <v>3</v>
      </c>
      <c r="O94" s="115">
        <v>3</v>
      </c>
      <c r="P94" s="115"/>
      <c r="Q94" s="224">
        <v>2</v>
      </c>
      <c r="R94" s="227">
        <v>0</v>
      </c>
      <c r="S94" s="116">
        <v>4.5</v>
      </c>
      <c r="T94" s="228">
        <v>1</v>
      </c>
    </row>
    <row r="95" spans="1:20" s="12" customFormat="1" ht="12.75">
      <c r="A95" s="252">
        <v>87</v>
      </c>
      <c r="B95" s="87">
        <f>(I95*0.05+J95*0.1+K95*0.05+L95*0.1+M95*0.05+N95*0.05+O95*0.15+P95*0.15+Q95*0.15+R95*0.05+S95*0.05+T95*0.05)/0.85</f>
        <v>2.3823529411764706</v>
      </c>
      <c r="C95" s="39">
        <v>16</v>
      </c>
      <c r="D95" s="48" t="s">
        <v>40</v>
      </c>
      <c r="E95" s="124" t="s">
        <v>41</v>
      </c>
      <c r="F95" s="117" t="s">
        <v>11</v>
      </c>
      <c r="G95" s="48">
        <v>20</v>
      </c>
      <c r="H95" s="238">
        <f>'[1]LONGITUDES'!L144</f>
        <v>247.59</v>
      </c>
      <c r="I95" s="245">
        <v>1</v>
      </c>
      <c r="J95" s="120">
        <v>1</v>
      </c>
      <c r="K95" s="246">
        <f t="shared" si="3"/>
        <v>2</v>
      </c>
      <c r="L95" s="241">
        <v>1</v>
      </c>
      <c r="M95" s="118">
        <v>1</v>
      </c>
      <c r="N95" s="118">
        <v>4</v>
      </c>
      <c r="O95" s="118">
        <v>4</v>
      </c>
      <c r="P95" s="118"/>
      <c r="Q95" s="225">
        <v>4</v>
      </c>
      <c r="R95" s="229">
        <v>0</v>
      </c>
      <c r="S95" s="119">
        <v>1</v>
      </c>
      <c r="T95" s="230">
        <v>3.5</v>
      </c>
    </row>
    <row r="96" spans="1:20" s="12" customFormat="1" ht="18">
      <c r="A96" s="252">
        <v>88</v>
      </c>
      <c r="B96" s="87">
        <f>I96*0.05+J96*0.1+K96*0.05+L96*0.1+M96*0.05+N96*0.05+O96*0.15+P96*0.15+Q96*0.15+R96*0.05+S96*0.05+T96*0.05</f>
        <v>2.375</v>
      </c>
      <c r="C96" s="55" t="s">
        <v>417</v>
      </c>
      <c r="D96" s="40" t="s">
        <v>284</v>
      </c>
      <c r="E96" s="54" t="s">
        <v>285</v>
      </c>
      <c r="F96" s="117" t="s">
        <v>286</v>
      </c>
      <c r="G96" s="40">
        <v>48</v>
      </c>
      <c r="H96" s="238">
        <f>'[1]LONGITUDES'!L42</f>
        <v>2188.55</v>
      </c>
      <c r="I96" s="245">
        <v>1</v>
      </c>
      <c r="J96" s="118">
        <v>1</v>
      </c>
      <c r="K96" s="246">
        <f t="shared" si="3"/>
        <v>4</v>
      </c>
      <c r="L96" s="241">
        <v>1</v>
      </c>
      <c r="M96" s="118">
        <v>1</v>
      </c>
      <c r="N96" s="118">
        <v>3.5</v>
      </c>
      <c r="O96" s="118">
        <v>3.5</v>
      </c>
      <c r="P96" s="118">
        <v>4</v>
      </c>
      <c r="Q96" s="225">
        <v>3</v>
      </c>
      <c r="R96" s="229">
        <v>0</v>
      </c>
      <c r="S96" s="119">
        <v>1.5</v>
      </c>
      <c r="T96" s="230">
        <v>1</v>
      </c>
    </row>
    <row r="97" spans="1:20" s="12" customFormat="1" ht="18">
      <c r="A97" s="252">
        <v>89</v>
      </c>
      <c r="B97" s="87">
        <f>I97*0.05+J97*0.1+K97*0.05+L97*0.1+M97*0.05+N97*0.05+O97*0.15+P97*0.15+Q97*0.15+R97*0.05+S97*0.05+T97*0.05</f>
        <v>2.365</v>
      </c>
      <c r="C97" s="39" t="s">
        <v>338</v>
      </c>
      <c r="D97" s="40" t="s">
        <v>83</v>
      </c>
      <c r="E97" s="54" t="s">
        <v>84</v>
      </c>
      <c r="F97" s="117" t="s">
        <v>11</v>
      </c>
      <c r="G97" s="40">
        <v>24</v>
      </c>
      <c r="H97" s="238">
        <f>'[1]LONGITUDES'!L107</f>
        <v>4722.99</v>
      </c>
      <c r="I97" s="245">
        <v>1</v>
      </c>
      <c r="J97" s="118">
        <v>1</v>
      </c>
      <c r="K97" s="246">
        <f t="shared" si="3"/>
        <v>2</v>
      </c>
      <c r="L97" s="241">
        <v>1</v>
      </c>
      <c r="M97" s="118">
        <v>1</v>
      </c>
      <c r="N97" s="118">
        <v>4</v>
      </c>
      <c r="O97" s="118">
        <v>4</v>
      </c>
      <c r="P97" s="118">
        <v>2.6</v>
      </c>
      <c r="Q97" s="225">
        <v>4</v>
      </c>
      <c r="R97" s="229">
        <v>0</v>
      </c>
      <c r="S97" s="119">
        <v>2</v>
      </c>
      <c r="T97" s="230">
        <v>1.5</v>
      </c>
    </row>
    <row r="98" spans="1:121" s="12" customFormat="1" ht="16.5">
      <c r="A98" s="252">
        <v>90</v>
      </c>
      <c r="B98" s="87">
        <f>(I98*0.05+J98*0.1+K98*0.05+L98*0.1+M98*0.05+N98*0.05+O98*0.15+P98*0.15+Q98*0.15+R98*0.05+S98*0.05+T98*0.05)/0.85</f>
        <v>2.3647058823529408</v>
      </c>
      <c r="C98" s="55" t="s">
        <v>389</v>
      </c>
      <c r="D98" s="40" t="s">
        <v>205</v>
      </c>
      <c r="E98" s="54" t="s">
        <v>206</v>
      </c>
      <c r="F98" s="117" t="s">
        <v>180</v>
      </c>
      <c r="G98" s="40">
        <v>24</v>
      </c>
      <c r="H98" s="238">
        <f>'[1]LONGITUDES'!L117</f>
        <v>4707.99</v>
      </c>
      <c r="I98" s="245">
        <v>1</v>
      </c>
      <c r="J98" s="118">
        <v>1</v>
      </c>
      <c r="K98" s="246">
        <f t="shared" si="3"/>
        <v>2</v>
      </c>
      <c r="L98" s="241">
        <v>3.6</v>
      </c>
      <c r="M98" s="118">
        <v>2.3</v>
      </c>
      <c r="N98" s="118">
        <v>3</v>
      </c>
      <c r="O98" s="118">
        <v>3.1</v>
      </c>
      <c r="P98" s="118"/>
      <c r="Q98" s="225">
        <v>2.3</v>
      </c>
      <c r="R98" s="229">
        <v>0</v>
      </c>
      <c r="S98" s="119">
        <v>4</v>
      </c>
      <c r="T98" s="230">
        <v>2.5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</row>
    <row r="99" spans="1:20" s="12" customFormat="1" ht="18">
      <c r="A99" s="252">
        <v>91</v>
      </c>
      <c r="B99" s="87">
        <f>(I99*0.05+J99*0.1+K99*0.05+L99*0.1+M99*0.05+N99*0.05+O99*0.15+P99*0.15+Q99*0.15+R99*0.05+S99*0.05+T99*0.05)/0.85</f>
        <v>2.3529411764705883</v>
      </c>
      <c r="C99" s="39" t="s">
        <v>324</v>
      </c>
      <c r="D99" s="40" t="s">
        <v>40</v>
      </c>
      <c r="E99" s="54" t="s">
        <v>42</v>
      </c>
      <c r="F99" s="117" t="s">
        <v>11</v>
      </c>
      <c r="G99" s="40">
        <v>16</v>
      </c>
      <c r="H99" s="238">
        <f>'[1]LONGITUDES'!L145</f>
        <v>1786.7</v>
      </c>
      <c r="I99" s="245">
        <v>1</v>
      </c>
      <c r="J99" s="118">
        <v>1</v>
      </c>
      <c r="K99" s="246">
        <f t="shared" si="3"/>
        <v>1</v>
      </c>
      <c r="L99" s="241">
        <v>1</v>
      </c>
      <c r="M99" s="118">
        <v>1</v>
      </c>
      <c r="N99" s="118">
        <v>4</v>
      </c>
      <c r="O99" s="118">
        <v>4</v>
      </c>
      <c r="P99" s="118"/>
      <c r="Q99" s="225">
        <v>4</v>
      </c>
      <c r="R99" s="229">
        <v>0</v>
      </c>
      <c r="S99" s="119">
        <v>1</v>
      </c>
      <c r="T99" s="230">
        <v>4</v>
      </c>
    </row>
    <row r="100" spans="1:121" ht="18">
      <c r="A100" s="252">
        <v>92</v>
      </c>
      <c r="B100" s="87">
        <f>(I100*0.05+J100*0.1+K100*0.05+L100*0.1+M100*0.05+N100*0.05+O100*0.15+P100*0.15+Q100*0.15+R100*0.05+S100*0.05+T100*0.05)/0.85</f>
        <v>2.3529411764705883</v>
      </c>
      <c r="C100" s="39">
        <v>43</v>
      </c>
      <c r="D100" s="40" t="s">
        <v>101</v>
      </c>
      <c r="E100" s="54" t="s">
        <v>102</v>
      </c>
      <c r="F100" s="117" t="s">
        <v>11</v>
      </c>
      <c r="G100" s="40">
        <v>16</v>
      </c>
      <c r="H100" s="238">
        <f>'[1]LONGITUDES'!L137</f>
        <v>3878.59</v>
      </c>
      <c r="I100" s="245">
        <v>1</v>
      </c>
      <c r="J100" s="118">
        <v>2</v>
      </c>
      <c r="K100" s="246">
        <f t="shared" si="3"/>
        <v>1</v>
      </c>
      <c r="L100" s="241">
        <v>1</v>
      </c>
      <c r="M100" s="118">
        <v>1</v>
      </c>
      <c r="N100" s="118">
        <v>4</v>
      </c>
      <c r="O100" s="118">
        <v>4</v>
      </c>
      <c r="P100" s="118"/>
      <c r="Q100" s="225">
        <v>4</v>
      </c>
      <c r="R100" s="229">
        <v>0</v>
      </c>
      <c r="S100" s="119">
        <v>2</v>
      </c>
      <c r="T100" s="230">
        <v>1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</row>
    <row r="101" spans="1:121" s="14" customFormat="1" ht="18">
      <c r="A101" s="252">
        <v>93</v>
      </c>
      <c r="B101" s="88">
        <f>(I101*0.05+J101*0.1+K101*0.05+L101*0.1+M101*0.05+N101*0.05+O101*0.15+P101*0.15+Q101*0.15+R101*0.05+S101*0.05+T101*0.05)/0.85</f>
        <v>2.3529411764705883</v>
      </c>
      <c r="C101" s="39" t="s">
        <v>352</v>
      </c>
      <c r="D101" s="40" t="s">
        <v>130</v>
      </c>
      <c r="E101" s="54" t="s">
        <v>131</v>
      </c>
      <c r="F101" s="117" t="s">
        <v>11</v>
      </c>
      <c r="G101" s="40">
        <v>16</v>
      </c>
      <c r="H101" s="238">
        <f>'[1]LONGITUDES'!L160</f>
        <v>1134.32</v>
      </c>
      <c r="I101" s="245">
        <v>5</v>
      </c>
      <c r="J101" s="118">
        <v>3</v>
      </c>
      <c r="K101" s="246">
        <f t="shared" si="3"/>
        <v>1</v>
      </c>
      <c r="L101" s="241">
        <v>1</v>
      </c>
      <c r="M101" s="118">
        <v>1</v>
      </c>
      <c r="N101" s="118">
        <v>3.5</v>
      </c>
      <c r="O101" s="118">
        <v>2</v>
      </c>
      <c r="P101" s="118"/>
      <c r="Q101" s="225">
        <v>3</v>
      </c>
      <c r="R101" s="229">
        <v>0</v>
      </c>
      <c r="S101" s="119">
        <v>3</v>
      </c>
      <c r="T101" s="230">
        <v>3.5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</row>
    <row r="102" spans="1:20" s="14" customFormat="1" ht="12.75">
      <c r="A102" s="252">
        <v>94</v>
      </c>
      <c r="B102" s="86">
        <f>I102*0.05+J102*0.1+K102*0.05+L102*0.1+M102*0.05+N102*0.05+O102*0.15+P102*0.15+Q102*0.15+R102*0.05+S102*0.05+T102*0.05</f>
        <v>2.3499999999999996</v>
      </c>
      <c r="C102" s="39" t="s">
        <v>322</v>
      </c>
      <c r="D102" s="40" t="s">
        <v>30</v>
      </c>
      <c r="E102" s="54" t="s">
        <v>31</v>
      </c>
      <c r="F102" s="117" t="s">
        <v>11</v>
      </c>
      <c r="G102" s="40">
        <v>60</v>
      </c>
      <c r="H102" s="238">
        <f>'[1]LONGITUDES'!L37</f>
        <v>5750.68</v>
      </c>
      <c r="I102" s="245">
        <v>1</v>
      </c>
      <c r="J102" s="118">
        <v>1</v>
      </c>
      <c r="K102" s="246">
        <f t="shared" si="3"/>
        <v>5</v>
      </c>
      <c r="L102" s="241">
        <v>1</v>
      </c>
      <c r="M102" s="118">
        <v>1</v>
      </c>
      <c r="N102" s="118">
        <v>4</v>
      </c>
      <c r="O102" s="118">
        <v>4</v>
      </c>
      <c r="P102" s="118">
        <v>2</v>
      </c>
      <c r="Q102" s="225">
        <v>4</v>
      </c>
      <c r="R102" s="229">
        <v>0</v>
      </c>
      <c r="S102" s="119">
        <v>1</v>
      </c>
      <c r="T102" s="230">
        <v>1</v>
      </c>
    </row>
    <row r="103" spans="1:20" s="14" customFormat="1" ht="18">
      <c r="A103" s="252">
        <v>95</v>
      </c>
      <c r="B103" s="87">
        <f>(I103*0.05+J103*0.1+K103*0.05+L103*0.1+M103*0.05+N103*0.05+O103*0.15+P103*0.15+Q103*0.15+R103*0.05+S103*0.05+T103*0.05)/0.8</f>
        <v>2.34375</v>
      </c>
      <c r="C103" s="55" t="s">
        <v>416</v>
      </c>
      <c r="D103" s="40" t="s">
        <v>281</v>
      </c>
      <c r="E103" s="54" t="s">
        <v>282</v>
      </c>
      <c r="F103" s="117" t="s">
        <v>283</v>
      </c>
      <c r="G103" s="40">
        <v>36</v>
      </c>
      <c r="H103" s="238">
        <f>'[1]LONGITUDES'!L27</f>
        <v>312.14</v>
      </c>
      <c r="I103" s="245">
        <v>1</v>
      </c>
      <c r="J103" s="118">
        <v>1</v>
      </c>
      <c r="K103" s="246">
        <f t="shared" si="3"/>
        <v>3</v>
      </c>
      <c r="L103" s="241">
        <v>3</v>
      </c>
      <c r="M103" s="118">
        <v>1</v>
      </c>
      <c r="N103" s="118">
        <v>3.5</v>
      </c>
      <c r="O103" s="118">
        <v>3.5</v>
      </c>
      <c r="P103" s="118"/>
      <c r="Q103" s="225">
        <v>3</v>
      </c>
      <c r="R103" s="229">
        <v>0</v>
      </c>
      <c r="S103" s="119"/>
      <c r="T103" s="230">
        <v>1.5</v>
      </c>
    </row>
    <row r="104" spans="1:20" s="14" customFormat="1" ht="27">
      <c r="A104" s="252">
        <v>96</v>
      </c>
      <c r="B104" s="87">
        <f>(I104*0.05+J104*0.1+K104*0.05+L104*0.1+M104*0.05+N104*0.05+O104*0.15+P104*0.15+Q104*0.15+R104*0.05+S104*0.05+T104*0.05)/0.85</f>
        <v>2.3411764705882354</v>
      </c>
      <c r="C104" s="39">
        <v>8.1</v>
      </c>
      <c r="D104" s="40" t="s">
        <v>22</v>
      </c>
      <c r="E104" s="54" t="s">
        <v>23</v>
      </c>
      <c r="F104" s="117" t="s">
        <v>11</v>
      </c>
      <c r="G104" s="40">
        <v>60</v>
      </c>
      <c r="H104" s="238">
        <f>'[1]LONGITUDES'!L22</f>
        <v>190.04</v>
      </c>
      <c r="I104" s="245">
        <v>1</v>
      </c>
      <c r="J104" s="118">
        <v>1</v>
      </c>
      <c r="K104" s="246">
        <f t="shared" si="3"/>
        <v>5</v>
      </c>
      <c r="L104" s="241">
        <v>3.4</v>
      </c>
      <c r="M104" s="118">
        <v>1</v>
      </c>
      <c r="N104" s="118">
        <v>4</v>
      </c>
      <c r="O104" s="118">
        <v>3.5</v>
      </c>
      <c r="P104" s="118"/>
      <c r="Q104" s="225">
        <v>1</v>
      </c>
      <c r="R104" s="229">
        <v>0</v>
      </c>
      <c r="S104" s="119">
        <v>1.5</v>
      </c>
      <c r="T104" s="230">
        <v>5</v>
      </c>
    </row>
    <row r="105" spans="1:20" s="14" customFormat="1" ht="27">
      <c r="A105" s="252">
        <v>97</v>
      </c>
      <c r="B105" s="87">
        <f>(I105*0.05+J105*0.1+K105*0.05+L105*0.1+M105*0.05+N105*0.05+O105*0.15+P105*0.15+Q105*0.15+R105*0.05+S105*0.05+T105*0.05)/0.85</f>
        <v>2.335294117647059</v>
      </c>
      <c r="C105" s="55" t="s">
        <v>412</v>
      </c>
      <c r="D105" s="40" t="s">
        <v>268</v>
      </c>
      <c r="E105" s="54" t="s">
        <v>269</v>
      </c>
      <c r="F105" s="117" t="s">
        <v>270</v>
      </c>
      <c r="G105" s="40">
        <v>24</v>
      </c>
      <c r="H105" s="238">
        <f>'[1]LONGITUDES'!L88</f>
        <v>2400.91</v>
      </c>
      <c r="I105" s="245">
        <v>1</v>
      </c>
      <c r="J105" s="118">
        <v>3</v>
      </c>
      <c r="K105" s="246">
        <f t="shared" si="3"/>
        <v>2</v>
      </c>
      <c r="L105" s="241">
        <v>1</v>
      </c>
      <c r="M105" s="118">
        <v>1</v>
      </c>
      <c r="N105" s="118">
        <v>3.7</v>
      </c>
      <c r="O105" s="118">
        <v>3.5</v>
      </c>
      <c r="P105" s="118"/>
      <c r="Q105" s="225">
        <v>3</v>
      </c>
      <c r="R105" s="229">
        <v>0</v>
      </c>
      <c r="S105" s="119">
        <v>3.5</v>
      </c>
      <c r="T105" s="230">
        <v>1</v>
      </c>
    </row>
    <row r="106" spans="1:20" s="14" customFormat="1" ht="12.75">
      <c r="A106" s="252">
        <v>98</v>
      </c>
      <c r="B106" s="87">
        <f>(I106*0.05+J106*0.1+K106*0.05+L106*0.1+M106*0.05+N106*0.05+O106*0.15+P106*0.15+Q106*0.15+R106*0.05+S106*0.05+T106*0.05)/0.3</f>
        <v>2.3333333333333335</v>
      </c>
      <c r="C106" s="39">
        <v>2</v>
      </c>
      <c r="D106" s="40"/>
      <c r="E106" s="54" t="s">
        <v>13</v>
      </c>
      <c r="F106" s="117" t="s">
        <v>11</v>
      </c>
      <c r="G106" s="40">
        <v>60</v>
      </c>
      <c r="H106" s="238">
        <f>'[1]LONGITUDES'!L16</f>
        <v>89.9</v>
      </c>
      <c r="I106" s="245">
        <v>1</v>
      </c>
      <c r="J106" s="118">
        <v>3</v>
      </c>
      <c r="K106" s="246">
        <f t="shared" si="3"/>
        <v>5</v>
      </c>
      <c r="L106" s="241"/>
      <c r="M106" s="118"/>
      <c r="N106" s="118"/>
      <c r="O106" s="118"/>
      <c r="P106" s="118"/>
      <c r="Q106" s="225"/>
      <c r="R106" s="229">
        <v>0</v>
      </c>
      <c r="S106" s="119"/>
      <c r="T106" s="230">
        <v>2</v>
      </c>
    </row>
    <row r="107" spans="1:121" s="14" customFormat="1" ht="12.75">
      <c r="A107" s="252">
        <v>99</v>
      </c>
      <c r="B107" s="87">
        <f>I107*0.05+J107*0.1+K107*0.05+L107*0.1+M107*0.05+N107*0.05+O107*0.15+P107*0.15+Q107*0.15+R107*0.05+S107*0.05+T107*0.05</f>
        <v>2.3300000000000005</v>
      </c>
      <c r="C107" s="39">
        <v>42.1</v>
      </c>
      <c r="D107" s="40" t="s">
        <v>96</v>
      </c>
      <c r="E107" s="54" t="s">
        <v>97</v>
      </c>
      <c r="F107" s="117" t="s">
        <v>11</v>
      </c>
      <c r="G107" s="40">
        <v>30</v>
      </c>
      <c r="H107" s="238">
        <f>'[1]LONGITUDES'!L127</f>
        <v>1289.89</v>
      </c>
      <c r="I107" s="245">
        <v>1</v>
      </c>
      <c r="J107" s="118">
        <v>1</v>
      </c>
      <c r="K107" s="246">
        <f t="shared" si="3"/>
        <v>3</v>
      </c>
      <c r="L107" s="241">
        <v>3.8</v>
      </c>
      <c r="M107" s="118">
        <v>1</v>
      </c>
      <c r="N107" s="118">
        <v>3</v>
      </c>
      <c r="O107" s="118">
        <v>3.5</v>
      </c>
      <c r="P107" s="118">
        <v>2</v>
      </c>
      <c r="Q107" s="225">
        <v>2</v>
      </c>
      <c r="R107" s="229">
        <v>0</v>
      </c>
      <c r="S107" s="119">
        <v>4.5</v>
      </c>
      <c r="T107" s="230">
        <v>2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</row>
    <row r="108" spans="1:121" s="14" customFormat="1" ht="27">
      <c r="A108" s="252">
        <v>100</v>
      </c>
      <c r="B108" s="87">
        <f>(I108*0.05+J108*0.1+K108*0.05+L108*0.1+M108*0.05+N108*0.05+O108*0.15+P108*0.15+Q108*0.15+R108*0.05+S108*0.05+T108*0.05)/0.75</f>
        <v>2.3266666666666667</v>
      </c>
      <c r="C108" s="39">
        <v>41.3</v>
      </c>
      <c r="D108" s="40" t="s">
        <v>94</v>
      </c>
      <c r="E108" s="54" t="s">
        <v>95</v>
      </c>
      <c r="F108" s="117" t="s">
        <v>11</v>
      </c>
      <c r="G108" s="40">
        <v>20</v>
      </c>
      <c r="H108" s="238">
        <f>'[1]LONGITUDES'!L126</f>
        <v>642.56</v>
      </c>
      <c r="I108" s="245">
        <v>1</v>
      </c>
      <c r="J108" s="118">
        <v>1</v>
      </c>
      <c r="K108" s="246">
        <f t="shared" si="3"/>
        <v>2</v>
      </c>
      <c r="L108" s="241">
        <v>3.2</v>
      </c>
      <c r="M108" s="118">
        <v>4</v>
      </c>
      <c r="N108" s="118">
        <v>3</v>
      </c>
      <c r="O108" s="118">
        <v>3.5</v>
      </c>
      <c r="P108" s="118"/>
      <c r="Q108" s="225">
        <v>2</v>
      </c>
      <c r="R108" s="229">
        <v>0</v>
      </c>
      <c r="S108" s="119"/>
      <c r="T108" s="230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</row>
    <row r="109" spans="1:121" s="14" customFormat="1" ht="12.75">
      <c r="A109" s="252">
        <v>101</v>
      </c>
      <c r="B109" s="87">
        <f>(I109*0.05+J109*0.1+K109*0.05+L109*0.1+M109*0.05+N109*0.05+O109*0.15+P109*0.15+Q109*0.15+R109*0.05+S109*0.05+T109*0.05)/0.85</f>
        <v>2.323529411764706</v>
      </c>
      <c r="C109" s="55">
        <v>132.2</v>
      </c>
      <c r="D109" s="40" t="s">
        <v>287</v>
      </c>
      <c r="E109" s="54" t="s">
        <v>288</v>
      </c>
      <c r="F109" s="117" t="s">
        <v>289</v>
      </c>
      <c r="G109" s="40">
        <v>36</v>
      </c>
      <c r="H109" s="238">
        <f>'[1]LONGITUDES'!L61</f>
        <v>4830.93</v>
      </c>
      <c r="I109" s="245">
        <v>1</v>
      </c>
      <c r="J109" s="118">
        <v>1</v>
      </c>
      <c r="K109" s="246">
        <f t="shared" si="3"/>
        <v>3</v>
      </c>
      <c r="L109" s="241">
        <v>1</v>
      </c>
      <c r="M109" s="118">
        <v>1</v>
      </c>
      <c r="N109" s="118">
        <v>4</v>
      </c>
      <c r="O109" s="118">
        <v>4</v>
      </c>
      <c r="P109" s="118"/>
      <c r="Q109" s="225">
        <v>3</v>
      </c>
      <c r="R109" s="229">
        <v>0</v>
      </c>
      <c r="S109" s="119">
        <v>4.5</v>
      </c>
      <c r="T109" s="230">
        <v>1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</row>
    <row r="110" spans="1:121" s="14" customFormat="1" ht="18">
      <c r="A110" s="252">
        <v>102</v>
      </c>
      <c r="B110" s="87">
        <f>(I110*0.05+J110*0.1+K110*0.05+L110*0.1+M110*0.05+N110*0.05+O110*0.15+P110*0.15+Q110*0.15+R110*0.05+S110*0.05+T110*0.05)/0.8</f>
        <v>2.3124999999999996</v>
      </c>
      <c r="C110" s="39" t="s">
        <v>354</v>
      </c>
      <c r="D110" s="40"/>
      <c r="E110" s="54" t="str">
        <f>'[1]LONGITUDES'!C168</f>
        <v>Refuerzo No.1  Calle 170 ( Av. 7 a la Av. 9)</v>
      </c>
      <c r="F110" s="117" t="s">
        <v>11</v>
      </c>
      <c r="G110" s="40">
        <v>16</v>
      </c>
      <c r="H110" s="238">
        <f>'[1]LONGITUDES'!L168</f>
        <v>1268.21</v>
      </c>
      <c r="I110" s="245">
        <v>1</v>
      </c>
      <c r="J110" s="118"/>
      <c r="K110" s="246">
        <f t="shared" si="3"/>
        <v>1</v>
      </c>
      <c r="L110" s="241">
        <v>1</v>
      </c>
      <c r="M110" s="118">
        <v>1</v>
      </c>
      <c r="N110" s="118">
        <v>3.5</v>
      </c>
      <c r="O110" s="118">
        <v>3.5</v>
      </c>
      <c r="P110" s="118">
        <v>3</v>
      </c>
      <c r="Q110" s="225">
        <v>3</v>
      </c>
      <c r="R110" s="229">
        <v>0</v>
      </c>
      <c r="S110" s="119"/>
      <c r="T110" s="230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</row>
    <row r="111" spans="1:121" s="14" customFormat="1" ht="18">
      <c r="A111" s="252">
        <v>103</v>
      </c>
      <c r="B111" s="87">
        <f>(I111*0.05+J111*0.1+K111*0.05+L111*0.1+M111*0.05+N111*0.05+O111*0.15+P111*0.15+Q111*0.15+R111*0.05+S111*0.05+T111*0.05)/0.85</f>
        <v>2.294117647058824</v>
      </c>
      <c r="C111" s="39">
        <v>20.1</v>
      </c>
      <c r="D111" s="40" t="s">
        <v>47</v>
      </c>
      <c r="E111" s="54" t="s">
        <v>48</v>
      </c>
      <c r="F111" s="117" t="s">
        <v>11</v>
      </c>
      <c r="G111" s="40">
        <v>30</v>
      </c>
      <c r="H111" s="238">
        <f>'[1]LONGITUDES'!L73</f>
        <v>724.55</v>
      </c>
      <c r="I111" s="245">
        <v>1</v>
      </c>
      <c r="J111" s="118">
        <v>1</v>
      </c>
      <c r="K111" s="246">
        <f t="shared" si="3"/>
        <v>3</v>
      </c>
      <c r="L111" s="241">
        <v>1</v>
      </c>
      <c r="M111" s="118">
        <v>1</v>
      </c>
      <c r="N111" s="118">
        <v>4</v>
      </c>
      <c r="O111" s="118">
        <v>4</v>
      </c>
      <c r="P111" s="118"/>
      <c r="Q111" s="225">
        <v>4</v>
      </c>
      <c r="R111" s="229">
        <v>0</v>
      </c>
      <c r="S111" s="119">
        <v>1</v>
      </c>
      <c r="T111" s="230">
        <v>1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</row>
    <row r="112" spans="1:121" s="14" customFormat="1" ht="18">
      <c r="A112" s="252">
        <v>104</v>
      </c>
      <c r="B112" s="87">
        <f>(I112*0.05+J112*0.1+K112*0.05+L112*0.1+M112*0.05+N112*0.05+O112*0.15+P112*0.15+Q112*0.15+R112*0.05+S112*0.05+T112*0.05)/0.85</f>
        <v>2.294117647058824</v>
      </c>
      <c r="C112" s="39" t="s">
        <v>330</v>
      </c>
      <c r="D112" s="40" t="s">
        <v>59</v>
      </c>
      <c r="E112" s="54" t="s">
        <v>60</v>
      </c>
      <c r="F112" s="117" t="s">
        <v>11</v>
      </c>
      <c r="G112" s="40">
        <v>24</v>
      </c>
      <c r="H112" s="238">
        <f>'[1]LONGITUDES'!L81</f>
        <v>2732.13</v>
      </c>
      <c r="I112" s="245">
        <v>1</v>
      </c>
      <c r="J112" s="118">
        <v>3</v>
      </c>
      <c r="K112" s="246">
        <f t="shared" si="3"/>
        <v>2</v>
      </c>
      <c r="L112" s="241">
        <v>1</v>
      </c>
      <c r="M112" s="118">
        <v>1</v>
      </c>
      <c r="N112" s="118">
        <v>3.5</v>
      </c>
      <c r="O112" s="118">
        <v>3</v>
      </c>
      <c r="P112" s="118"/>
      <c r="Q112" s="225">
        <v>2</v>
      </c>
      <c r="R112" s="229">
        <v>0</v>
      </c>
      <c r="S112" s="119">
        <v>4</v>
      </c>
      <c r="T112" s="230">
        <v>4.5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</row>
    <row r="113" spans="1:20" s="14" customFormat="1" ht="18">
      <c r="A113" s="252">
        <v>105</v>
      </c>
      <c r="B113" s="87">
        <f>(I113*0.05+J113*0.1+K113*0.05+L113*0.1+M113*0.05+N113*0.05+O113*0.15+P113*0.15+Q113*0.15+R113*0.05+S113*0.05+T113*0.05)/0.85</f>
        <v>2.2941176470588234</v>
      </c>
      <c r="C113" s="39">
        <v>14.3</v>
      </c>
      <c r="D113" s="40" t="s">
        <v>37</v>
      </c>
      <c r="E113" s="54" t="s">
        <v>35</v>
      </c>
      <c r="F113" s="117" t="s">
        <v>11</v>
      </c>
      <c r="G113" s="40">
        <v>36</v>
      </c>
      <c r="H113" s="238">
        <f>'[1]LONGITUDES'!L55</f>
        <v>3713.04</v>
      </c>
      <c r="I113" s="245">
        <v>1</v>
      </c>
      <c r="J113" s="118">
        <v>1</v>
      </c>
      <c r="K113" s="246">
        <f t="shared" si="3"/>
        <v>3</v>
      </c>
      <c r="L113" s="241">
        <v>2</v>
      </c>
      <c r="M113" s="118">
        <v>1</v>
      </c>
      <c r="N113" s="118">
        <v>3</v>
      </c>
      <c r="O113" s="118">
        <v>4</v>
      </c>
      <c r="P113" s="118">
        <v>3</v>
      </c>
      <c r="Q113" s="225"/>
      <c r="R113" s="229">
        <v>0</v>
      </c>
      <c r="S113" s="119">
        <v>2.5</v>
      </c>
      <c r="T113" s="230">
        <v>1.5</v>
      </c>
    </row>
    <row r="114" spans="1:20" s="14" customFormat="1" ht="12.75">
      <c r="A114" s="252">
        <v>106</v>
      </c>
      <c r="B114" s="87">
        <f>(I114*0.05+J114*0.1+K114*0.05+L114*0.1+M114*0.05+N114*0.05+O114*0.15+P114*0.15+Q114*0.15+R114*0.05+S114*0.05+T114*0.05)/0.9</f>
        <v>2.2777777777777777</v>
      </c>
      <c r="C114" s="39">
        <v>40.1</v>
      </c>
      <c r="D114" s="40" t="s">
        <v>89</v>
      </c>
      <c r="E114" s="54" t="s">
        <v>90</v>
      </c>
      <c r="F114" s="117" t="s">
        <v>11</v>
      </c>
      <c r="G114" s="40">
        <v>36</v>
      </c>
      <c r="H114" s="238">
        <f>'[1]LONGITUDES'!L120</f>
        <v>350</v>
      </c>
      <c r="I114" s="245">
        <v>1</v>
      </c>
      <c r="J114" s="118">
        <v>1</v>
      </c>
      <c r="K114" s="246">
        <f t="shared" si="3"/>
        <v>3</v>
      </c>
      <c r="L114" s="241">
        <v>2</v>
      </c>
      <c r="M114" s="118">
        <v>4</v>
      </c>
      <c r="N114" s="118">
        <v>3</v>
      </c>
      <c r="O114" s="118">
        <v>3.5</v>
      </c>
      <c r="P114" s="118">
        <v>2.5</v>
      </c>
      <c r="Q114" s="225">
        <v>2</v>
      </c>
      <c r="R114" s="229">
        <v>0</v>
      </c>
      <c r="S114" s="119"/>
      <c r="T114" s="230"/>
    </row>
    <row r="115" spans="1:20" s="14" customFormat="1" ht="18">
      <c r="A115" s="252">
        <v>107</v>
      </c>
      <c r="B115" s="86">
        <f>I115*0.05+J115*0.1+K115*0.05+L115*0.1+M115*0.05+N115*0.05+O115*0.15+P115*0.15+Q115*0.15+R115*0.05+S115*0.05+T115*0.05</f>
        <v>2.2749999999999995</v>
      </c>
      <c r="C115" s="58" t="s">
        <v>320</v>
      </c>
      <c r="D115" s="59" t="s">
        <v>26</v>
      </c>
      <c r="E115" s="113" t="s">
        <v>27</v>
      </c>
      <c r="F115" s="114" t="s">
        <v>11</v>
      </c>
      <c r="G115" s="59">
        <v>16</v>
      </c>
      <c r="H115" s="237">
        <f>'[1]LONGITUDES'!L34</f>
        <v>479.81</v>
      </c>
      <c r="I115" s="243">
        <v>1</v>
      </c>
      <c r="J115" s="115">
        <v>1</v>
      </c>
      <c r="K115" s="244">
        <f aca="true" t="shared" si="5" ref="K115:K144">IF(G115=78,5,IF(G115=60,5,IF(G115=48,4,IF(G115=42,4,IF(G115=36,3,IF(G115=30,3,IF(G115=24,2,IF(G115=20,2,1))))))))</f>
        <v>1</v>
      </c>
      <c r="L115" s="240">
        <v>1</v>
      </c>
      <c r="M115" s="115">
        <v>1</v>
      </c>
      <c r="N115" s="115">
        <v>4</v>
      </c>
      <c r="O115" s="115">
        <v>3</v>
      </c>
      <c r="P115" s="115">
        <v>4.5</v>
      </c>
      <c r="Q115" s="224">
        <v>2</v>
      </c>
      <c r="R115" s="227">
        <v>0</v>
      </c>
      <c r="S115" s="116">
        <v>5</v>
      </c>
      <c r="T115" s="228">
        <v>1</v>
      </c>
    </row>
    <row r="116" spans="1:20" s="14" customFormat="1" ht="18">
      <c r="A116" s="252">
        <v>108</v>
      </c>
      <c r="B116" s="87">
        <f>(I116*0.05+J116*0.1+K116*0.05+L116*0.1+M116*0.05+N116*0.05+O116*0.15+P116*0.15+Q116*0.15+R116*0.05+S116*0.05+T116*0.05)/0.75</f>
        <v>2.2666666666666666</v>
      </c>
      <c r="C116" s="67" t="s">
        <v>375</v>
      </c>
      <c r="D116" s="59" t="s">
        <v>175</v>
      </c>
      <c r="E116" s="113" t="s">
        <v>176</v>
      </c>
      <c r="F116" s="114" t="s">
        <v>177</v>
      </c>
      <c r="G116" s="59">
        <v>16</v>
      </c>
      <c r="H116" s="237">
        <f>'[1]LONGITUDES'!L167</f>
        <v>411.27</v>
      </c>
      <c r="I116" s="243">
        <v>1</v>
      </c>
      <c r="J116" s="115">
        <v>1</v>
      </c>
      <c r="K116" s="244">
        <f t="shared" si="5"/>
        <v>1</v>
      </c>
      <c r="L116" s="240">
        <v>3</v>
      </c>
      <c r="M116" s="115">
        <v>1</v>
      </c>
      <c r="N116" s="115">
        <v>3.5</v>
      </c>
      <c r="O116" s="115">
        <v>3.5</v>
      </c>
      <c r="P116" s="115"/>
      <c r="Q116" s="224">
        <v>3</v>
      </c>
      <c r="R116" s="227">
        <v>0</v>
      </c>
      <c r="S116" s="116"/>
      <c r="T116" s="228"/>
    </row>
    <row r="117" spans="1:20" s="14" customFormat="1" ht="18">
      <c r="A117" s="252">
        <v>109</v>
      </c>
      <c r="B117" s="87">
        <f>(I117*0.05+J117*0.1+K117*0.05+L117*0.1+M117*0.05+N117*0.05+O117*0.15+P117*0.15+Q117*0.15+R117*0.05+S117*0.05+T117*0.05)/0.85</f>
        <v>2.264705882352941</v>
      </c>
      <c r="C117" s="39">
        <v>20.2</v>
      </c>
      <c r="D117" s="40" t="s">
        <v>47</v>
      </c>
      <c r="E117" s="54" t="s">
        <v>48</v>
      </c>
      <c r="F117" s="117" t="s">
        <v>11</v>
      </c>
      <c r="G117" s="51">
        <v>24</v>
      </c>
      <c r="H117" s="238">
        <f>'[1]LONGITUDES'!L74</f>
        <v>1639.21</v>
      </c>
      <c r="I117" s="245">
        <v>1</v>
      </c>
      <c r="J117" s="118">
        <v>1</v>
      </c>
      <c r="K117" s="246">
        <f t="shared" si="5"/>
        <v>2</v>
      </c>
      <c r="L117" s="241">
        <v>1</v>
      </c>
      <c r="M117" s="118">
        <v>1</v>
      </c>
      <c r="N117" s="118">
        <v>4</v>
      </c>
      <c r="O117" s="118">
        <v>4</v>
      </c>
      <c r="P117" s="118"/>
      <c r="Q117" s="225">
        <v>4</v>
      </c>
      <c r="R117" s="229">
        <v>0</v>
      </c>
      <c r="S117" s="119">
        <v>1.5</v>
      </c>
      <c r="T117" s="230">
        <v>1</v>
      </c>
    </row>
    <row r="118" spans="1:20" s="14" customFormat="1" ht="18">
      <c r="A118" s="252">
        <v>110</v>
      </c>
      <c r="B118" s="87">
        <f>(I118*0.05+J118*0.1+K118*0.05+L118*0.1+M118*0.05+N118*0.05+O118*0.15+P118*0.15+Q118*0.15+R118*0.05+S118*0.05+T118*0.05)/0.9</f>
        <v>2.25</v>
      </c>
      <c r="C118" s="55" t="s">
        <v>399</v>
      </c>
      <c r="D118" s="40" t="s">
        <v>225</v>
      </c>
      <c r="E118" s="54" t="s">
        <v>226</v>
      </c>
      <c r="F118" s="117" t="s">
        <v>224</v>
      </c>
      <c r="G118" s="40">
        <v>24</v>
      </c>
      <c r="H118" s="238">
        <f>'[1]LONGITUDES'!L29</f>
        <v>178.9</v>
      </c>
      <c r="I118" s="245">
        <v>1</v>
      </c>
      <c r="J118" s="118">
        <v>1</v>
      </c>
      <c r="K118" s="246">
        <f t="shared" si="5"/>
        <v>2</v>
      </c>
      <c r="L118" s="241">
        <v>2</v>
      </c>
      <c r="M118" s="118">
        <v>1</v>
      </c>
      <c r="N118" s="118">
        <v>3.5</v>
      </c>
      <c r="O118" s="118">
        <v>2</v>
      </c>
      <c r="P118" s="118">
        <v>5</v>
      </c>
      <c r="Q118" s="225">
        <v>2</v>
      </c>
      <c r="R118" s="229">
        <v>0</v>
      </c>
      <c r="S118" s="119"/>
      <c r="T118" s="230"/>
    </row>
    <row r="119" spans="1:20" s="14" customFormat="1" ht="18">
      <c r="A119" s="252">
        <v>111</v>
      </c>
      <c r="B119" s="87">
        <f>(I119*0.05+J119*0.1+K119*0.05+L119*0.1+M119*0.05+N119*0.05+O119*0.15+P119*0.15+Q119*0.15+R119*0.05+S119*0.05+T119*0.05)/0.85</f>
        <v>2.235294117647059</v>
      </c>
      <c r="C119" s="39" t="s">
        <v>357</v>
      </c>
      <c r="D119" s="40" t="s">
        <v>139</v>
      </c>
      <c r="E119" s="54" t="s">
        <v>140</v>
      </c>
      <c r="F119" s="117" t="s">
        <v>136</v>
      </c>
      <c r="G119" s="40">
        <v>60</v>
      </c>
      <c r="H119" s="238">
        <f>'[1]LONGITUDES'!L41</f>
        <v>1653.55</v>
      </c>
      <c r="I119" s="245">
        <v>1</v>
      </c>
      <c r="J119" s="118">
        <v>1</v>
      </c>
      <c r="K119" s="246">
        <f t="shared" si="5"/>
        <v>5</v>
      </c>
      <c r="L119" s="241">
        <v>2</v>
      </c>
      <c r="M119" s="118">
        <v>3</v>
      </c>
      <c r="N119" s="118">
        <v>1</v>
      </c>
      <c r="O119" s="118">
        <v>2</v>
      </c>
      <c r="P119" s="118"/>
      <c r="Q119" s="225">
        <v>1</v>
      </c>
      <c r="R119" s="231">
        <v>3</v>
      </c>
      <c r="S119" s="121">
        <v>5</v>
      </c>
      <c r="T119" s="232">
        <v>5</v>
      </c>
    </row>
    <row r="120" spans="1:20" s="14" customFormat="1" ht="12.75">
      <c r="A120" s="252">
        <v>112</v>
      </c>
      <c r="B120" s="87">
        <f>(I120*0.05+J120*0.1+K120*0.05+L120*0.1+M120*0.05+N120*0.05+O120*0.15+P120*0.15+Q120*0.15+R120*0.05+S120*0.05+T120*0.05)/0.9</f>
        <v>2.2277777777777783</v>
      </c>
      <c r="C120" s="39">
        <v>42.2</v>
      </c>
      <c r="D120" s="40" t="s">
        <v>98</v>
      </c>
      <c r="E120" s="54" t="s">
        <v>99</v>
      </c>
      <c r="F120" s="117" t="s">
        <v>11</v>
      </c>
      <c r="G120" s="40">
        <v>30</v>
      </c>
      <c r="H120" s="238">
        <f>'[1]LONGITUDES'!L128</f>
        <v>947.44</v>
      </c>
      <c r="I120" s="245">
        <v>1</v>
      </c>
      <c r="J120" s="118">
        <v>1</v>
      </c>
      <c r="K120" s="246">
        <f t="shared" si="5"/>
        <v>3</v>
      </c>
      <c r="L120" s="241">
        <v>3.8</v>
      </c>
      <c r="M120" s="118">
        <v>1</v>
      </c>
      <c r="N120" s="118">
        <v>3</v>
      </c>
      <c r="O120" s="118">
        <v>3.5</v>
      </c>
      <c r="P120" s="118">
        <v>2</v>
      </c>
      <c r="Q120" s="225">
        <v>2</v>
      </c>
      <c r="R120" s="229">
        <v>0</v>
      </c>
      <c r="S120" s="119"/>
      <c r="T120" s="230"/>
    </row>
    <row r="121" spans="1:20" s="14" customFormat="1" ht="16.5">
      <c r="A121" s="252">
        <v>113</v>
      </c>
      <c r="B121" s="87">
        <f>(I121*0.05+J121*0.1+K121*0.05+L121*0.1+M121*0.05+N121*0.05+O121*0.15+P121*0.15+Q121*0.15+R121*0.05+S121*0.05+T121*0.05)/0.85</f>
        <v>2.2058823529411766</v>
      </c>
      <c r="C121" s="55" t="s">
        <v>402</v>
      </c>
      <c r="D121" s="40" t="s">
        <v>231</v>
      </c>
      <c r="E121" s="54" t="s">
        <v>232</v>
      </c>
      <c r="F121" s="117" t="s">
        <v>224</v>
      </c>
      <c r="G121" s="40">
        <v>42</v>
      </c>
      <c r="H121" s="238">
        <f>'[1]LONGITUDES'!L49</f>
        <v>3495.02</v>
      </c>
      <c r="I121" s="245">
        <v>1</v>
      </c>
      <c r="J121" s="118">
        <v>3</v>
      </c>
      <c r="K121" s="246">
        <f t="shared" si="5"/>
        <v>4</v>
      </c>
      <c r="L121" s="241">
        <v>2</v>
      </c>
      <c r="M121" s="118">
        <v>1</v>
      </c>
      <c r="N121" s="118">
        <v>3.5</v>
      </c>
      <c r="O121" s="118">
        <v>2</v>
      </c>
      <c r="P121" s="118"/>
      <c r="Q121" s="225">
        <v>2</v>
      </c>
      <c r="R121" s="229">
        <v>0</v>
      </c>
      <c r="S121" s="119">
        <v>3</v>
      </c>
      <c r="T121" s="230">
        <v>3</v>
      </c>
    </row>
    <row r="122" spans="1:20" s="14" customFormat="1" ht="18">
      <c r="A122" s="252">
        <v>114</v>
      </c>
      <c r="B122" s="87">
        <f>(I122*0.05+J122*0.1+K122*0.05+L122*0.1+M122*0.05+N122*0.05+O122*0.15+P122*0.15+Q122*0.15+R122*0.05+S122*0.05+T122*0.05)/0.75</f>
        <v>2.2</v>
      </c>
      <c r="C122" s="55" t="s">
        <v>376</v>
      </c>
      <c r="D122" s="40" t="s">
        <v>178</v>
      </c>
      <c r="E122" s="54" t="s">
        <v>179</v>
      </c>
      <c r="F122" s="117" t="s">
        <v>180</v>
      </c>
      <c r="G122" s="40">
        <v>24</v>
      </c>
      <c r="H122" s="238">
        <f>'[1]LONGITUDES'!L50</f>
        <v>604.49</v>
      </c>
      <c r="I122" s="245">
        <v>1</v>
      </c>
      <c r="J122" s="118"/>
      <c r="K122" s="246">
        <f t="shared" si="5"/>
        <v>2</v>
      </c>
      <c r="L122" s="241">
        <v>3</v>
      </c>
      <c r="M122" s="118">
        <v>1</v>
      </c>
      <c r="N122" s="118">
        <v>3.5</v>
      </c>
      <c r="O122" s="118">
        <v>3.5</v>
      </c>
      <c r="P122" s="118"/>
      <c r="Q122" s="225">
        <v>3</v>
      </c>
      <c r="R122" s="229">
        <v>0</v>
      </c>
      <c r="S122" s="119"/>
      <c r="T122" s="230"/>
    </row>
    <row r="123" spans="1:20" s="14" customFormat="1" ht="29.25">
      <c r="A123" s="252">
        <v>115</v>
      </c>
      <c r="B123" s="87">
        <f>(I123*0.05+J123*0.1+K123*0.05+L123*0.1+M123*0.05+N123*0.05+O123*0.15+P123*0.15+Q123*0.15+R123*0.05+S123*0.05+T123*0.05)/0.8</f>
        <v>2.1874999999999996</v>
      </c>
      <c r="C123" s="55">
        <v>60</v>
      </c>
      <c r="D123" s="40"/>
      <c r="E123" s="54" t="str">
        <f>'[1]LONGITUDES'!C169</f>
        <v>Refuerzo No.5 Calle 170 (Av. 9 a la Cra. 53)</v>
      </c>
      <c r="F123" s="117" t="s">
        <v>11</v>
      </c>
      <c r="G123" s="40">
        <v>16</v>
      </c>
      <c r="H123" s="238">
        <f>'[1]LONGITUDES'!L169</f>
        <v>2847.2</v>
      </c>
      <c r="I123" s="245">
        <v>1</v>
      </c>
      <c r="J123" s="118"/>
      <c r="K123" s="246">
        <f>IF(G123=78,5,IF(G123=60,5,IF(G123=48,4,IF(G123=42,4,IF(G123=36,3,IF(G123=30,3,IF(G123=24,2,IF(G123=20,2,1))))))))</f>
        <v>1</v>
      </c>
      <c r="L123" s="241">
        <v>1</v>
      </c>
      <c r="M123" s="118">
        <v>1</v>
      </c>
      <c r="N123" s="118">
        <v>3</v>
      </c>
      <c r="O123" s="118">
        <v>3</v>
      </c>
      <c r="P123" s="118">
        <v>3</v>
      </c>
      <c r="Q123" s="225">
        <v>3</v>
      </c>
      <c r="R123" s="229">
        <v>0</v>
      </c>
      <c r="S123" s="119"/>
      <c r="T123" s="230"/>
    </row>
    <row r="124" spans="1:20" s="14" customFormat="1" ht="12.75">
      <c r="A124" s="253">
        <v>116</v>
      </c>
      <c r="B124" s="86">
        <f>(I124*0.05+J124*0.1+K124*0.05+L124*0.1+M124*0.05+N124*0.05+O124*0.15+P124*0.15+Q124*0.15+R124*0.05+S124*0.05+T124*0.05)/0.85</f>
        <v>2.1764705882352944</v>
      </c>
      <c r="C124" s="58" t="s">
        <v>335</v>
      </c>
      <c r="D124" s="59" t="s">
        <v>77</v>
      </c>
      <c r="E124" s="113" t="s">
        <v>78</v>
      </c>
      <c r="F124" s="114" t="s">
        <v>11</v>
      </c>
      <c r="G124" s="59">
        <v>24</v>
      </c>
      <c r="H124" s="237">
        <f>'[1]LONGITUDES'!L100</f>
        <v>2510.47</v>
      </c>
      <c r="I124" s="243">
        <v>1</v>
      </c>
      <c r="J124" s="115">
        <v>3</v>
      </c>
      <c r="K124" s="244">
        <f>IF(G124=78,5,IF(G124=60,5,IF(G124=48,4,IF(G124=42,4,IF(G124=36,3,IF(G124=30,3,IF(G124=24,2,IF(G124=20,2,1))))))))</f>
        <v>2</v>
      </c>
      <c r="L124" s="240">
        <v>1</v>
      </c>
      <c r="M124" s="115">
        <v>1</v>
      </c>
      <c r="N124" s="115">
        <v>3.5</v>
      </c>
      <c r="O124" s="115">
        <v>3.5</v>
      </c>
      <c r="P124" s="115"/>
      <c r="Q124" s="224">
        <v>3</v>
      </c>
      <c r="R124" s="227">
        <v>0</v>
      </c>
      <c r="S124" s="116">
        <v>1</v>
      </c>
      <c r="T124" s="228">
        <v>1</v>
      </c>
    </row>
    <row r="125" spans="1:20" s="11" customFormat="1" ht="18">
      <c r="A125" s="253">
        <v>117</v>
      </c>
      <c r="B125" s="86">
        <f>(I125*0.05+J125*0.1+K125*0.05+L125*0.1+M125*0.05+N125*0.05+O125*0.15+P125*0.15+Q125*0.15+R125*0.05+S125*0.05+T125*0.05)/0.85</f>
        <v>2.1647058823529415</v>
      </c>
      <c r="C125" s="67">
        <v>78</v>
      </c>
      <c r="D125" s="59" t="s">
        <v>169</v>
      </c>
      <c r="E125" s="113" t="s">
        <v>170</v>
      </c>
      <c r="F125" s="114" t="s">
        <v>165</v>
      </c>
      <c r="G125" s="59">
        <v>24</v>
      </c>
      <c r="H125" s="237">
        <f>'[1]LONGITUDES'!L109</f>
        <v>210</v>
      </c>
      <c r="I125" s="243">
        <v>1</v>
      </c>
      <c r="J125" s="115">
        <v>1</v>
      </c>
      <c r="K125" s="244">
        <f>IF(G125=78,5,IF(G125=60,5,IF(G125=48,4,IF(G125=42,4,IF(G125=36,3,IF(G125=30,3,IF(G125=24,2,IF(G125=20,2,1))))))))</f>
        <v>2</v>
      </c>
      <c r="L125" s="240">
        <v>3.4</v>
      </c>
      <c r="M125" s="115">
        <v>2</v>
      </c>
      <c r="N125" s="115">
        <v>3</v>
      </c>
      <c r="O125" s="115">
        <v>2</v>
      </c>
      <c r="P125" s="115"/>
      <c r="Q125" s="224">
        <v>3</v>
      </c>
      <c r="R125" s="227">
        <v>0</v>
      </c>
      <c r="S125" s="116">
        <v>3.5</v>
      </c>
      <c r="T125" s="228">
        <v>1.5</v>
      </c>
    </row>
    <row r="126" spans="1:121" s="14" customFormat="1" ht="12.75">
      <c r="A126" s="253">
        <v>118</v>
      </c>
      <c r="B126" s="86">
        <f>I126*0.05+J126*0.1+K126*0.05+L126*0.1+M126*0.05+N126*0.05+O126*0.15+P126*0.15+Q126*0.15+R126*0.05+S126*0.05+T126*0.05</f>
        <v>2.1500000000000004</v>
      </c>
      <c r="C126" s="58" t="s">
        <v>351</v>
      </c>
      <c r="D126" s="59" t="s">
        <v>128</v>
      </c>
      <c r="E126" s="113" t="s">
        <v>129</v>
      </c>
      <c r="F126" s="114" t="s">
        <v>11</v>
      </c>
      <c r="G126" s="59">
        <v>16</v>
      </c>
      <c r="H126" s="237">
        <f>'[1]LONGITUDES'!L159</f>
        <v>2350</v>
      </c>
      <c r="I126" s="243">
        <v>1</v>
      </c>
      <c r="J126" s="115">
        <v>3</v>
      </c>
      <c r="K126" s="244">
        <f t="shared" si="5"/>
        <v>1</v>
      </c>
      <c r="L126" s="240">
        <v>1</v>
      </c>
      <c r="M126" s="115">
        <v>1</v>
      </c>
      <c r="N126" s="115">
        <v>3.5</v>
      </c>
      <c r="O126" s="115">
        <v>2</v>
      </c>
      <c r="P126" s="115">
        <v>3.5</v>
      </c>
      <c r="Q126" s="224">
        <v>3</v>
      </c>
      <c r="R126" s="227">
        <v>0</v>
      </c>
      <c r="S126" s="116">
        <v>1.5</v>
      </c>
      <c r="T126" s="228">
        <v>1.5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</row>
    <row r="127" spans="1:121" s="14" customFormat="1" ht="18">
      <c r="A127" s="252">
        <v>119</v>
      </c>
      <c r="B127" s="87">
        <f>I127*0.05+J127*0.1+K127*0.05+L127*0.1+M127*0.05+N127*0.05+O127*0.15+P127*0.15+Q127*0.15+R127*0.05+S127*0.05+T127*0.05</f>
        <v>2.15</v>
      </c>
      <c r="C127" s="55" t="s">
        <v>384</v>
      </c>
      <c r="D127" s="40" t="s">
        <v>195</v>
      </c>
      <c r="E127" s="54" t="s">
        <v>196</v>
      </c>
      <c r="F127" s="117" t="s">
        <v>180</v>
      </c>
      <c r="G127" s="40">
        <v>24</v>
      </c>
      <c r="H127" s="238">
        <f>'[1]LONGITUDES'!L102</f>
        <v>1232.81</v>
      </c>
      <c r="I127" s="245">
        <v>1</v>
      </c>
      <c r="J127" s="118">
        <v>3</v>
      </c>
      <c r="K127" s="246">
        <f t="shared" si="5"/>
        <v>2</v>
      </c>
      <c r="L127" s="241">
        <v>1</v>
      </c>
      <c r="M127" s="118">
        <v>1</v>
      </c>
      <c r="N127" s="118">
        <v>3</v>
      </c>
      <c r="O127" s="118">
        <v>2</v>
      </c>
      <c r="P127" s="118">
        <v>3</v>
      </c>
      <c r="Q127" s="225">
        <v>1</v>
      </c>
      <c r="R127" s="229">
        <v>0</v>
      </c>
      <c r="S127" s="119">
        <v>5</v>
      </c>
      <c r="T127" s="230">
        <v>5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</row>
    <row r="128" spans="1:121" s="14" customFormat="1" ht="18">
      <c r="A128" s="252">
        <v>120</v>
      </c>
      <c r="B128" s="87">
        <f>(I128*0.05+J128*0.1+K128*0.05+L128*0.1+M128*0.05+N128*0.05+O128*0.15+P128*0.15+Q128*0.15+R128*0.05+S128*0.05+T128*0.05)/0.9</f>
        <v>2.138888888888889</v>
      </c>
      <c r="C128" s="55">
        <v>121</v>
      </c>
      <c r="D128" s="40" t="s">
        <v>258</v>
      </c>
      <c r="E128" s="54" t="s">
        <v>259</v>
      </c>
      <c r="F128" s="117" t="s">
        <v>247</v>
      </c>
      <c r="G128" s="40">
        <v>16</v>
      </c>
      <c r="H128" s="238">
        <f>'[1]LONGITUDES'!L163</f>
        <v>1340.8</v>
      </c>
      <c r="I128" s="245">
        <v>1</v>
      </c>
      <c r="J128" s="118">
        <v>1</v>
      </c>
      <c r="K128" s="246">
        <f t="shared" si="5"/>
        <v>1</v>
      </c>
      <c r="L128" s="241">
        <v>1</v>
      </c>
      <c r="M128" s="118">
        <v>1</v>
      </c>
      <c r="N128" s="118">
        <v>3</v>
      </c>
      <c r="O128" s="118">
        <v>2</v>
      </c>
      <c r="P128" s="118">
        <v>4.5</v>
      </c>
      <c r="Q128" s="225">
        <v>3</v>
      </c>
      <c r="R128" s="229">
        <v>0</v>
      </c>
      <c r="S128" s="119"/>
      <c r="T128" s="230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</row>
    <row r="129" spans="1:121" s="14" customFormat="1" ht="12.75">
      <c r="A129" s="252">
        <v>121</v>
      </c>
      <c r="B129" s="87">
        <f>(I129*0.05+J129*0.1+K129*0.05+L129*0.1+M129*0.05+N129*0.05+O129*0.15+P129*0.15+Q129*0.15+R129*0.05+S129*0.05+T129*0.05)/0.75</f>
        <v>2.1333333333333333</v>
      </c>
      <c r="C129" s="39" t="s">
        <v>341</v>
      </c>
      <c r="D129" s="40" t="s">
        <v>103</v>
      </c>
      <c r="E129" s="54" t="s">
        <v>104</v>
      </c>
      <c r="F129" s="117" t="s">
        <v>11</v>
      </c>
      <c r="G129" s="40">
        <v>16</v>
      </c>
      <c r="H129" s="238">
        <f>'[1]LONGITUDES'!L138</f>
        <v>3848.08</v>
      </c>
      <c r="I129" s="245">
        <v>1</v>
      </c>
      <c r="J129" s="118">
        <v>3</v>
      </c>
      <c r="K129" s="246">
        <f t="shared" si="5"/>
        <v>1</v>
      </c>
      <c r="L129" s="241">
        <v>1</v>
      </c>
      <c r="M129" s="118">
        <v>1</v>
      </c>
      <c r="N129" s="118">
        <v>3</v>
      </c>
      <c r="O129" s="118">
        <v>3</v>
      </c>
      <c r="P129" s="118"/>
      <c r="Q129" s="225">
        <v>3</v>
      </c>
      <c r="R129" s="229">
        <v>0</v>
      </c>
      <c r="S129" s="119"/>
      <c r="T129" s="230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</row>
    <row r="130" spans="1:121" s="14" customFormat="1" ht="18">
      <c r="A130" s="252">
        <v>122</v>
      </c>
      <c r="B130" s="88">
        <f>(I130*0.05+J130*0.1+K130*0.05+L130*0.1+M130*0.05+N130*0.05+O130*0.15+P130*0.15+Q130*0.15+R130*0.05+S130*0.05+T130*0.05)/0.75</f>
        <v>2.1333333333333333</v>
      </c>
      <c r="C130" s="55">
        <v>133</v>
      </c>
      <c r="D130" s="40" t="s">
        <v>290</v>
      </c>
      <c r="E130" s="54" t="s">
        <v>291</v>
      </c>
      <c r="F130" s="117" t="s">
        <v>292</v>
      </c>
      <c r="G130" s="40">
        <v>42</v>
      </c>
      <c r="H130" s="238">
        <f>'[1]LONGITUDES'!L11</f>
        <v>153.03</v>
      </c>
      <c r="I130" s="245">
        <v>1</v>
      </c>
      <c r="J130" s="118">
        <v>3</v>
      </c>
      <c r="K130" s="246">
        <f t="shared" si="5"/>
        <v>4</v>
      </c>
      <c r="L130" s="241">
        <v>1</v>
      </c>
      <c r="M130" s="118">
        <v>1</v>
      </c>
      <c r="N130" s="118">
        <v>3</v>
      </c>
      <c r="O130" s="118">
        <v>2</v>
      </c>
      <c r="P130" s="118"/>
      <c r="Q130" s="225">
        <v>3</v>
      </c>
      <c r="R130" s="229">
        <v>0</v>
      </c>
      <c r="S130" s="119"/>
      <c r="T130" s="230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</row>
    <row r="131" spans="1:121" s="14" customFormat="1" ht="16.5">
      <c r="A131" s="252">
        <v>123</v>
      </c>
      <c r="B131" s="86">
        <f>(I131*0.05+J131*0.1+K131*0.05+L131*0.1+M131*0.05+N131*0.05+O131*0.15+P131*0.15+Q131*0.15+R131*0.05+S131*0.05+T131*0.05)/0.75</f>
        <v>2.12</v>
      </c>
      <c r="C131" s="55" t="s">
        <v>377</v>
      </c>
      <c r="D131" s="40" t="s">
        <v>181</v>
      </c>
      <c r="E131" s="54" t="s">
        <v>182</v>
      </c>
      <c r="F131" s="117" t="s">
        <v>180</v>
      </c>
      <c r="G131" s="40">
        <v>24</v>
      </c>
      <c r="H131" s="238">
        <f>'[1]LONGITUDES'!L31</f>
        <v>147.31</v>
      </c>
      <c r="I131" s="245">
        <v>1</v>
      </c>
      <c r="J131" s="118">
        <v>1</v>
      </c>
      <c r="K131" s="246">
        <f t="shared" si="5"/>
        <v>2</v>
      </c>
      <c r="L131" s="241">
        <v>3.4</v>
      </c>
      <c r="M131" s="118">
        <v>2</v>
      </c>
      <c r="N131" s="118">
        <v>3</v>
      </c>
      <c r="O131" s="118">
        <v>2</v>
      </c>
      <c r="P131" s="118"/>
      <c r="Q131" s="225">
        <v>3</v>
      </c>
      <c r="R131" s="229">
        <v>0</v>
      </c>
      <c r="S131" s="119"/>
      <c r="T131" s="230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</row>
    <row r="132" spans="1:121" s="14" customFormat="1" ht="12.75">
      <c r="A132" s="252">
        <v>124</v>
      </c>
      <c r="B132" s="87">
        <f>(I132*0.05+J132*0.1+K132*0.05+L132*0.1+M132*0.05+N132*0.05+O132*0.15+P132*0.15+Q132*0.15+R132*0.05+S132*0.05+T132*0.05)/0.85</f>
        <v>2.11764705882353</v>
      </c>
      <c r="C132" s="39" t="s">
        <v>318</v>
      </c>
      <c r="D132" s="40" t="s">
        <v>18</v>
      </c>
      <c r="E132" s="54" t="s">
        <v>19</v>
      </c>
      <c r="F132" s="117" t="s">
        <v>11</v>
      </c>
      <c r="G132" s="40">
        <v>24</v>
      </c>
      <c r="H132" s="238">
        <f>'[1]LONGITUDES'!L32</f>
        <v>898.35</v>
      </c>
      <c r="I132" s="245">
        <v>1</v>
      </c>
      <c r="J132" s="118">
        <v>3</v>
      </c>
      <c r="K132" s="246">
        <f t="shared" si="5"/>
        <v>2</v>
      </c>
      <c r="L132" s="241">
        <v>2</v>
      </c>
      <c r="M132" s="118">
        <v>1</v>
      </c>
      <c r="N132" s="118">
        <v>3</v>
      </c>
      <c r="O132" s="118">
        <v>3</v>
      </c>
      <c r="P132" s="118"/>
      <c r="Q132" s="225">
        <v>2</v>
      </c>
      <c r="R132" s="231">
        <v>0</v>
      </c>
      <c r="S132" s="121">
        <v>2</v>
      </c>
      <c r="T132" s="232">
        <v>2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</row>
    <row r="133" spans="1:121" s="14" customFormat="1" ht="12.75">
      <c r="A133" s="252">
        <v>125</v>
      </c>
      <c r="B133" s="87">
        <f>(I133*0.05+J133*0.1+K133*0.05+L133*0.1+M133*0.05+N133*0.05+O133*0.15+P133*0.15+Q133*0.15+R133*0.05+S133*0.05+T133*0.05)/0.85</f>
        <v>2.11764705882353</v>
      </c>
      <c r="C133" s="39">
        <v>32</v>
      </c>
      <c r="D133" s="40" t="s">
        <v>73</v>
      </c>
      <c r="E133" s="54" t="s">
        <v>74</v>
      </c>
      <c r="F133" s="117" t="s">
        <v>11</v>
      </c>
      <c r="G133" s="40">
        <v>24</v>
      </c>
      <c r="H133" s="238">
        <f>'[1]LONGITUDES'!L94</f>
        <v>5344.76</v>
      </c>
      <c r="I133" s="245">
        <v>1</v>
      </c>
      <c r="J133" s="118">
        <v>3</v>
      </c>
      <c r="K133" s="246">
        <f t="shared" si="5"/>
        <v>2</v>
      </c>
      <c r="L133" s="241">
        <v>1</v>
      </c>
      <c r="M133" s="118">
        <v>1</v>
      </c>
      <c r="N133" s="118">
        <v>3.5</v>
      </c>
      <c r="O133" s="118">
        <v>3.5</v>
      </c>
      <c r="P133" s="118"/>
      <c r="Q133" s="225">
        <v>2</v>
      </c>
      <c r="R133" s="229">
        <v>0</v>
      </c>
      <c r="S133" s="119">
        <v>1.5</v>
      </c>
      <c r="T133" s="230">
        <v>2.5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</row>
    <row r="134" spans="1:121" s="14" customFormat="1" ht="27">
      <c r="A134" s="252">
        <v>126</v>
      </c>
      <c r="B134" s="87">
        <f>(I134*0.05+J134*0.1+K134*0.05+L134*0.1+M134*0.05+N134*0.05+O134*0.15+P134*0.15+Q134*0.15+R134*0.05+S134*0.05+T134*0.05)/0.95</f>
        <v>2.1052631578947367</v>
      </c>
      <c r="C134" s="55">
        <v>118</v>
      </c>
      <c r="D134" s="40" t="s">
        <v>252</v>
      </c>
      <c r="E134" s="54" t="s">
        <v>253</v>
      </c>
      <c r="F134" s="117" t="s">
        <v>247</v>
      </c>
      <c r="G134" s="40">
        <v>36</v>
      </c>
      <c r="H134" s="238">
        <f>'[1]LONGITUDES'!L64</f>
        <v>1780</v>
      </c>
      <c r="I134" s="245">
        <v>1</v>
      </c>
      <c r="J134" s="118">
        <v>1</v>
      </c>
      <c r="K134" s="246">
        <f t="shared" si="5"/>
        <v>3</v>
      </c>
      <c r="L134" s="241">
        <v>1</v>
      </c>
      <c r="M134" s="118">
        <v>1</v>
      </c>
      <c r="N134" s="118">
        <v>3</v>
      </c>
      <c r="O134" s="118">
        <v>2</v>
      </c>
      <c r="P134" s="118">
        <v>4</v>
      </c>
      <c r="Q134" s="225">
        <v>3</v>
      </c>
      <c r="R134" s="229">
        <v>0</v>
      </c>
      <c r="S134" s="119"/>
      <c r="T134" s="230">
        <v>1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</row>
    <row r="135" spans="1:121" s="14" customFormat="1" ht="18">
      <c r="A135" s="252">
        <v>127</v>
      </c>
      <c r="B135" s="87">
        <f>(I135*0.05+J135*0.1+K135*0.05+L135*0.1+M135*0.05+N135*0.05+O135*0.15+P135*0.15+Q135*0.15+R135*0.05+S135*0.05+T135*0.05)/0.75</f>
        <v>2.1</v>
      </c>
      <c r="C135" s="55" t="s">
        <v>401</v>
      </c>
      <c r="D135" s="40" t="s">
        <v>229</v>
      </c>
      <c r="E135" s="54" t="s">
        <v>230</v>
      </c>
      <c r="F135" s="117" t="s">
        <v>224</v>
      </c>
      <c r="G135" s="40">
        <v>42</v>
      </c>
      <c r="H135" s="238">
        <f>'[1]LONGITUDES'!L50</f>
        <v>604.49</v>
      </c>
      <c r="I135" s="245">
        <v>1</v>
      </c>
      <c r="J135" s="118">
        <v>3</v>
      </c>
      <c r="K135" s="246">
        <f t="shared" si="5"/>
        <v>4</v>
      </c>
      <c r="L135" s="241">
        <v>2</v>
      </c>
      <c r="M135" s="118">
        <v>1</v>
      </c>
      <c r="N135" s="118">
        <v>3.5</v>
      </c>
      <c r="O135" s="118">
        <v>2</v>
      </c>
      <c r="P135" s="118"/>
      <c r="Q135" s="225">
        <v>2</v>
      </c>
      <c r="R135" s="229">
        <v>0</v>
      </c>
      <c r="S135" s="119"/>
      <c r="T135" s="230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</row>
    <row r="136" spans="1:20" s="14" customFormat="1" ht="12.75">
      <c r="A136" s="252">
        <v>128</v>
      </c>
      <c r="B136" s="87">
        <f>(I136*0.05+J136*0.1+K136*0.05+L136*0.1+M136*0.05+N136*0.05+O136*0.15+P136*0.15+Q136*0.15+R136*0.05+S136*0.05+T136*0.05)/0.85</f>
        <v>2.0941176470588236</v>
      </c>
      <c r="C136" s="39" t="s">
        <v>326</v>
      </c>
      <c r="D136" s="51" t="s">
        <v>45</v>
      </c>
      <c r="E136" s="54" t="s">
        <v>46</v>
      </c>
      <c r="F136" s="117" t="s">
        <v>11</v>
      </c>
      <c r="G136" s="40">
        <v>30</v>
      </c>
      <c r="H136" s="238">
        <f>'[1]LONGITUDES'!L71</f>
        <v>946.53</v>
      </c>
      <c r="I136" s="245">
        <v>1</v>
      </c>
      <c r="J136" s="125">
        <v>1</v>
      </c>
      <c r="K136" s="246">
        <f t="shared" si="5"/>
        <v>3</v>
      </c>
      <c r="L136" s="241">
        <v>2.8</v>
      </c>
      <c r="M136" s="118">
        <v>1</v>
      </c>
      <c r="N136" s="118">
        <v>3</v>
      </c>
      <c r="O136" s="118">
        <v>2</v>
      </c>
      <c r="P136" s="118"/>
      <c r="Q136" s="225">
        <v>2</v>
      </c>
      <c r="R136" s="229">
        <v>0</v>
      </c>
      <c r="S136" s="119">
        <v>4</v>
      </c>
      <c r="T136" s="230">
        <v>4</v>
      </c>
    </row>
    <row r="137" spans="1:20" s="14" customFormat="1" ht="18">
      <c r="A137" s="252">
        <v>129</v>
      </c>
      <c r="B137" s="87">
        <f>(I137*0.05+J137*0.1+K137*0.05+L137*0.1+M137*0.05+N137*0.05+O137*0.15+P137*0.15+Q137*0.15+R137*0.05+S137*0.05+T137*0.05)/0.85</f>
        <v>2.0882352941176476</v>
      </c>
      <c r="C137" s="55" t="s">
        <v>400</v>
      </c>
      <c r="D137" s="40" t="s">
        <v>227</v>
      </c>
      <c r="E137" s="54" t="s">
        <v>228</v>
      </c>
      <c r="F137" s="117" t="s">
        <v>224</v>
      </c>
      <c r="G137" s="40">
        <v>42</v>
      </c>
      <c r="H137" s="238">
        <f>'[1]LONGITUDES'!L44</f>
        <v>856.02</v>
      </c>
      <c r="I137" s="245">
        <v>1</v>
      </c>
      <c r="J137" s="118">
        <v>3</v>
      </c>
      <c r="K137" s="246">
        <f t="shared" si="5"/>
        <v>4</v>
      </c>
      <c r="L137" s="241">
        <v>2</v>
      </c>
      <c r="M137" s="118">
        <v>1</v>
      </c>
      <c r="N137" s="118">
        <v>3.5</v>
      </c>
      <c r="O137" s="118">
        <v>2</v>
      </c>
      <c r="P137" s="118"/>
      <c r="Q137" s="225">
        <v>2</v>
      </c>
      <c r="R137" s="229">
        <v>0</v>
      </c>
      <c r="S137" s="119">
        <v>1</v>
      </c>
      <c r="T137" s="230">
        <v>3</v>
      </c>
    </row>
    <row r="138" spans="1:20" s="14" customFormat="1" ht="18">
      <c r="A138" s="252">
        <v>130</v>
      </c>
      <c r="B138" s="87">
        <f>(I138*0.05+J138*0.1+K138*0.05+L138*0.1+M138*0.05+N138*0.05+O138*0.15+P138*0.15+Q138*0.15+R138*0.05+S138*0.05+T138*0.05)/0.85</f>
        <v>2.088235294117647</v>
      </c>
      <c r="C138" s="39" t="s">
        <v>319</v>
      </c>
      <c r="D138" s="40" t="s">
        <v>20</v>
      </c>
      <c r="E138" s="54" t="s">
        <v>21</v>
      </c>
      <c r="F138" s="117" t="s">
        <v>11</v>
      </c>
      <c r="G138" s="40">
        <v>60</v>
      </c>
      <c r="H138" s="238">
        <f>'[1]LONGITUDES'!L20</f>
        <v>4110.47</v>
      </c>
      <c r="I138" s="245">
        <v>1</v>
      </c>
      <c r="J138" s="118">
        <v>3</v>
      </c>
      <c r="K138" s="246">
        <f t="shared" si="5"/>
        <v>5</v>
      </c>
      <c r="L138" s="241">
        <v>1</v>
      </c>
      <c r="M138" s="118">
        <v>1</v>
      </c>
      <c r="N138" s="118">
        <v>3</v>
      </c>
      <c r="O138" s="118">
        <v>3</v>
      </c>
      <c r="P138" s="118"/>
      <c r="Q138" s="225">
        <v>1</v>
      </c>
      <c r="R138" s="229">
        <v>0</v>
      </c>
      <c r="S138" s="119">
        <v>4.5</v>
      </c>
      <c r="T138" s="230">
        <v>1</v>
      </c>
    </row>
    <row r="139" spans="1:121" s="14" customFormat="1" ht="18">
      <c r="A139" s="252">
        <v>131</v>
      </c>
      <c r="B139" s="87">
        <f>(I139*0.05+J139*0.1+K139*0.05+L139*0.1+M139*0.05+N139*0.05+O139*0.15+P139*0.15+Q139*0.15+R139*0.05+S139*0.05+T139*0.05)/0.85</f>
        <v>2.088235294117647</v>
      </c>
      <c r="C139" s="55" t="s">
        <v>403</v>
      </c>
      <c r="D139" s="40" t="s">
        <v>233</v>
      </c>
      <c r="E139" s="54" t="s">
        <v>234</v>
      </c>
      <c r="F139" s="117" t="s">
        <v>224</v>
      </c>
      <c r="G139" s="40">
        <v>30</v>
      </c>
      <c r="H139" s="238">
        <f>'[1]LONGITUDES'!L68</f>
        <v>7413.43</v>
      </c>
      <c r="I139" s="245">
        <v>1</v>
      </c>
      <c r="J139" s="118">
        <v>3</v>
      </c>
      <c r="K139" s="246">
        <f t="shared" si="5"/>
        <v>3</v>
      </c>
      <c r="L139" s="241">
        <v>1</v>
      </c>
      <c r="M139" s="118">
        <v>1</v>
      </c>
      <c r="N139" s="118">
        <v>3.5</v>
      </c>
      <c r="O139" s="118">
        <v>2</v>
      </c>
      <c r="P139" s="118"/>
      <c r="Q139" s="225">
        <v>3</v>
      </c>
      <c r="R139" s="229">
        <v>0</v>
      </c>
      <c r="S139" s="119">
        <v>2.5</v>
      </c>
      <c r="T139" s="230">
        <v>1.5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</row>
    <row r="140" spans="1:121" s="14" customFormat="1" ht="12.75">
      <c r="A140" s="252">
        <v>132</v>
      </c>
      <c r="B140" s="87">
        <f>(I140*0.05+J140*0.1+K140*0.05+L140*0.1+M140*0.05+N140*0.05+O140*0.15+P140*0.15+Q140*0.15+R140*0.05+S140*0.05+T140*0.05)/0.35</f>
        <v>2.0714285714285716</v>
      </c>
      <c r="C140" s="39">
        <v>3</v>
      </c>
      <c r="D140" s="40"/>
      <c r="E140" s="54" t="s">
        <v>14</v>
      </c>
      <c r="F140" s="117" t="s">
        <v>11</v>
      </c>
      <c r="G140" s="40">
        <v>60</v>
      </c>
      <c r="H140" s="238">
        <f>'[1]LONGITUDES'!L17</f>
        <v>32.9</v>
      </c>
      <c r="I140" s="245">
        <v>1</v>
      </c>
      <c r="J140" s="118">
        <v>3</v>
      </c>
      <c r="K140" s="246">
        <f t="shared" si="5"/>
        <v>5</v>
      </c>
      <c r="L140" s="241"/>
      <c r="M140" s="118"/>
      <c r="N140" s="118"/>
      <c r="O140" s="118"/>
      <c r="P140" s="118"/>
      <c r="Q140" s="225"/>
      <c r="R140" s="229">
        <v>0</v>
      </c>
      <c r="S140" s="119">
        <v>1</v>
      </c>
      <c r="T140" s="230">
        <v>1.5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</row>
    <row r="141" spans="1:20" s="14" customFormat="1" ht="27">
      <c r="A141" s="252">
        <v>133</v>
      </c>
      <c r="B141" s="87">
        <f>(I141*0.05+J141*0.1+K141*0.05+L141*0.1+M141*0.05+N141*0.05+O141*0.15+P141*0.15+Q141*0.15+R141*0.05+S141*0.05+T141*0.05)/0.9</f>
        <v>2.055555555555556</v>
      </c>
      <c r="C141" s="55">
        <v>117.1</v>
      </c>
      <c r="D141" s="40" t="s">
        <v>250</v>
      </c>
      <c r="E141" s="54" t="s">
        <v>251</v>
      </c>
      <c r="F141" s="117" t="s">
        <v>247</v>
      </c>
      <c r="G141" s="40">
        <v>42</v>
      </c>
      <c r="H141" s="238">
        <f>'[1]LONGITUDES'!L56</f>
        <v>530.73</v>
      </c>
      <c r="I141" s="245">
        <v>1</v>
      </c>
      <c r="J141" s="118">
        <v>1</v>
      </c>
      <c r="K141" s="246">
        <f t="shared" si="5"/>
        <v>4</v>
      </c>
      <c r="L141" s="241">
        <v>1</v>
      </c>
      <c r="M141" s="118">
        <v>1</v>
      </c>
      <c r="N141" s="118">
        <v>3</v>
      </c>
      <c r="O141" s="118">
        <v>2</v>
      </c>
      <c r="P141" s="118">
        <v>3</v>
      </c>
      <c r="Q141" s="225">
        <v>3</v>
      </c>
      <c r="R141" s="229">
        <v>0</v>
      </c>
      <c r="S141" s="119"/>
      <c r="T141" s="230"/>
    </row>
    <row r="142" spans="1:121" s="14" customFormat="1" ht="19.5">
      <c r="A142" s="252">
        <v>134</v>
      </c>
      <c r="B142" s="87">
        <f>(I142*0.05+J142*0.1+K142*0.05+L142*0.1+M142*0.05+N142*0.05+O142*0.15+P142*0.15+Q142*0.15+R142*0.05+S142*0.05+T142*0.05)/0.75</f>
        <v>2.0333333333333337</v>
      </c>
      <c r="C142" s="55" t="s">
        <v>404</v>
      </c>
      <c r="D142" s="40" t="s">
        <v>235</v>
      </c>
      <c r="E142" s="54" t="s">
        <v>236</v>
      </c>
      <c r="F142" s="117" t="s">
        <v>224</v>
      </c>
      <c r="G142" s="40">
        <v>24</v>
      </c>
      <c r="H142" s="238">
        <f>'[1]LONGITUDES'!L96</f>
        <v>192.71</v>
      </c>
      <c r="I142" s="245">
        <v>1</v>
      </c>
      <c r="J142" s="118">
        <v>3</v>
      </c>
      <c r="K142" s="246">
        <f t="shared" si="5"/>
        <v>2</v>
      </c>
      <c r="L142" s="241">
        <v>1</v>
      </c>
      <c r="M142" s="118">
        <v>1</v>
      </c>
      <c r="N142" s="118">
        <v>3.5</v>
      </c>
      <c r="O142" s="118">
        <v>2</v>
      </c>
      <c r="P142" s="118"/>
      <c r="Q142" s="225">
        <v>3</v>
      </c>
      <c r="R142" s="229">
        <v>0</v>
      </c>
      <c r="S142" s="119"/>
      <c r="T142" s="230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</row>
    <row r="143" spans="1:121" s="14" customFormat="1" ht="16.5">
      <c r="A143" s="252">
        <v>135</v>
      </c>
      <c r="B143" s="87">
        <f>(I143*0.05+J143*0.1+K143*0.05+L143*0.1+M143*0.05+N143*0.05+O143*0.15+P143*0.15+Q143*0.15+R143*0.05+S143*0.05+T143*0.05)/0.75</f>
        <v>2.0333333333333337</v>
      </c>
      <c r="C143" s="55" t="s">
        <v>409</v>
      </c>
      <c r="D143" s="40" t="s">
        <v>261</v>
      </c>
      <c r="E143" s="54" t="s">
        <v>262</v>
      </c>
      <c r="F143" s="117" t="s">
        <v>260</v>
      </c>
      <c r="G143" s="40">
        <v>20</v>
      </c>
      <c r="H143" s="238">
        <f>'[1]LONGITUDES'!L131</f>
        <v>556.29</v>
      </c>
      <c r="I143" s="245">
        <v>1</v>
      </c>
      <c r="J143" s="118">
        <v>1</v>
      </c>
      <c r="K143" s="246">
        <f t="shared" si="5"/>
        <v>2</v>
      </c>
      <c r="L143" s="241">
        <v>1</v>
      </c>
      <c r="M143" s="118">
        <v>1</v>
      </c>
      <c r="N143" s="118">
        <v>3</v>
      </c>
      <c r="O143" s="118">
        <v>3.5</v>
      </c>
      <c r="P143" s="118"/>
      <c r="Q143" s="225">
        <v>3</v>
      </c>
      <c r="R143" s="229">
        <v>0</v>
      </c>
      <c r="S143" s="119"/>
      <c r="T143" s="230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</row>
    <row r="144" spans="1:121" s="14" customFormat="1" ht="27">
      <c r="A144" s="252">
        <v>136</v>
      </c>
      <c r="B144" s="87">
        <f>(I144*0.05+J144*0.1+K144*0.05+L144*0.1+M144*0.05+N144*0.05+O144*0.15+P144*0.15+Q144*0.15+R144*0.05+S144*0.05+T144*0.05)/0.85</f>
        <v>2.0294117647058827</v>
      </c>
      <c r="C144" s="39" t="s">
        <v>333</v>
      </c>
      <c r="D144" s="40" t="s">
        <v>68</v>
      </c>
      <c r="E144" s="54" t="s">
        <v>69</v>
      </c>
      <c r="F144" s="117" t="s">
        <v>11</v>
      </c>
      <c r="G144" s="40">
        <v>24</v>
      </c>
      <c r="H144" s="238">
        <f>'[1]LONGITUDES'!L91</f>
        <v>2987.02</v>
      </c>
      <c r="I144" s="245">
        <v>1</v>
      </c>
      <c r="J144" s="118">
        <v>3</v>
      </c>
      <c r="K144" s="246">
        <f t="shared" si="5"/>
        <v>2</v>
      </c>
      <c r="L144" s="241">
        <v>1</v>
      </c>
      <c r="M144" s="118">
        <v>1</v>
      </c>
      <c r="N144" s="118">
        <v>3.5</v>
      </c>
      <c r="O144" s="118">
        <v>2</v>
      </c>
      <c r="P144" s="118"/>
      <c r="Q144" s="225">
        <v>2.5</v>
      </c>
      <c r="R144" s="229">
        <v>0</v>
      </c>
      <c r="S144" s="119">
        <v>3</v>
      </c>
      <c r="T144" s="230">
        <v>2.5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</row>
    <row r="145" spans="1:121" s="14" customFormat="1" ht="18">
      <c r="A145" s="252">
        <v>137</v>
      </c>
      <c r="B145" s="86">
        <f>(I145*0.05+J145*0.1+K145*0.05+L145*0.1+M145*0.05+N145*0.05+O145*0.15+P145*0.15+Q145*0.15+R145*0.05+S145*0.05+T145*0.05)/0.6</f>
        <v>2.0000000000000004</v>
      </c>
      <c r="C145" s="58" t="s">
        <v>353</v>
      </c>
      <c r="D145" s="59" t="s">
        <v>132</v>
      </c>
      <c r="E145" s="113" t="s">
        <v>133</v>
      </c>
      <c r="F145" s="114" t="s">
        <v>11</v>
      </c>
      <c r="G145" s="59"/>
      <c r="H145" s="238">
        <v>591.16</v>
      </c>
      <c r="I145" s="243">
        <v>1</v>
      </c>
      <c r="J145" s="115"/>
      <c r="K145" s="244"/>
      <c r="L145" s="240">
        <v>2</v>
      </c>
      <c r="M145" s="115">
        <v>4</v>
      </c>
      <c r="N145" s="115">
        <v>3</v>
      </c>
      <c r="O145" s="115">
        <v>2</v>
      </c>
      <c r="P145" s="115"/>
      <c r="Q145" s="224">
        <v>2</v>
      </c>
      <c r="R145" s="227">
        <v>0</v>
      </c>
      <c r="S145" s="116"/>
      <c r="T145" s="228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</row>
    <row r="146" spans="1:121" s="14" customFormat="1" ht="27">
      <c r="A146" s="252">
        <v>138</v>
      </c>
      <c r="B146" s="87">
        <f>I146*0.05+J146*0.1+K146*0.05+L146*0.1+M146*0.05+N146*0.05+O146*0.15+P146*0.15+Q146*0.15+R146*0.05+S146*0.05+T146*0.05</f>
        <v>1.975</v>
      </c>
      <c r="C146" s="55">
        <v>117.2</v>
      </c>
      <c r="D146" s="40" t="s">
        <v>250</v>
      </c>
      <c r="E146" s="54" t="s">
        <v>251</v>
      </c>
      <c r="F146" s="117" t="s">
        <v>247</v>
      </c>
      <c r="G146" s="40">
        <v>30</v>
      </c>
      <c r="H146" s="238">
        <f>'[1]LONGITUDES'!L57</f>
        <v>548.56</v>
      </c>
      <c r="I146" s="245">
        <v>1</v>
      </c>
      <c r="J146" s="118">
        <v>1</v>
      </c>
      <c r="K146" s="246">
        <f>IF(G146=78,5,IF(G146=60,5,IF(G146=48,4,IF(G146=42,4,IF(G146=36,3,IF(G146=30,3,IF(G146=24,2,IF(G146=20,2,1))))))))</f>
        <v>3</v>
      </c>
      <c r="L146" s="241">
        <v>1</v>
      </c>
      <c r="M146" s="118">
        <v>1</v>
      </c>
      <c r="N146" s="118">
        <v>3</v>
      </c>
      <c r="O146" s="118">
        <v>2</v>
      </c>
      <c r="P146" s="118">
        <v>3</v>
      </c>
      <c r="Q146" s="225">
        <v>3</v>
      </c>
      <c r="R146" s="229">
        <v>0</v>
      </c>
      <c r="S146" s="119">
        <v>1.5</v>
      </c>
      <c r="T146" s="230">
        <v>2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</row>
    <row r="147" spans="1:121" s="14" customFormat="1" ht="18">
      <c r="A147" s="252">
        <v>139</v>
      </c>
      <c r="B147" s="87">
        <f>I147*0.05+J147*0.1+K147*0.05+L147*0.1+M147*0.05+N147*0.05+O147*0.15+P147*0.15+Q147*0.15+R147*0.05+S147*0.05+T147*0.05</f>
        <v>1.9749999999999999</v>
      </c>
      <c r="C147" s="55" t="s">
        <v>371</v>
      </c>
      <c r="D147" s="40" t="s">
        <v>166</v>
      </c>
      <c r="E147" s="54" t="s">
        <v>167</v>
      </c>
      <c r="F147" s="117" t="s">
        <v>168</v>
      </c>
      <c r="G147" s="40">
        <v>30</v>
      </c>
      <c r="H147" s="238">
        <f>'[1]LONGITUDES'!L72</f>
        <v>707.77</v>
      </c>
      <c r="I147" s="245">
        <v>1</v>
      </c>
      <c r="J147" s="118">
        <v>1</v>
      </c>
      <c r="K147" s="246">
        <f>IF(G147=78,5,IF(G147=60,5,IF(G147=48,4,IF(G147=42,4,IF(G147=36,3,IF(G147=30,3,IF(G147=24,2,IF(G147=20,2,1))))))))</f>
        <v>3</v>
      </c>
      <c r="L147" s="241">
        <v>1</v>
      </c>
      <c r="M147" s="118">
        <v>2</v>
      </c>
      <c r="N147" s="118">
        <v>3</v>
      </c>
      <c r="O147" s="118">
        <v>2</v>
      </c>
      <c r="P147" s="118">
        <v>1.5</v>
      </c>
      <c r="Q147" s="225">
        <v>3</v>
      </c>
      <c r="R147" s="229">
        <v>0</v>
      </c>
      <c r="S147" s="119">
        <v>4.5</v>
      </c>
      <c r="T147" s="230">
        <v>2.5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</row>
    <row r="148" spans="1:121" s="14" customFormat="1" ht="12.75">
      <c r="A148" s="252">
        <v>140</v>
      </c>
      <c r="B148" s="87">
        <f>(I148*0.05+J148*0.1+K148*0.05+L148*0.1+M148*0.05+N148*0.05+O148*0.15+P148*0.15+Q148*0.15+R148*0.05+S148*0.05+T148*0.05)/0.9</f>
        <v>1.937222222222222</v>
      </c>
      <c r="C148" s="39" t="s">
        <v>327</v>
      </c>
      <c r="D148" s="40" t="s">
        <v>53</v>
      </c>
      <c r="E148" s="54" t="s">
        <v>54</v>
      </c>
      <c r="F148" s="117" t="s">
        <v>11</v>
      </c>
      <c r="G148" s="40">
        <v>24</v>
      </c>
      <c r="H148" s="238">
        <f>'[1]LONGITUDES'!L77</f>
        <v>2929.4</v>
      </c>
      <c r="I148" s="245">
        <v>1</v>
      </c>
      <c r="J148" s="118">
        <v>1</v>
      </c>
      <c r="K148" s="246">
        <f>IF(G148=78,5,IF(G148=60,5,IF(G148=48,4,IF(G148=42,4,IF(G148=36,3,IF(G148=30,3,IF(G148=24,2,IF(G148=20,2,1))))))))</f>
        <v>2</v>
      </c>
      <c r="L148" s="241">
        <v>1</v>
      </c>
      <c r="M148" s="118">
        <v>1</v>
      </c>
      <c r="N148" s="118">
        <v>2</v>
      </c>
      <c r="O148" s="118">
        <v>3</v>
      </c>
      <c r="P148" s="118">
        <v>2.29</v>
      </c>
      <c r="Q148" s="225">
        <v>3</v>
      </c>
      <c r="R148" s="229">
        <v>0</v>
      </c>
      <c r="S148" s="119"/>
      <c r="T148" s="230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</row>
    <row r="149" spans="1:20" s="14" customFormat="1" ht="16.5">
      <c r="A149" s="252">
        <v>141</v>
      </c>
      <c r="B149" s="87">
        <f>(I149*0.05+J149*0.1+K149*0.05+L149*0.1+M149*0.05+N149*0.05+O149*0.15+P149*0.15+Q149*0.15+R149*0.05+S149*0.05+T149*0.05)/0.75</f>
        <v>1.9333333333333336</v>
      </c>
      <c r="C149" s="55" t="s">
        <v>382</v>
      </c>
      <c r="D149" s="40" t="s">
        <v>191</v>
      </c>
      <c r="E149" s="54" t="s">
        <v>192</v>
      </c>
      <c r="F149" s="117" t="s">
        <v>180</v>
      </c>
      <c r="G149" s="40">
        <v>24</v>
      </c>
      <c r="H149" s="238">
        <f>'[1]LONGITUDES'!L98</f>
        <v>988.67</v>
      </c>
      <c r="I149" s="245">
        <v>1</v>
      </c>
      <c r="J149" s="118">
        <v>3</v>
      </c>
      <c r="K149" s="246">
        <f>IF(G149=78,5,IF(G149=60,5,IF(G149=48,4,IF(G149=42,4,IF(G149=36,3,IF(G149=30,3,IF(G149=24,2,IF(G149=20,2,1))))))))</f>
        <v>2</v>
      </c>
      <c r="L149" s="241">
        <v>1</v>
      </c>
      <c r="M149" s="118">
        <v>1</v>
      </c>
      <c r="N149" s="118">
        <v>3.5</v>
      </c>
      <c r="O149" s="118">
        <v>3.5</v>
      </c>
      <c r="P149" s="118"/>
      <c r="Q149" s="225">
        <v>1</v>
      </c>
      <c r="R149" s="229">
        <v>0</v>
      </c>
      <c r="S149" s="119"/>
      <c r="T149" s="230"/>
    </row>
    <row r="150" spans="1:20" s="14" customFormat="1" ht="18">
      <c r="A150" s="252">
        <v>142</v>
      </c>
      <c r="B150" s="87">
        <f>I150*0.05+J150*0.1+K150*0.05+L150*0.1+M150*0.05+N150*0.05+O150*0.15+P150*0.15+Q150*0.15+R150*0.05+S150*0.05+T150*0.05</f>
        <v>1.925</v>
      </c>
      <c r="C150" s="55" t="s">
        <v>408</v>
      </c>
      <c r="D150" s="40" t="s">
        <v>254</v>
      </c>
      <c r="E150" s="54" t="s">
        <v>255</v>
      </c>
      <c r="F150" s="117" t="s">
        <v>247</v>
      </c>
      <c r="G150" s="40">
        <v>36</v>
      </c>
      <c r="H150" s="238">
        <f>'[1]LONGITUDES'!L65</f>
        <v>3854.95</v>
      </c>
      <c r="I150" s="245">
        <v>1</v>
      </c>
      <c r="J150" s="118">
        <v>1</v>
      </c>
      <c r="K150" s="246">
        <f aca="true" t="shared" si="6" ref="K150:K165">IF(G150=78,5,IF(G150=60,5,IF(G150=48,4,IF(G150=42,4,IF(G150=36,3,IF(G150=30,3,IF(G150=24,2,IF(G150=20,2,1))))))))</f>
        <v>3</v>
      </c>
      <c r="L150" s="241">
        <v>1</v>
      </c>
      <c r="M150" s="118">
        <v>1</v>
      </c>
      <c r="N150" s="118">
        <v>3</v>
      </c>
      <c r="O150" s="118">
        <v>2</v>
      </c>
      <c r="P150" s="118">
        <v>3</v>
      </c>
      <c r="Q150" s="225">
        <v>3</v>
      </c>
      <c r="R150" s="229">
        <v>0</v>
      </c>
      <c r="S150" s="119">
        <v>1.5</v>
      </c>
      <c r="T150" s="230">
        <v>1</v>
      </c>
    </row>
    <row r="151" spans="1:121" s="14" customFormat="1" ht="16.5">
      <c r="A151" s="252">
        <v>143</v>
      </c>
      <c r="B151" s="87">
        <f>(I151*0.05+J151*0.1+K151*0.05+L151*0.1+M151*0.05+N151*0.05+O151*0.15+P151*0.15+Q151*0.15+R151*0.05+S151*0.05+T151*0.05)/0.85</f>
        <v>1.9117647058823533</v>
      </c>
      <c r="C151" s="55" t="s">
        <v>388</v>
      </c>
      <c r="D151" s="40" t="s">
        <v>203</v>
      </c>
      <c r="E151" s="54" t="s">
        <v>204</v>
      </c>
      <c r="F151" s="117" t="s">
        <v>180</v>
      </c>
      <c r="G151" s="40">
        <v>24</v>
      </c>
      <c r="H151" s="238">
        <f>'[1]LONGITUDES'!L116</f>
        <v>1167.91</v>
      </c>
      <c r="I151" s="245">
        <v>1</v>
      </c>
      <c r="J151" s="118">
        <v>3</v>
      </c>
      <c r="K151" s="246">
        <f t="shared" si="6"/>
        <v>2</v>
      </c>
      <c r="L151" s="241">
        <v>2</v>
      </c>
      <c r="M151" s="118">
        <v>1</v>
      </c>
      <c r="N151" s="118">
        <v>3</v>
      </c>
      <c r="O151" s="118">
        <v>2</v>
      </c>
      <c r="P151" s="118"/>
      <c r="Q151" s="225">
        <v>2</v>
      </c>
      <c r="R151" s="229">
        <v>0</v>
      </c>
      <c r="S151" s="119">
        <v>2</v>
      </c>
      <c r="T151" s="230">
        <v>1.5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</row>
    <row r="152" spans="1:121" s="14" customFormat="1" ht="19.5">
      <c r="A152" s="252">
        <v>144</v>
      </c>
      <c r="B152" s="87">
        <f>I152*0.05+J152*0.1+K152*0.05+L152*0.1+M152*0.05+N152*0.05+O152*0.15+P152*0.15+Q152*0.15+R152*0.05+S152*0.05+T152*0.05</f>
        <v>1.9000000000000001</v>
      </c>
      <c r="C152" s="55" t="s">
        <v>356</v>
      </c>
      <c r="D152" s="40" t="s">
        <v>137</v>
      </c>
      <c r="E152" s="54" t="s">
        <v>138</v>
      </c>
      <c r="F152" s="117" t="s">
        <v>136</v>
      </c>
      <c r="G152" s="40">
        <v>24</v>
      </c>
      <c r="H152" s="238">
        <f>'[1]LONGITUDES'!L28</f>
        <v>1208.31</v>
      </c>
      <c r="I152" s="245">
        <v>1</v>
      </c>
      <c r="J152" s="118">
        <v>1</v>
      </c>
      <c r="K152" s="246">
        <f t="shared" si="6"/>
        <v>2</v>
      </c>
      <c r="L152" s="241">
        <v>1</v>
      </c>
      <c r="M152" s="118">
        <v>1</v>
      </c>
      <c r="N152" s="118">
        <v>3.5</v>
      </c>
      <c r="O152" s="118">
        <v>2</v>
      </c>
      <c r="P152" s="118">
        <v>2</v>
      </c>
      <c r="Q152" s="225">
        <v>3</v>
      </c>
      <c r="R152" s="229">
        <v>0</v>
      </c>
      <c r="S152" s="119">
        <v>4.5</v>
      </c>
      <c r="T152" s="230">
        <v>1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</row>
    <row r="153" spans="1:20" s="14" customFormat="1" ht="19.5">
      <c r="A153" s="252">
        <v>145</v>
      </c>
      <c r="B153" s="87">
        <f>(I153*0.05+J153*0.1+K153*0.05+L153*0.1+M153*0.05+N153*0.05+O153*0.15+P153*0.15+Q153*0.15+R153*0.05+S153*0.05+T153*0.05)/0.85</f>
        <v>1.8529411764705883</v>
      </c>
      <c r="C153" s="55" t="s">
        <v>406</v>
      </c>
      <c r="D153" s="40" t="s">
        <v>239</v>
      </c>
      <c r="E153" s="54" t="s">
        <v>240</v>
      </c>
      <c r="F153" s="117" t="s">
        <v>224</v>
      </c>
      <c r="G153" s="40">
        <v>24</v>
      </c>
      <c r="H153" s="238">
        <f>'[1]LONGITUDES'!L99</f>
        <v>3205.49</v>
      </c>
      <c r="I153" s="245">
        <v>1</v>
      </c>
      <c r="J153" s="118">
        <v>3</v>
      </c>
      <c r="K153" s="246">
        <f>IF(G153=78,5,IF(G153=60,5,IF(G153=48,4,IF(G153=42,4,IF(G153=36,3,IF(G153=30,3,IF(G153=24,2,IF(G153=20,2,1))))))))</f>
        <v>2</v>
      </c>
      <c r="L153" s="241">
        <v>1</v>
      </c>
      <c r="M153" s="118">
        <v>1</v>
      </c>
      <c r="N153" s="118">
        <v>3.5</v>
      </c>
      <c r="O153" s="118">
        <v>2</v>
      </c>
      <c r="P153" s="118"/>
      <c r="Q153" s="225">
        <v>1</v>
      </c>
      <c r="R153" s="229">
        <v>0</v>
      </c>
      <c r="S153" s="119">
        <v>3</v>
      </c>
      <c r="T153" s="230">
        <v>4</v>
      </c>
    </row>
    <row r="154" spans="1:121" s="14" customFormat="1" ht="18">
      <c r="A154" s="252">
        <v>146</v>
      </c>
      <c r="B154" s="87">
        <f>I154*0.05+J154*0.1+K154*0.05+L154*0.1+M154*0.05+N154*0.05+O154*0.15+P154*0.15+Q154*0.15+R154*0.05+S154*0.05+T154*0.05</f>
        <v>1.8499999999999999</v>
      </c>
      <c r="C154" s="39">
        <v>9</v>
      </c>
      <c r="D154" s="40" t="s">
        <v>24</v>
      </c>
      <c r="E154" s="54" t="s">
        <v>25</v>
      </c>
      <c r="F154" s="117" t="s">
        <v>11</v>
      </c>
      <c r="G154" s="40">
        <v>36</v>
      </c>
      <c r="H154" s="238">
        <f>'[1]LONGITUDES'!L66</f>
        <v>2317.54</v>
      </c>
      <c r="I154" s="245">
        <v>1</v>
      </c>
      <c r="J154" s="118">
        <v>1</v>
      </c>
      <c r="K154" s="246">
        <f>IF(G154=78,5,IF(G154=60,5,IF(G154=48,4,IF(G154=42,4,IF(G154=36,3,IF(G154=30,3,IF(G154=24,2,IF(G154=20,2,1))))))))</f>
        <v>3</v>
      </c>
      <c r="L154" s="241">
        <v>2</v>
      </c>
      <c r="M154" s="118">
        <v>1</v>
      </c>
      <c r="N154" s="118">
        <v>2</v>
      </c>
      <c r="O154" s="118">
        <v>2</v>
      </c>
      <c r="P154" s="118">
        <v>4</v>
      </c>
      <c r="Q154" s="225">
        <v>1</v>
      </c>
      <c r="R154" s="231">
        <v>0</v>
      </c>
      <c r="S154" s="121">
        <v>2</v>
      </c>
      <c r="T154" s="232">
        <v>1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</row>
    <row r="155" spans="1:121" s="14" customFormat="1" ht="18">
      <c r="A155" s="252">
        <v>147</v>
      </c>
      <c r="B155" s="87">
        <f>(I155*0.05+J155*0.1+K155*0.05+L155*0.1+M155*0.05+N155*0.05+O155*0.15+P155*0.15+Q155*0.15+R155*0.05+S155*0.05+T155*0.05)/0.75</f>
        <v>1.8333333333333337</v>
      </c>
      <c r="C155" s="55" t="s">
        <v>387</v>
      </c>
      <c r="D155" s="40" t="s">
        <v>201</v>
      </c>
      <c r="E155" s="54" t="s">
        <v>202</v>
      </c>
      <c r="F155" s="117" t="s">
        <v>180</v>
      </c>
      <c r="G155" s="40">
        <v>24</v>
      </c>
      <c r="H155" s="238">
        <f>'[1]LONGITUDES'!L112</f>
        <v>215.21</v>
      </c>
      <c r="I155" s="245">
        <v>1</v>
      </c>
      <c r="J155" s="118">
        <v>1</v>
      </c>
      <c r="K155" s="246">
        <f>IF(G155=78,5,IF(G155=60,5,IF(G155=48,4,IF(G155=42,4,IF(G155=36,3,IF(G155=30,3,IF(G155=24,2,IF(G155=20,2,1))))))))</f>
        <v>2</v>
      </c>
      <c r="L155" s="241">
        <v>1</v>
      </c>
      <c r="M155" s="118">
        <v>1</v>
      </c>
      <c r="N155" s="118">
        <v>3</v>
      </c>
      <c r="O155" s="118">
        <v>3.5</v>
      </c>
      <c r="P155" s="118"/>
      <c r="Q155" s="225">
        <v>2</v>
      </c>
      <c r="R155" s="229">
        <v>0</v>
      </c>
      <c r="S155" s="119"/>
      <c r="T155" s="230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</row>
    <row r="156" spans="1:121" s="14" customFormat="1" ht="18">
      <c r="A156" s="253">
        <v>148</v>
      </c>
      <c r="B156" s="89">
        <f>(I156*0.05+J156*0.1+K156*0.05+L156*0.1+M156*0.05+N156*0.05+O156*0.15+P156*0.15+Q156*0.15+R156*0.05+S156*0.05+T156*0.05)/0.9</f>
        <v>1.8333333333333335</v>
      </c>
      <c r="C156" s="67" t="s">
        <v>392</v>
      </c>
      <c r="D156" s="59" t="s">
        <v>211</v>
      </c>
      <c r="E156" s="113" t="s">
        <v>212</v>
      </c>
      <c r="F156" s="114" t="s">
        <v>180</v>
      </c>
      <c r="G156" s="59">
        <v>16</v>
      </c>
      <c r="H156" s="237">
        <f>'[1]LONGITUDES'!L135</f>
        <v>1489.88</v>
      </c>
      <c r="I156" s="243">
        <v>1</v>
      </c>
      <c r="J156" s="115">
        <v>3</v>
      </c>
      <c r="K156" s="244">
        <f t="shared" si="6"/>
        <v>1</v>
      </c>
      <c r="L156" s="240">
        <v>2</v>
      </c>
      <c r="M156" s="115">
        <v>1</v>
      </c>
      <c r="N156" s="115">
        <v>3.5</v>
      </c>
      <c r="O156" s="115">
        <v>2</v>
      </c>
      <c r="P156" s="115">
        <v>2.5</v>
      </c>
      <c r="Q156" s="224">
        <v>1</v>
      </c>
      <c r="R156" s="227">
        <v>0</v>
      </c>
      <c r="S156" s="116"/>
      <c r="T156" s="228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</row>
    <row r="157" spans="1:20" s="14" customFormat="1" ht="12.75">
      <c r="A157" s="252">
        <v>149</v>
      </c>
      <c r="B157" s="86">
        <f>(I157*0.05+J157*0.1+K157*0.05+L157*0.1+M157*0.05+N157*0.05+O157*0.15+P157*0.15+Q157*0.15+R157*0.05+S157*0.05+T157*0.05)/0.85</f>
        <v>1.8294117647058825</v>
      </c>
      <c r="C157" s="39" t="s">
        <v>337</v>
      </c>
      <c r="D157" s="40" t="s">
        <v>81</v>
      </c>
      <c r="E157" s="54" t="s">
        <v>82</v>
      </c>
      <c r="F157" s="117" t="s">
        <v>11</v>
      </c>
      <c r="G157" s="40">
        <v>24</v>
      </c>
      <c r="H157" s="238">
        <f>'[1]LONGITUDES'!L106</f>
        <v>692.45</v>
      </c>
      <c r="I157" s="245">
        <v>1</v>
      </c>
      <c r="J157" s="118">
        <v>1</v>
      </c>
      <c r="K157" s="246">
        <f t="shared" si="6"/>
        <v>2</v>
      </c>
      <c r="L157" s="241">
        <v>2.8</v>
      </c>
      <c r="M157" s="118">
        <v>1</v>
      </c>
      <c r="N157" s="118">
        <v>3</v>
      </c>
      <c r="O157" s="118">
        <v>2</v>
      </c>
      <c r="P157" s="118"/>
      <c r="Q157" s="225">
        <v>2</v>
      </c>
      <c r="R157" s="229">
        <v>0</v>
      </c>
      <c r="S157" s="119">
        <v>3.5</v>
      </c>
      <c r="T157" s="230">
        <v>1</v>
      </c>
    </row>
    <row r="158" spans="1:121" s="14" customFormat="1" ht="18">
      <c r="A158" s="252">
        <v>150</v>
      </c>
      <c r="B158" s="87">
        <f>(I158*0.05+J158*0.1+K158*0.05+L158*0.1+M158*0.05+N158*0.05+O158*0.15+P158*0.15+Q158*0.15+R158*0.05+S158*0.05+T158*0.05)/0.85</f>
        <v>1.8235294117647063</v>
      </c>
      <c r="C158" s="39">
        <v>31.1</v>
      </c>
      <c r="D158" s="48" t="s">
        <v>70</v>
      </c>
      <c r="E158" s="54" t="s">
        <v>71</v>
      </c>
      <c r="F158" s="117" t="s">
        <v>11</v>
      </c>
      <c r="G158" s="48">
        <v>24</v>
      </c>
      <c r="H158" s="238">
        <f>'[1]LONGITUDES'!L92</f>
        <v>4317.5</v>
      </c>
      <c r="I158" s="245">
        <v>1</v>
      </c>
      <c r="J158" s="120">
        <v>3</v>
      </c>
      <c r="K158" s="246">
        <f t="shared" si="6"/>
        <v>2</v>
      </c>
      <c r="L158" s="241">
        <v>1</v>
      </c>
      <c r="M158" s="118">
        <v>1</v>
      </c>
      <c r="N158" s="118">
        <v>3.5</v>
      </c>
      <c r="O158" s="118">
        <v>2</v>
      </c>
      <c r="P158" s="118"/>
      <c r="Q158" s="225">
        <v>2</v>
      </c>
      <c r="R158" s="229">
        <v>0</v>
      </c>
      <c r="S158" s="119">
        <v>2</v>
      </c>
      <c r="T158" s="230">
        <v>1.5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</row>
    <row r="159" spans="1:121" s="14" customFormat="1" ht="18">
      <c r="A159" s="252">
        <v>151</v>
      </c>
      <c r="B159" s="87">
        <f>(I159*0.05+J159*0.1+K159*0.05+L159*0.1+M159*0.05+N159*0.05+O159*0.15+P159*0.15+Q159*0.15+R159*0.05+S159*0.05+T159*0.05)/0.85</f>
        <v>1.7647058823529416</v>
      </c>
      <c r="C159" s="39">
        <v>31.2</v>
      </c>
      <c r="D159" s="40" t="s">
        <v>72</v>
      </c>
      <c r="E159" s="54" t="s">
        <v>71</v>
      </c>
      <c r="F159" s="117" t="s">
        <v>11</v>
      </c>
      <c r="G159" s="40">
        <v>24</v>
      </c>
      <c r="H159" s="238">
        <f>'[1]LONGITUDES'!L93</f>
        <v>3472.87</v>
      </c>
      <c r="I159" s="245">
        <v>1</v>
      </c>
      <c r="J159" s="118">
        <v>3</v>
      </c>
      <c r="K159" s="246">
        <f t="shared" si="6"/>
        <v>2</v>
      </c>
      <c r="L159" s="241">
        <v>1</v>
      </c>
      <c r="M159" s="118">
        <v>1</v>
      </c>
      <c r="N159" s="118">
        <v>3.5</v>
      </c>
      <c r="O159" s="118">
        <v>2</v>
      </c>
      <c r="P159" s="118"/>
      <c r="Q159" s="225">
        <v>2</v>
      </c>
      <c r="R159" s="229">
        <v>0</v>
      </c>
      <c r="S159" s="119">
        <v>1</v>
      </c>
      <c r="T159" s="230">
        <v>1.5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</row>
    <row r="160" spans="1:121" s="14" customFormat="1" ht="18">
      <c r="A160" s="252">
        <v>152</v>
      </c>
      <c r="B160" s="87">
        <f>I160*0.05+J160*0.1+K160*0.05+L160*0.1+M160*0.05+N160*0.05+O160*0.15+P160*0.15+Q160*0.15+R160*0.05+S160*0.05+T160*0.05</f>
        <v>1.7</v>
      </c>
      <c r="C160" s="55" t="s">
        <v>381</v>
      </c>
      <c r="D160" s="40" t="s">
        <v>189</v>
      </c>
      <c r="E160" s="54" t="s">
        <v>190</v>
      </c>
      <c r="F160" s="117" t="s">
        <v>180</v>
      </c>
      <c r="G160" s="40">
        <v>24</v>
      </c>
      <c r="H160" s="238">
        <f>'[1]LONGITUDES'!L78</f>
        <v>430</v>
      </c>
      <c r="I160" s="245">
        <v>1</v>
      </c>
      <c r="J160" s="118">
        <v>1</v>
      </c>
      <c r="K160" s="246">
        <f t="shared" si="6"/>
        <v>2</v>
      </c>
      <c r="L160" s="241">
        <v>2</v>
      </c>
      <c r="M160" s="118">
        <v>1</v>
      </c>
      <c r="N160" s="118">
        <v>1</v>
      </c>
      <c r="O160" s="118">
        <v>1</v>
      </c>
      <c r="P160" s="118">
        <v>3.5</v>
      </c>
      <c r="Q160" s="225">
        <v>1</v>
      </c>
      <c r="R160" s="229">
        <v>0</v>
      </c>
      <c r="S160" s="119">
        <v>1.5</v>
      </c>
      <c r="T160" s="230">
        <v>5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</row>
    <row r="161" spans="1:121" s="14" customFormat="1" ht="18">
      <c r="A161" s="252">
        <v>153</v>
      </c>
      <c r="B161" s="87">
        <f>(I161*0.05+J161*0.1+K161*0.05+L161*0.1+M161*0.05+N161*0.05+O161*0.15+P161*0.15+Q161*0.15+R161*0.05+S161*0.05+T161*0.05)/0.85</f>
        <v>1.6764705882352944</v>
      </c>
      <c r="C161" s="55" t="s">
        <v>397</v>
      </c>
      <c r="D161" s="40" t="s">
        <v>220</v>
      </c>
      <c r="E161" s="54" t="s">
        <v>221</v>
      </c>
      <c r="F161" s="117" t="s">
        <v>180</v>
      </c>
      <c r="G161" s="40">
        <v>16</v>
      </c>
      <c r="H161" s="238">
        <f>'[1]LONGITUDES'!L164</f>
        <v>1348.56</v>
      </c>
      <c r="I161" s="245">
        <v>1</v>
      </c>
      <c r="J161" s="118">
        <v>1</v>
      </c>
      <c r="K161" s="246">
        <f t="shared" si="6"/>
        <v>1</v>
      </c>
      <c r="L161" s="241">
        <v>2</v>
      </c>
      <c r="M161" s="118">
        <v>2.5</v>
      </c>
      <c r="N161" s="118">
        <v>3</v>
      </c>
      <c r="O161" s="118">
        <v>2</v>
      </c>
      <c r="P161" s="118"/>
      <c r="Q161" s="225">
        <v>2</v>
      </c>
      <c r="R161" s="229">
        <v>0</v>
      </c>
      <c r="S161" s="119">
        <v>1</v>
      </c>
      <c r="T161" s="230">
        <v>2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</row>
    <row r="162" spans="1:121" s="14" customFormat="1" ht="18">
      <c r="A162" s="252">
        <v>154</v>
      </c>
      <c r="B162" s="87">
        <f>(I162*0.05+J162*0.1+K162*0.05+L162*0.1+M162*0.05+N162*0.05+O162*0.15+P162*0.15+Q162*0.15+R162*0.05+S162*0.05+T162*0.05)/0.75</f>
        <v>1.6666666666666667</v>
      </c>
      <c r="C162" s="55">
        <v>120</v>
      </c>
      <c r="D162" s="40" t="s">
        <v>256</v>
      </c>
      <c r="E162" s="54" t="s">
        <v>257</v>
      </c>
      <c r="F162" s="117" t="s">
        <v>247</v>
      </c>
      <c r="G162" s="40">
        <v>16</v>
      </c>
      <c r="H162" s="238">
        <f>'[1]LONGITUDES'!L162</f>
        <v>584</v>
      </c>
      <c r="I162" s="245">
        <v>1</v>
      </c>
      <c r="J162" s="118">
        <v>1</v>
      </c>
      <c r="K162" s="246">
        <f t="shared" si="6"/>
        <v>1</v>
      </c>
      <c r="L162" s="241">
        <v>1</v>
      </c>
      <c r="M162" s="118">
        <v>1</v>
      </c>
      <c r="N162" s="118">
        <v>3</v>
      </c>
      <c r="O162" s="118">
        <v>2</v>
      </c>
      <c r="P162" s="118"/>
      <c r="Q162" s="225">
        <v>3</v>
      </c>
      <c r="R162" s="229">
        <v>0</v>
      </c>
      <c r="S162" s="119"/>
      <c r="T162" s="230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1:121" s="14" customFormat="1" ht="18">
      <c r="A163" s="252">
        <v>155</v>
      </c>
      <c r="B163" s="87">
        <f>(I163*0.05+J163*0.1+K163*0.05+L163*0.1+M163*0.05+N163*0.05+O163*0.15+P163*0.15+Q163*0.15+R163*0.05+S163*0.05+T163*0.05)/0.85</f>
        <v>1.647058823529412</v>
      </c>
      <c r="C163" s="55" t="s">
        <v>413</v>
      </c>
      <c r="D163" s="40" t="s">
        <v>271</v>
      </c>
      <c r="E163" s="54" t="s">
        <v>272</v>
      </c>
      <c r="F163" s="117" t="s">
        <v>267</v>
      </c>
      <c r="G163" s="40">
        <v>16</v>
      </c>
      <c r="H163" s="238">
        <f>'[1]LONGITUDES'!L141</f>
        <v>3627.64</v>
      </c>
      <c r="I163" s="245">
        <v>1</v>
      </c>
      <c r="J163" s="118">
        <v>1</v>
      </c>
      <c r="K163" s="246">
        <f t="shared" si="6"/>
        <v>1</v>
      </c>
      <c r="L163" s="241">
        <v>1</v>
      </c>
      <c r="M163" s="118">
        <v>1</v>
      </c>
      <c r="N163" s="118">
        <v>3</v>
      </c>
      <c r="O163" s="118">
        <v>2</v>
      </c>
      <c r="P163" s="118"/>
      <c r="Q163" s="225">
        <v>3</v>
      </c>
      <c r="R163" s="229">
        <v>0</v>
      </c>
      <c r="S163" s="119">
        <v>2</v>
      </c>
      <c r="T163" s="230">
        <v>1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</row>
    <row r="164" spans="1:121" s="14" customFormat="1" ht="18">
      <c r="A164" s="252">
        <v>156</v>
      </c>
      <c r="B164" s="87">
        <f>(I164*0.05+J164*0.1+K164*0.05+L164*0.1+M164*0.05+N164*0.05+O164*0.15+P164*0.15+Q164*0.15+R164*0.05+S164*0.05+T164*0.05)/0.75</f>
        <v>1.6333333333333335</v>
      </c>
      <c r="C164" s="55">
        <v>129</v>
      </c>
      <c r="D164" s="40" t="s">
        <v>279</v>
      </c>
      <c r="E164" s="54" t="s">
        <v>280</v>
      </c>
      <c r="F164" s="123" t="s">
        <v>278</v>
      </c>
      <c r="G164" s="40">
        <v>24</v>
      </c>
      <c r="H164" s="238">
        <f>'[1]LONGITUDES'!L87</f>
        <v>559.24</v>
      </c>
      <c r="I164" s="245">
        <v>1</v>
      </c>
      <c r="J164" s="118">
        <v>3</v>
      </c>
      <c r="K164" s="246">
        <f t="shared" si="6"/>
        <v>2</v>
      </c>
      <c r="L164" s="241">
        <v>1</v>
      </c>
      <c r="M164" s="118">
        <v>1</v>
      </c>
      <c r="N164" s="118">
        <v>3.5</v>
      </c>
      <c r="O164" s="118">
        <v>2</v>
      </c>
      <c r="P164" s="118"/>
      <c r="Q164" s="225">
        <v>1</v>
      </c>
      <c r="R164" s="229">
        <v>0</v>
      </c>
      <c r="S164" s="119"/>
      <c r="T164" s="230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</row>
    <row r="165" spans="1:121" s="14" customFormat="1" ht="16.5">
      <c r="A165" s="252">
        <v>157</v>
      </c>
      <c r="B165" s="87">
        <f>(I165*0.05+J165*0.1+K165*0.05+L165*0.1+M165*0.05+N165*0.05+O165*0.15+P165*0.15+Q165*0.15+R165*0.05+S165*0.05+T165*0.05)/0.85</f>
        <v>1.2647058823529411</v>
      </c>
      <c r="C165" s="55" t="s">
        <v>405</v>
      </c>
      <c r="D165" s="40" t="s">
        <v>237</v>
      </c>
      <c r="E165" s="54" t="s">
        <v>238</v>
      </c>
      <c r="F165" s="117" t="s">
        <v>224</v>
      </c>
      <c r="G165" s="40">
        <v>24</v>
      </c>
      <c r="H165" s="238">
        <f>'[1]LONGITUDES'!L97</f>
        <v>4016.46</v>
      </c>
      <c r="I165" s="245">
        <v>1</v>
      </c>
      <c r="J165" s="118">
        <v>2</v>
      </c>
      <c r="K165" s="246">
        <f t="shared" si="6"/>
        <v>2</v>
      </c>
      <c r="L165" s="241">
        <v>1</v>
      </c>
      <c r="M165" s="118">
        <v>1</v>
      </c>
      <c r="N165" s="118">
        <v>1</v>
      </c>
      <c r="O165" s="118">
        <v>1</v>
      </c>
      <c r="P165" s="118"/>
      <c r="Q165" s="225">
        <v>1</v>
      </c>
      <c r="R165" s="229">
        <v>0</v>
      </c>
      <c r="S165" s="119">
        <v>3.5</v>
      </c>
      <c r="T165" s="230">
        <v>1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</row>
    <row r="166" spans="1:121" s="14" customFormat="1" ht="13.5" thickBot="1">
      <c r="A166" s="254">
        <v>158</v>
      </c>
      <c r="B166" s="255">
        <f>(I166*0.05+J166*0.1+K166*0.05+L166*0.1+M166*0.05+N166*0.05+O166*0.15+P166*0.15+Q166*0.15+R166*0.05+S166*0.05+T166*0.05)/0.35</f>
        <v>1.142857142857143</v>
      </c>
      <c r="C166" s="256" t="s">
        <v>323</v>
      </c>
      <c r="D166" s="207" t="s">
        <v>32</v>
      </c>
      <c r="E166" s="257" t="s">
        <v>33</v>
      </c>
      <c r="F166" s="258" t="s">
        <v>11</v>
      </c>
      <c r="G166" s="207">
        <v>60</v>
      </c>
      <c r="H166" s="259">
        <f>'[1]LONGITUDES'!L38</f>
        <v>2051.08</v>
      </c>
      <c r="I166" s="247">
        <v>1</v>
      </c>
      <c r="J166" s="248">
        <v>1</v>
      </c>
      <c r="K166" s="249">
        <f>IF(G166=78,5,IF(G166=60,5,IF(G166=48,4,IF(G166=42,4,IF(G166=36,3,IF(G166=30,3,IF(G166=24,2,IF(G166=20,2,1))))))))</f>
        <v>5</v>
      </c>
      <c r="L166" s="260"/>
      <c r="M166" s="248"/>
      <c r="N166" s="248"/>
      <c r="O166" s="248"/>
      <c r="P166" s="248"/>
      <c r="Q166" s="261"/>
      <c r="R166" s="233">
        <v>0</v>
      </c>
      <c r="S166" s="234"/>
      <c r="T166" s="23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</row>
    <row r="167" spans="1:122" s="12" customFormat="1" ht="12.75">
      <c r="A167" s="84"/>
      <c r="B167" s="69"/>
      <c r="C167" s="32"/>
      <c r="D167" s="36"/>
      <c r="E167" s="15"/>
      <c r="F167" s="2"/>
      <c r="G167" s="2"/>
      <c r="H167" s="16"/>
      <c r="I167" s="17"/>
      <c r="J167" s="18"/>
      <c r="K167" s="17"/>
      <c r="L167" s="21"/>
      <c r="M167" s="17"/>
      <c r="N167" s="13"/>
      <c r="O167" s="13"/>
      <c r="P167" s="13"/>
      <c r="Q167" s="13"/>
      <c r="R167" s="13"/>
      <c r="S167" s="19"/>
      <c r="T167" s="19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</row>
    <row r="168" spans="1:122" s="11" customFormat="1" ht="12.75">
      <c r="A168" s="85"/>
      <c r="B168" s="70"/>
      <c r="C168" s="33"/>
      <c r="D168" s="37"/>
      <c r="E168" s="25"/>
      <c r="F168" s="20"/>
      <c r="G168" s="20"/>
      <c r="H168" s="20"/>
      <c r="I168" s="22"/>
      <c r="J168" s="22"/>
      <c r="K168" s="22"/>
      <c r="L168" s="21"/>
      <c r="M168" s="22"/>
      <c r="N168" s="23"/>
      <c r="O168" s="23"/>
      <c r="P168" s="23"/>
      <c r="Q168" s="23"/>
      <c r="R168" s="23"/>
      <c r="S168" s="24"/>
      <c r="T168" s="24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</row>
    <row r="169" spans="2:122" ht="12.75">
      <c r="B169" s="71"/>
      <c r="C169" s="34"/>
      <c r="D169" s="38"/>
      <c r="E169" s="1"/>
      <c r="F169" s="2"/>
      <c r="G169" s="2"/>
      <c r="H169" s="2"/>
      <c r="I169" s="22"/>
      <c r="J169" s="6"/>
      <c r="K169" s="6"/>
      <c r="L169" s="21"/>
      <c r="N169" s="1"/>
      <c r="O169" s="1"/>
      <c r="P169" s="1"/>
      <c r="Q169" s="1"/>
      <c r="R169" s="1"/>
      <c r="S169" s="26"/>
      <c r="T169" s="2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</row>
    <row r="170" spans="2:122" ht="12.75">
      <c r="B170" s="71"/>
      <c r="C170" s="34"/>
      <c r="D170" s="38"/>
      <c r="E170" s="1"/>
      <c r="F170" s="2"/>
      <c r="G170" s="2"/>
      <c r="H170" s="2"/>
      <c r="I170" s="22"/>
      <c r="J170" s="6"/>
      <c r="K170" s="6"/>
      <c r="L170" s="21"/>
      <c r="N170" s="1"/>
      <c r="O170" s="1"/>
      <c r="P170" s="1"/>
      <c r="Q170" s="1"/>
      <c r="R170" s="1"/>
      <c r="S170" s="26"/>
      <c r="T170" s="2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</row>
    <row r="171" spans="2:122" ht="12.75">
      <c r="B171" s="71"/>
      <c r="C171" s="34"/>
      <c r="D171" s="38"/>
      <c r="E171" s="1"/>
      <c r="F171" s="2"/>
      <c r="G171" s="2"/>
      <c r="H171" s="2"/>
      <c r="I171" s="22"/>
      <c r="J171" s="6"/>
      <c r="K171" s="6"/>
      <c r="L171" s="21"/>
      <c r="N171" s="1"/>
      <c r="O171" s="1"/>
      <c r="P171" s="1"/>
      <c r="Q171" s="1"/>
      <c r="R171" s="1"/>
      <c r="S171" s="26"/>
      <c r="T171" s="2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</row>
    <row r="172" spans="2:122" ht="12.75">
      <c r="B172" s="71"/>
      <c r="C172" s="34"/>
      <c r="D172" s="38"/>
      <c r="E172" s="1"/>
      <c r="F172" s="2"/>
      <c r="G172" s="2"/>
      <c r="H172" s="2"/>
      <c r="I172" s="22"/>
      <c r="J172" s="6"/>
      <c r="K172" s="6"/>
      <c r="L172" s="21"/>
      <c r="N172" s="1"/>
      <c r="O172" s="1"/>
      <c r="P172" s="1"/>
      <c r="Q172" s="1"/>
      <c r="R172" s="1"/>
      <c r="S172" s="26"/>
      <c r="T172" s="2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</row>
    <row r="173" spans="2:122" ht="12.75">
      <c r="B173" s="71"/>
      <c r="C173" s="34"/>
      <c r="D173" s="38"/>
      <c r="E173" s="1"/>
      <c r="F173" s="2"/>
      <c r="G173" s="2"/>
      <c r="H173" s="2"/>
      <c r="I173" s="22"/>
      <c r="J173" s="6"/>
      <c r="K173" s="6"/>
      <c r="L173" s="21"/>
      <c r="N173" s="1"/>
      <c r="O173" s="1"/>
      <c r="P173" s="1"/>
      <c r="Q173" s="1"/>
      <c r="R173" s="1"/>
      <c r="S173" s="26"/>
      <c r="T173" s="2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</row>
    <row r="174" spans="2:122" ht="12.75">
      <c r="B174" s="71"/>
      <c r="C174" s="34"/>
      <c r="D174" s="38"/>
      <c r="E174" s="1"/>
      <c r="F174" s="2"/>
      <c r="G174" s="2"/>
      <c r="H174" s="2"/>
      <c r="I174" s="22"/>
      <c r="J174" s="6"/>
      <c r="K174" s="6"/>
      <c r="L174" s="21"/>
      <c r="N174" s="1"/>
      <c r="O174" s="1"/>
      <c r="P174" s="1"/>
      <c r="Q174" s="1"/>
      <c r="R174" s="1"/>
      <c r="S174" s="26"/>
      <c r="T174" s="2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</row>
    <row r="175" spans="2:122" ht="12.75">
      <c r="B175" s="71"/>
      <c r="C175" s="34"/>
      <c r="D175" s="38"/>
      <c r="E175" s="1"/>
      <c r="F175" s="2"/>
      <c r="G175" s="2"/>
      <c r="H175" s="2"/>
      <c r="I175" s="22"/>
      <c r="J175" s="6"/>
      <c r="K175" s="6"/>
      <c r="L175" s="21"/>
      <c r="N175" s="1"/>
      <c r="O175" s="1"/>
      <c r="P175" s="1"/>
      <c r="Q175" s="1"/>
      <c r="R175" s="1"/>
      <c r="S175" s="26"/>
      <c r="T175" s="2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</row>
    <row r="176" spans="2:122" ht="12.75">
      <c r="B176" s="71"/>
      <c r="C176" s="34"/>
      <c r="D176" s="38"/>
      <c r="E176" s="1"/>
      <c r="F176" s="2"/>
      <c r="G176" s="2"/>
      <c r="H176" s="2"/>
      <c r="I176" s="22"/>
      <c r="J176" s="6"/>
      <c r="K176" s="6"/>
      <c r="L176" s="21"/>
      <c r="N176" s="1"/>
      <c r="O176" s="1"/>
      <c r="P176" s="1"/>
      <c r="Q176" s="1"/>
      <c r="R176" s="1"/>
      <c r="S176" s="26"/>
      <c r="T176" s="2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</row>
    <row r="177" spans="2:122" ht="12.75">
      <c r="B177" s="71"/>
      <c r="C177" s="34"/>
      <c r="D177" s="38"/>
      <c r="E177" s="1"/>
      <c r="F177" s="2"/>
      <c r="G177" s="2"/>
      <c r="H177" s="2"/>
      <c r="I177" s="22"/>
      <c r="J177" s="6"/>
      <c r="K177" s="6"/>
      <c r="L177" s="21"/>
      <c r="N177" s="1"/>
      <c r="O177" s="1"/>
      <c r="P177" s="1"/>
      <c r="Q177" s="1"/>
      <c r="R177" s="1"/>
      <c r="S177" s="26"/>
      <c r="T177" s="2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</row>
    <row r="178" spans="2:122" ht="12.75">
      <c r="B178" s="71"/>
      <c r="C178" s="34"/>
      <c r="D178" s="38"/>
      <c r="E178" s="1"/>
      <c r="F178" s="2"/>
      <c r="G178" s="2"/>
      <c r="H178" s="2"/>
      <c r="I178" s="22"/>
      <c r="J178" s="6"/>
      <c r="K178" s="6"/>
      <c r="L178" s="21"/>
      <c r="N178" s="1"/>
      <c r="O178" s="1"/>
      <c r="P178" s="1"/>
      <c r="Q178" s="1"/>
      <c r="R178" s="1"/>
      <c r="S178" s="26"/>
      <c r="T178" s="2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</row>
    <row r="179" spans="2:122" ht="12.75">
      <c r="B179" s="71"/>
      <c r="C179" s="34"/>
      <c r="D179" s="38"/>
      <c r="E179" s="1"/>
      <c r="F179" s="2"/>
      <c r="G179" s="2"/>
      <c r="H179" s="2"/>
      <c r="I179" s="22"/>
      <c r="J179" s="6"/>
      <c r="K179" s="6"/>
      <c r="N179" s="1"/>
      <c r="O179" s="1"/>
      <c r="P179" s="1"/>
      <c r="Q179" s="1"/>
      <c r="R179" s="1"/>
      <c r="S179" s="26"/>
      <c r="T179" s="2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</row>
    <row r="180" spans="2:122" ht="12.75">
      <c r="B180" s="71"/>
      <c r="C180" s="34"/>
      <c r="D180" s="38"/>
      <c r="E180" s="1"/>
      <c r="F180" s="2"/>
      <c r="G180" s="2"/>
      <c r="H180" s="2"/>
      <c r="I180" s="22"/>
      <c r="J180" s="6"/>
      <c r="K180" s="6"/>
      <c r="N180" s="1"/>
      <c r="O180" s="1"/>
      <c r="P180" s="1"/>
      <c r="Q180" s="1"/>
      <c r="R180" s="1"/>
      <c r="S180" s="26"/>
      <c r="T180" s="2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</row>
    <row r="181" spans="2:122" ht="12.75">
      <c r="B181" s="71"/>
      <c r="C181" s="34"/>
      <c r="D181" s="38"/>
      <c r="E181" s="1"/>
      <c r="F181" s="2"/>
      <c r="G181" s="2"/>
      <c r="H181" s="2"/>
      <c r="I181" s="22"/>
      <c r="J181" s="6"/>
      <c r="K181" s="6"/>
      <c r="N181" s="1"/>
      <c r="O181" s="1"/>
      <c r="P181" s="1"/>
      <c r="Q181" s="1"/>
      <c r="R181" s="1"/>
      <c r="S181" s="26"/>
      <c r="T181" s="2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</row>
    <row r="182" spans="2:122" ht="12.75">
      <c r="B182" s="71"/>
      <c r="C182" s="34"/>
      <c r="D182" s="38"/>
      <c r="E182" s="1"/>
      <c r="F182" s="2"/>
      <c r="G182" s="2"/>
      <c r="H182" s="2"/>
      <c r="I182" s="22"/>
      <c r="J182" s="6"/>
      <c r="K182" s="6"/>
      <c r="N182" s="1"/>
      <c r="O182" s="1"/>
      <c r="P182" s="1"/>
      <c r="Q182" s="1"/>
      <c r="R182" s="1"/>
      <c r="S182" s="26"/>
      <c r="T182" s="2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</row>
    <row r="183" spans="2:122" ht="12.75">
      <c r="B183" s="71"/>
      <c r="C183" s="34"/>
      <c r="D183" s="38"/>
      <c r="E183" s="1"/>
      <c r="F183" s="2"/>
      <c r="G183" s="2"/>
      <c r="H183" s="2"/>
      <c r="I183" s="22"/>
      <c r="J183" s="6"/>
      <c r="K183" s="6"/>
      <c r="N183" s="1"/>
      <c r="O183" s="1"/>
      <c r="P183" s="1"/>
      <c r="Q183" s="1"/>
      <c r="R183" s="1"/>
      <c r="S183" s="26"/>
      <c r="T183" s="2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</row>
    <row r="184" spans="2:122" ht="12.75">
      <c r="B184" s="71"/>
      <c r="C184" s="34"/>
      <c r="D184" s="38"/>
      <c r="E184" s="1"/>
      <c r="F184" s="2"/>
      <c r="G184" s="2"/>
      <c r="H184" s="2"/>
      <c r="I184" s="22"/>
      <c r="J184" s="6"/>
      <c r="K184" s="6"/>
      <c r="N184" s="1"/>
      <c r="O184" s="1"/>
      <c r="P184" s="1"/>
      <c r="Q184" s="1"/>
      <c r="R184" s="1"/>
      <c r="S184" s="26"/>
      <c r="T184" s="2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</row>
    <row r="185" spans="2:122" ht="12.75">
      <c r="B185" s="71"/>
      <c r="C185" s="34"/>
      <c r="D185" s="38"/>
      <c r="E185" s="1"/>
      <c r="F185" s="2"/>
      <c r="G185" s="2"/>
      <c r="H185" s="2"/>
      <c r="I185" s="22"/>
      <c r="J185" s="6"/>
      <c r="K185" s="6"/>
      <c r="N185" s="1"/>
      <c r="O185" s="1"/>
      <c r="P185" s="1"/>
      <c r="Q185" s="1"/>
      <c r="R185" s="1"/>
      <c r="S185" s="26"/>
      <c r="T185" s="2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</row>
    <row r="186" spans="2:122" ht="12.75">
      <c r="B186" s="71"/>
      <c r="C186" s="34"/>
      <c r="D186" s="38"/>
      <c r="E186" s="1"/>
      <c r="F186" s="2"/>
      <c r="G186" s="2"/>
      <c r="H186" s="2"/>
      <c r="I186" s="22"/>
      <c r="J186" s="6"/>
      <c r="K186" s="6"/>
      <c r="N186" s="1"/>
      <c r="O186" s="1"/>
      <c r="P186" s="1"/>
      <c r="Q186" s="1"/>
      <c r="R186" s="1"/>
      <c r="S186" s="26"/>
      <c r="T186" s="2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</row>
    <row r="187" spans="2:122" ht="12.75">
      <c r="B187" s="71"/>
      <c r="C187" s="34"/>
      <c r="D187" s="38"/>
      <c r="E187" s="1"/>
      <c r="F187" s="2"/>
      <c r="G187" s="2"/>
      <c r="H187" s="2"/>
      <c r="I187" s="22"/>
      <c r="J187" s="6"/>
      <c r="K187" s="6"/>
      <c r="N187" s="1"/>
      <c r="O187" s="1"/>
      <c r="P187" s="1"/>
      <c r="Q187" s="1"/>
      <c r="R187" s="1"/>
      <c r="S187" s="26"/>
      <c r="T187" s="2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</row>
    <row r="188" spans="2:122" ht="12.75">
      <c r="B188" s="71"/>
      <c r="C188" s="34"/>
      <c r="D188" s="38"/>
      <c r="E188" s="1"/>
      <c r="F188" s="2"/>
      <c r="G188" s="2"/>
      <c r="H188" s="2"/>
      <c r="I188" s="22"/>
      <c r="J188" s="6"/>
      <c r="K188" s="6"/>
      <c r="N188" s="1"/>
      <c r="O188" s="1"/>
      <c r="P188" s="1"/>
      <c r="Q188" s="1"/>
      <c r="R188" s="1"/>
      <c r="S188" s="26"/>
      <c r="T188" s="2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</row>
    <row r="189" spans="2:122" ht="12.75">
      <c r="B189" s="71"/>
      <c r="C189" s="34"/>
      <c r="D189" s="38"/>
      <c r="E189" s="1"/>
      <c r="F189" s="2"/>
      <c r="G189" s="2"/>
      <c r="H189" s="2"/>
      <c r="I189" s="22"/>
      <c r="J189" s="6"/>
      <c r="K189" s="6"/>
      <c r="N189" s="1"/>
      <c r="O189" s="1"/>
      <c r="P189" s="1"/>
      <c r="Q189" s="1"/>
      <c r="R189" s="1"/>
      <c r="S189" s="26"/>
      <c r="T189" s="2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</row>
    <row r="190" spans="2:122" ht="12.75">
      <c r="B190" s="71"/>
      <c r="C190" s="34"/>
      <c r="D190" s="38"/>
      <c r="E190" s="1"/>
      <c r="F190" s="2"/>
      <c r="G190" s="2"/>
      <c r="H190" s="2"/>
      <c r="I190" s="22"/>
      <c r="J190" s="6"/>
      <c r="K190" s="6"/>
      <c r="N190" s="1"/>
      <c r="O190" s="1"/>
      <c r="P190" s="1"/>
      <c r="Q190" s="1"/>
      <c r="R190" s="1"/>
      <c r="S190" s="26"/>
      <c r="T190" s="2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</row>
    <row r="191" spans="2:122" ht="12.75">
      <c r="B191" s="71"/>
      <c r="C191" s="34"/>
      <c r="D191" s="38"/>
      <c r="E191" s="1"/>
      <c r="F191" s="2"/>
      <c r="G191" s="2"/>
      <c r="H191" s="2"/>
      <c r="I191" s="22"/>
      <c r="J191" s="6"/>
      <c r="K191" s="6"/>
      <c r="N191" s="1"/>
      <c r="O191" s="1"/>
      <c r="P191" s="1"/>
      <c r="Q191" s="1"/>
      <c r="R191" s="1"/>
      <c r="S191" s="26"/>
      <c r="T191" s="2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</row>
    <row r="192" spans="2:122" ht="12.75">
      <c r="B192" s="71"/>
      <c r="C192" s="34"/>
      <c r="D192" s="38"/>
      <c r="E192" s="1"/>
      <c r="F192" s="2"/>
      <c r="G192" s="2"/>
      <c r="H192" s="2"/>
      <c r="I192" s="22"/>
      <c r="J192" s="6"/>
      <c r="K192" s="6"/>
      <c r="N192" s="1"/>
      <c r="O192" s="1"/>
      <c r="P192" s="1"/>
      <c r="Q192" s="1"/>
      <c r="R192" s="1"/>
      <c r="S192" s="26"/>
      <c r="T192" s="2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</row>
    <row r="193" spans="2:122" ht="12.75">
      <c r="B193" s="71"/>
      <c r="C193" s="34"/>
      <c r="D193" s="38"/>
      <c r="E193" s="1"/>
      <c r="F193" s="2"/>
      <c r="G193" s="2"/>
      <c r="H193" s="2"/>
      <c r="I193" s="22"/>
      <c r="J193" s="6"/>
      <c r="K193" s="6"/>
      <c r="N193" s="1"/>
      <c r="O193" s="1"/>
      <c r="P193" s="1"/>
      <c r="Q193" s="1"/>
      <c r="R193" s="1"/>
      <c r="S193" s="26"/>
      <c r="T193" s="2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</row>
    <row r="194" spans="2:122" ht="12.75">
      <c r="B194" s="71"/>
      <c r="C194" s="34"/>
      <c r="D194" s="38"/>
      <c r="E194" s="1"/>
      <c r="F194" s="2"/>
      <c r="G194" s="2"/>
      <c r="H194" s="2"/>
      <c r="I194" s="22"/>
      <c r="J194" s="6"/>
      <c r="K194" s="6"/>
      <c r="N194" s="1"/>
      <c r="O194" s="1"/>
      <c r="P194" s="1"/>
      <c r="Q194" s="1"/>
      <c r="R194" s="1"/>
      <c r="S194" s="26"/>
      <c r="T194" s="2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</row>
    <row r="195" spans="2:122" ht="12.75">
      <c r="B195" s="71"/>
      <c r="C195" s="34"/>
      <c r="D195" s="38"/>
      <c r="E195" s="1"/>
      <c r="F195" s="2"/>
      <c r="G195" s="2"/>
      <c r="H195" s="2"/>
      <c r="I195" s="22"/>
      <c r="J195" s="6"/>
      <c r="K195" s="6"/>
      <c r="N195" s="1"/>
      <c r="O195" s="1"/>
      <c r="P195" s="1"/>
      <c r="Q195" s="1"/>
      <c r="R195" s="1"/>
      <c r="S195" s="26"/>
      <c r="T195" s="2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</row>
    <row r="196" spans="2:122" ht="12.75">
      <c r="B196" s="71"/>
      <c r="C196" s="34"/>
      <c r="D196" s="38"/>
      <c r="E196" s="1"/>
      <c r="F196" s="2"/>
      <c r="G196" s="2"/>
      <c r="H196" s="2"/>
      <c r="I196" s="22"/>
      <c r="J196" s="6"/>
      <c r="K196" s="6"/>
      <c r="N196" s="1"/>
      <c r="O196" s="1"/>
      <c r="P196" s="1"/>
      <c r="Q196" s="1"/>
      <c r="R196" s="1"/>
      <c r="S196" s="26"/>
      <c r="T196" s="2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</row>
    <row r="197" spans="2:122" ht="12.75">
      <c r="B197" s="71"/>
      <c r="C197" s="34"/>
      <c r="D197" s="38"/>
      <c r="E197" s="1"/>
      <c r="F197" s="2"/>
      <c r="G197" s="2"/>
      <c r="H197" s="2"/>
      <c r="I197" s="22"/>
      <c r="J197" s="6"/>
      <c r="K197" s="6"/>
      <c r="N197" s="1"/>
      <c r="O197" s="1"/>
      <c r="P197" s="1"/>
      <c r="Q197" s="1"/>
      <c r="R197" s="1"/>
      <c r="S197" s="26"/>
      <c r="T197" s="2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</row>
    <row r="198" spans="2:122" ht="12.75">
      <c r="B198" s="71"/>
      <c r="C198" s="34"/>
      <c r="D198" s="38"/>
      <c r="E198" s="1"/>
      <c r="F198" s="2"/>
      <c r="G198" s="2"/>
      <c r="H198" s="2"/>
      <c r="I198" s="22"/>
      <c r="J198" s="6"/>
      <c r="K198" s="6"/>
      <c r="N198" s="1"/>
      <c r="O198" s="1"/>
      <c r="P198" s="1"/>
      <c r="Q198" s="1"/>
      <c r="R198" s="1"/>
      <c r="S198" s="26"/>
      <c r="T198" s="2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</row>
    <row r="199" spans="2:122" ht="12.75">
      <c r="B199" s="71"/>
      <c r="C199" s="34"/>
      <c r="D199" s="38"/>
      <c r="E199" s="1"/>
      <c r="F199" s="2"/>
      <c r="G199" s="2"/>
      <c r="H199" s="2"/>
      <c r="I199" s="22"/>
      <c r="J199" s="6"/>
      <c r="K199" s="6"/>
      <c r="N199" s="1"/>
      <c r="O199" s="1"/>
      <c r="P199" s="1"/>
      <c r="Q199" s="1"/>
      <c r="R199" s="1"/>
      <c r="S199" s="26"/>
      <c r="T199" s="2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</row>
    <row r="200" spans="2:122" ht="12.75">
      <c r="B200" s="71"/>
      <c r="C200" s="34"/>
      <c r="D200" s="38"/>
      <c r="E200" s="1"/>
      <c r="F200" s="2"/>
      <c r="G200" s="2"/>
      <c r="H200" s="2"/>
      <c r="I200" s="22"/>
      <c r="J200" s="6"/>
      <c r="K200" s="6"/>
      <c r="N200" s="1"/>
      <c r="O200" s="1"/>
      <c r="P200" s="1"/>
      <c r="Q200" s="1"/>
      <c r="R200" s="1"/>
      <c r="S200" s="26"/>
      <c r="T200" s="2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</row>
    <row r="201" spans="2:122" ht="12.75">
      <c r="B201" s="71"/>
      <c r="C201" s="34"/>
      <c r="D201" s="38"/>
      <c r="E201" s="1"/>
      <c r="F201" s="2"/>
      <c r="G201" s="2"/>
      <c r="H201" s="2"/>
      <c r="I201" s="22"/>
      <c r="J201" s="6"/>
      <c r="K201" s="6"/>
      <c r="N201" s="1"/>
      <c r="O201" s="1"/>
      <c r="P201" s="1"/>
      <c r="Q201" s="1"/>
      <c r="R201" s="1"/>
      <c r="S201" s="26"/>
      <c r="T201" s="2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</row>
    <row r="202" spans="2:122" ht="12.75">
      <c r="B202" s="71"/>
      <c r="C202" s="34"/>
      <c r="D202" s="38"/>
      <c r="E202" s="1"/>
      <c r="F202" s="2"/>
      <c r="G202" s="2"/>
      <c r="H202" s="2"/>
      <c r="I202" s="22"/>
      <c r="J202" s="6"/>
      <c r="K202" s="6"/>
      <c r="N202" s="1"/>
      <c r="O202" s="1"/>
      <c r="P202" s="1"/>
      <c r="Q202" s="1"/>
      <c r="R202" s="1"/>
      <c r="S202" s="26"/>
      <c r="T202" s="2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</row>
    <row r="203" spans="2:122" ht="12.75">
      <c r="B203" s="71"/>
      <c r="C203" s="34"/>
      <c r="D203" s="38"/>
      <c r="E203" s="1"/>
      <c r="F203" s="2"/>
      <c r="G203" s="2"/>
      <c r="H203" s="2"/>
      <c r="I203" s="3"/>
      <c r="J203" s="4"/>
      <c r="K203" s="4"/>
      <c r="N203" s="1"/>
      <c r="O203" s="1"/>
      <c r="P203" s="1"/>
      <c r="Q203" s="1"/>
      <c r="R203" s="1"/>
      <c r="S203" s="26"/>
      <c r="T203" s="2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</row>
    <row r="204" spans="2:122" ht="12.75">
      <c r="B204" s="71"/>
      <c r="C204" s="34"/>
      <c r="D204" s="38"/>
      <c r="E204" s="1"/>
      <c r="F204" s="2"/>
      <c r="G204" s="2"/>
      <c r="H204" s="2"/>
      <c r="I204" s="3"/>
      <c r="J204" s="4"/>
      <c r="K204" s="4"/>
      <c r="N204" s="1"/>
      <c r="O204" s="1"/>
      <c r="P204" s="1"/>
      <c r="Q204" s="1"/>
      <c r="R204" s="1"/>
      <c r="S204" s="26"/>
      <c r="T204" s="2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</row>
    <row r="205" spans="2:122" ht="12.75">
      <c r="B205" s="71"/>
      <c r="C205" s="34"/>
      <c r="D205" s="38"/>
      <c r="E205" s="1"/>
      <c r="F205" s="2"/>
      <c r="G205" s="2"/>
      <c r="H205" s="2"/>
      <c r="I205" s="3"/>
      <c r="J205" s="4"/>
      <c r="K205" s="4"/>
      <c r="N205" s="1"/>
      <c r="O205" s="1"/>
      <c r="P205" s="1"/>
      <c r="Q205" s="1"/>
      <c r="R205" s="1"/>
      <c r="S205" s="26"/>
      <c r="T205" s="2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</row>
    <row r="206" spans="2:122" ht="12.75">
      <c r="B206" s="71"/>
      <c r="C206" s="34"/>
      <c r="D206" s="38"/>
      <c r="E206" s="1"/>
      <c r="F206" s="2"/>
      <c r="G206" s="2"/>
      <c r="H206" s="2"/>
      <c r="I206" s="3"/>
      <c r="J206" s="4"/>
      <c r="K206" s="4"/>
      <c r="N206" s="1"/>
      <c r="O206" s="1"/>
      <c r="P206" s="1"/>
      <c r="Q206" s="1"/>
      <c r="R206" s="1"/>
      <c r="S206" s="26"/>
      <c r="T206" s="2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</row>
    <row r="207" spans="2:122" ht="12.75">
      <c r="B207" s="71"/>
      <c r="C207" s="34"/>
      <c r="D207" s="38"/>
      <c r="E207" s="1"/>
      <c r="F207" s="2"/>
      <c r="G207" s="2"/>
      <c r="H207" s="2"/>
      <c r="I207" s="3"/>
      <c r="J207" s="4"/>
      <c r="K207" s="4"/>
      <c r="N207" s="1"/>
      <c r="O207" s="1"/>
      <c r="P207" s="1"/>
      <c r="Q207" s="1"/>
      <c r="R207" s="1"/>
      <c r="S207" s="26"/>
      <c r="T207" s="2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</row>
    <row r="208" spans="2:122" ht="12.75">
      <c r="B208" s="71"/>
      <c r="C208" s="34"/>
      <c r="D208" s="38"/>
      <c r="E208" s="1"/>
      <c r="F208" s="2"/>
      <c r="G208" s="2"/>
      <c r="H208" s="2"/>
      <c r="I208" s="3"/>
      <c r="J208" s="4"/>
      <c r="K208" s="4"/>
      <c r="N208" s="1"/>
      <c r="O208" s="1"/>
      <c r="P208" s="1"/>
      <c r="Q208" s="1"/>
      <c r="R208" s="1"/>
      <c r="S208" s="26"/>
      <c r="T208" s="2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</row>
    <row r="209" spans="2:122" ht="12.75">
      <c r="B209" s="71"/>
      <c r="C209" s="34"/>
      <c r="D209" s="38"/>
      <c r="E209" s="1"/>
      <c r="F209" s="2"/>
      <c r="G209" s="2"/>
      <c r="H209" s="2"/>
      <c r="I209" s="3"/>
      <c r="J209" s="4"/>
      <c r="K209" s="4"/>
      <c r="N209" s="1"/>
      <c r="O209" s="1"/>
      <c r="P209" s="1"/>
      <c r="Q209" s="1"/>
      <c r="R209" s="1"/>
      <c r="S209" s="26"/>
      <c r="T209" s="2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</row>
    <row r="210" spans="2:122" ht="12.75">
      <c r="B210" s="71"/>
      <c r="C210" s="34"/>
      <c r="D210" s="38"/>
      <c r="E210" s="1"/>
      <c r="F210" s="2"/>
      <c r="G210" s="2"/>
      <c r="H210" s="2"/>
      <c r="I210" s="3"/>
      <c r="J210" s="4"/>
      <c r="K210" s="4"/>
      <c r="N210" s="1"/>
      <c r="O210" s="1"/>
      <c r="P210" s="1"/>
      <c r="Q210" s="1"/>
      <c r="R210" s="1"/>
      <c r="S210" s="26"/>
      <c r="T210" s="2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</row>
    <row r="211" spans="2:122" ht="12.75">
      <c r="B211" s="71"/>
      <c r="C211" s="34"/>
      <c r="D211" s="38"/>
      <c r="E211" s="1"/>
      <c r="F211" s="2"/>
      <c r="G211" s="2"/>
      <c r="H211" s="2"/>
      <c r="I211" s="3"/>
      <c r="J211" s="4"/>
      <c r="K211" s="4"/>
      <c r="N211" s="1"/>
      <c r="O211" s="1"/>
      <c r="P211" s="1"/>
      <c r="Q211" s="1"/>
      <c r="R211" s="1"/>
      <c r="S211" s="26"/>
      <c r="T211" s="2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</row>
    <row r="212" spans="2:122" ht="12.75">
      <c r="B212" s="71"/>
      <c r="C212" s="34"/>
      <c r="D212" s="38"/>
      <c r="E212" s="1"/>
      <c r="F212" s="2"/>
      <c r="G212" s="2"/>
      <c r="H212" s="2"/>
      <c r="I212" s="3"/>
      <c r="J212" s="4"/>
      <c r="K212" s="4"/>
      <c r="N212" s="1"/>
      <c r="O212" s="1"/>
      <c r="P212" s="1"/>
      <c r="Q212" s="1"/>
      <c r="R212" s="1"/>
      <c r="S212" s="26"/>
      <c r="T212" s="2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</row>
    <row r="213" spans="2:122" ht="12.75">
      <c r="B213" s="71"/>
      <c r="C213" s="34"/>
      <c r="D213" s="38"/>
      <c r="E213" s="1"/>
      <c r="F213" s="2"/>
      <c r="G213" s="2"/>
      <c r="H213" s="2"/>
      <c r="I213" s="3"/>
      <c r="J213" s="4"/>
      <c r="K213" s="4"/>
      <c r="N213" s="1"/>
      <c r="O213" s="1"/>
      <c r="P213" s="1"/>
      <c r="Q213" s="1"/>
      <c r="R213" s="1"/>
      <c r="S213" s="26"/>
      <c r="T213" s="2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</row>
    <row r="214" spans="2:122" ht="12.75">
      <c r="B214" s="71"/>
      <c r="C214" s="34"/>
      <c r="D214" s="38"/>
      <c r="E214" s="1"/>
      <c r="F214" s="2"/>
      <c r="G214" s="2"/>
      <c r="H214" s="2"/>
      <c r="I214" s="3"/>
      <c r="J214" s="4"/>
      <c r="K214" s="4"/>
      <c r="N214" s="1"/>
      <c r="O214" s="1"/>
      <c r="P214" s="1"/>
      <c r="Q214" s="1"/>
      <c r="R214" s="1"/>
      <c r="S214" s="26"/>
      <c r="T214" s="2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</row>
    <row r="215" spans="2:122" ht="12.75">
      <c r="B215" s="71"/>
      <c r="C215" s="34"/>
      <c r="D215" s="38"/>
      <c r="E215" s="1"/>
      <c r="F215" s="2"/>
      <c r="G215" s="2"/>
      <c r="H215" s="2"/>
      <c r="I215" s="3"/>
      <c r="J215" s="4"/>
      <c r="K215" s="4"/>
      <c r="N215" s="1"/>
      <c r="O215" s="1"/>
      <c r="P215" s="1"/>
      <c r="Q215" s="1"/>
      <c r="R215" s="1"/>
      <c r="S215" s="26"/>
      <c r="T215" s="2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</row>
    <row r="216" spans="2:122" ht="12.75">
      <c r="B216" s="71"/>
      <c r="C216" s="34"/>
      <c r="D216" s="38"/>
      <c r="E216" s="1"/>
      <c r="F216" s="2"/>
      <c r="G216" s="2"/>
      <c r="H216" s="2"/>
      <c r="I216" s="3"/>
      <c r="J216" s="4"/>
      <c r="K216" s="4"/>
      <c r="N216" s="1"/>
      <c r="O216" s="1"/>
      <c r="P216" s="1"/>
      <c r="Q216" s="1"/>
      <c r="R216" s="1"/>
      <c r="S216" s="26"/>
      <c r="T216" s="2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</row>
    <row r="217" spans="2:122" ht="12.75">
      <c r="B217" s="71"/>
      <c r="C217" s="34"/>
      <c r="D217" s="38"/>
      <c r="E217" s="1"/>
      <c r="F217" s="2"/>
      <c r="G217" s="2"/>
      <c r="H217" s="2"/>
      <c r="I217" s="3"/>
      <c r="J217" s="4"/>
      <c r="K217" s="4"/>
      <c r="N217" s="1"/>
      <c r="O217" s="1"/>
      <c r="P217" s="1"/>
      <c r="Q217" s="1"/>
      <c r="R217" s="1"/>
      <c r="S217" s="26"/>
      <c r="T217" s="2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</row>
    <row r="218" spans="2:122" ht="12.75">
      <c r="B218" s="71"/>
      <c r="C218" s="34"/>
      <c r="D218" s="38"/>
      <c r="E218" s="1"/>
      <c r="F218" s="2"/>
      <c r="G218" s="2"/>
      <c r="H218" s="2"/>
      <c r="I218" s="3"/>
      <c r="J218" s="4"/>
      <c r="K218" s="4"/>
      <c r="N218" s="1"/>
      <c r="O218" s="1"/>
      <c r="P218" s="1"/>
      <c r="Q218" s="1"/>
      <c r="R218" s="1"/>
      <c r="S218" s="26"/>
      <c r="T218" s="2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</row>
    <row r="219" spans="2:122" ht="12.75">
      <c r="B219" s="71"/>
      <c r="C219" s="34"/>
      <c r="D219" s="38"/>
      <c r="E219" s="1"/>
      <c r="F219" s="2"/>
      <c r="G219" s="2"/>
      <c r="H219" s="2"/>
      <c r="I219" s="3"/>
      <c r="J219" s="4"/>
      <c r="K219" s="4"/>
      <c r="N219" s="1"/>
      <c r="O219" s="1"/>
      <c r="P219" s="1"/>
      <c r="Q219" s="1"/>
      <c r="R219" s="1"/>
      <c r="S219" s="26"/>
      <c r="T219" s="2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</row>
    <row r="220" spans="2:122" ht="12.75">
      <c r="B220" s="71"/>
      <c r="C220" s="34"/>
      <c r="D220" s="38"/>
      <c r="E220" s="1"/>
      <c r="F220" s="2"/>
      <c r="G220" s="2"/>
      <c r="H220" s="2"/>
      <c r="I220" s="3"/>
      <c r="J220" s="4"/>
      <c r="K220" s="4"/>
      <c r="N220" s="1"/>
      <c r="O220" s="1"/>
      <c r="P220" s="1"/>
      <c r="Q220" s="1"/>
      <c r="R220" s="1"/>
      <c r="S220" s="26"/>
      <c r="T220" s="2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</row>
    <row r="221" spans="2:122" ht="12.75">
      <c r="B221" s="71"/>
      <c r="C221" s="34"/>
      <c r="D221" s="38"/>
      <c r="E221" s="1"/>
      <c r="F221" s="2"/>
      <c r="G221" s="2"/>
      <c r="H221" s="2"/>
      <c r="I221" s="3"/>
      <c r="J221" s="4"/>
      <c r="K221" s="4"/>
      <c r="N221" s="1"/>
      <c r="O221" s="1"/>
      <c r="P221" s="1"/>
      <c r="Q221" s="1"/>
      <c r="R221" s="1"/>
      <c r="S221" s="26"/>
      <c r="T221" s="2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</row>
    <row r="222" spans="2:122" ht="12.75">
      <c r="B222" s="71"/>
      <c r="C222" s="34"/>
      <c r="D222" s="38"/>
      <c r="E222" s="1"/>
      <c r="F222" s="2"/>
      <c r="G222" s="2"/>
      <c r="H222" s="2"/>
      <c r="I222" s="3"/>
      <c r="J222" s="4"/>
      <c r="K222" s="4"/>
      <c r="N222" s="1"/>
      <c r="O222" s="1"/>
      <c r="P222" s="1"/>
      <c r="Q222" s="1"/>
      <c r="R222" s="1"/>
      <c r="S222" s="26"/>
      <c r="T222" s="2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</row>
    <row r="223" spans="2:122" ht="12.75">
      <c r="B223" s="71"/>
      <c r="C223" s="34"/>
      <c r="D223" s="38"/>
      <c r="E223" s="1"/>
      <c r="F223" s="2"/>
      <c r="G223" s="2"/>
      <c r="H223" s="2"/>
      <c r="I223" s="3"/>
      <c r="J223" s="4"/>
      <c r="K223" s="4"/>
      <c r="N223" s="1"/>
      <c r="O223" s="1"/>
      <c r="P223" s="1"/>
      <c r="Q223" s="1"/>
      <c r="R223" s="1"/>
      <c r="S223" s="26"/>
      <c r="T223" s="2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</row>
    <row r="224" spans="2:122" ht="12.75">
      <c r="B224" s="71"/>
      <c r="C224" s="34"/>
      <c r="D224" s="38"/>
      <c r="E224" s="1"/>
      <c r="F224" s="2"/>
      <c r="G224" s="2"/>
      <c r="H224" s="2"/>
      <c r="I224" s="3"/>
      <c r="J224" s="4"/>
      <c r="K224" s="4"/>
      <c r="N224" s="1"/>
      <c r="O224" s="1"/>
      <c r="P224" s="1"/>
      <c r="Q224" s="1"/>
      <c r="R224" s="1"/>
      <c r="S224" s="26"/>
      <c r="T224" s="2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</row>
    <row r="225" spans="2:122" ht="12.75">
      <c r="B225" s="71"/>
      <c r="C225" s="34"/>
      <c r="D225" s="38"/>
      <c r="E225" s="1"/>
      <c r="F225" s="2"/>
      <c r="G225" s="2"/>
      <c r="H225" s="2"/>
      <c r="I225" s="3"/>
      <c r="J225" s="4"/>
      <c r="K225" s="4"/>
      <c r="N225" s="1"/>
      <c r="O225" s="1"/>
      <c r="P225" s="1"/>
      <c r="Q225" s="1"/>
      <c r="R225" s="1"/>
      <c r="S225" s="26"/>
      <c r="T225" s="2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</row>
    <row r="226" spans="2:122" ht="12.75">
      <c r="B226" s="71"/>
      <c r="C226" s="34"/>
      <c r="D226" s="38"/>
      <c r="E226" s="1"/>
      <c r="F226" s="2"/>
      <c r="G226" s="2"/>
      <c r="H226" s="2"/>
      <c r="I226" s="3"/>
      <c r="J226" s="4"/>
      <c r="K226" s="4"/>
      <c r="N226" s="1"/>
      <c r="O226" s="1"/>
      <c r="P226" s="1"/>
      <c r="Q226" s="1"/>
      <c r="R226" s="1"/>
      <c r="S226" s="26"/>
      <c r="T226" s="2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</row>
    <row r="227" spans="2:122" ht="12.75">
      <c r="B227" s="71"/>
      <c r="C227" s="34"/>
      <c r="D227" s="38"/>
      <c r="E227" s="1"/>
      <c r="F227" s="2"/>
      <c r="G227" s="2"/>
      <c r="H227" s="2"/>
      <c r="I227" s="3"/>
      <c r="J227" s="4"/>
      <c r="K227" s="4"/>
      <c r="N227" s="1"/>
      <c r="O227" s="1"/>
      <c r="P227" s="1"/>
      <c r="Q227" s="1"/>
      <c r="R227" s="1"/>
      <c r="S227" s="26"/>
      <c r="T227" s="2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</row>
    <row r="228" spans="2:122" ht="12.75">
      <c r="B228" s="71"/>
      <c r="C228" s="34"/>
      <c r="D228" s="38"/>
      <c r="E228" s="1"/>
      <c r="F228" s="2"/>
      <c r="G228" s="2"/>
      <c r="H228" s="2"/>
      <c r="I228" s="3"/>
      <c r="J228" s="4"/>
      <c r="K228" s="4"/>
      <c r="N228" s="1"/>
      <c r="O228" s="1"/>
      <c r="P228" s="1"/>
      <c r="Q228" s="1"/>
      <c r="R228" s="1"/>
      <c r="S228" s="26"/>
      <c r="T228" s="2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</row>
    <row r="229" spans="2:122" ht="12.75">
      <c r="B229" s="71"/>
      <c r="C229" s="34"/>
      <c r="D229" s="38"/>
      <c r="E229" s="1"/>
      <c r="F229" s="2"/>
      <c r="G229" s="2"/>
      <c r="H229" s="2"/>
      <c r="I229" s="3"/>
      <c r="J229" s="4"/>
      <c r="K229" s="4"/>
      <c r="N229" s="1"/>
      <c r="O229" s="1"/>
      <c r="P229" s="1"/>
      <c r="Q229" s="1"/>
      <c r="R229" s="1"/>
      <c r="S229" s="26"/>
      <c r="T229" s="2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</row>
    <row r="230" spans="2:122" ht="12.75">
      <c r="B230" s="71"/>
      <c r="C230" s="34"/>
      <c r="D230" s="38"/>
      <c r="E230" s="1"/>
      <c r="F230" s="2"/>
      <c r="G230" s="2"/>
      <c r="H230" s="2"/>
      <c r="I230" s="3"/>
      <c r="J230" s="4"/>
      <c r="K230" s="4"/>
      <c r="N230" s="1"/>
      <c r="O230" s="1"/>
      <c r="P230" s="1"/>
      <c r="Q230" s="1"/>
      <c r="R230" s="1"/>
      <c r="S230" s="26"/>
      <c r="T230" s="2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</row>
    <row r="231" spans="2:122" ht="12.75">
      <c r="B231" s="71"/>
      <c r="C231" s="34"/>
      <c r="D231" s="38"/>
      <c r="E231" s="1"/>
      <c r="F231" s="2"/>
      <c r="G231" s="2"/>
      <c r="H231" s="2"/>
      <c r="I231" s="3"/>
      <c r="J231" s="4"/>
      <c r="K231" s="4"/>
      <c r="N231" s="1"/>
      <c r="O231" s="1"/>
      <c r="P231" s="1"/>
      <c r="Q231" s="1"/>
      <c r="R231" s="1"/>
      <c r="S231" s="26"/>
      <c r="T231" s="2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</row>
    <row r="232" spans="2:122" ht="12.75">
      <c r="B232" s="71"/>
      <c r="C232" s="34"/>
      <c r="D232" s="38"/>
      <c r="E232" s="1"/>
      <c r="F232" s="2"/>
      <c r="G232" s="2"/>
      <c r="H232" s="2"/>
      <c r="I232" s="3"/>
      <c r="J232" s="4"/>
      <c r="K232" s="4"/>
      <c r="N232" s="1"/>
      <c r="O232" s="1"/>
      <c r="P232" s="1"/>
      <c r="Q232" s="1"/>
      <c r="R232" s="1"/>
      <c r="S232" s="26"/>
      <c r="T232" s="2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</row>
    <row r="233" spans="2:122" ht="12.75">
      <c r="B233" s="71"/>
      <c r="C233" s="34"/>
      <c r="D233" s="38"/>
      <c r="E233" s="1"/>
      <c r="F233" s="2"/>
      <c r="G233" s="2"/>
      <c r="H233" s="2"/>
      <c r="I233" s="3"/>
      <c r="J233" s="4"/>
      <c r="K233" s="4"/>
      <c r="N233" s="1"/>
      <c r="O233" s="1"/>
      <c r="P233" s="1"/>
      <c r="Q233" s="1"/>
      <c r="R233" s="1"/>
      <c r="S233" s="26"/>
      <c r="T233" s="2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</row>
    <row r="234" spans="2:122" ht="12.75">
      <c r="B234" s="71"/>
      <c r="C234" s="34"/>
      <c r="D234" s="38"/>
      <c r="E234" s="1"/>
      <c r="F234" s="2"/>
      <c r="G234" s="2"/>
      <c r="H234" s="2"/>
      <c r="I234" s="3"/>
      <c r="J234" s="4"/>
      <c r="K234" s="4"/>
      <c r="N234" s="1"/>
      <c r="O234" s="1"/>
      <c r="P234" s="1"/>
      <c r="Q234" s="1"/>
      <c r="R234" s="1"/>
      <c r="S234" s="26"/>
      <c r="T234" s="2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</row>
    <row r="235" spans="2:122" ht="12.75">
      <c r="B235" s="71"/>
      <c r="C235" s="34"/>
      <c r="D235" s="38"/>
      <c r="E235" s="1"/>
      <c r="F235" s="2"/>
      <c r="G235" s="2"/>
      <c r="H235" s="2"/>
      <c r="I235" s="3"/>
      <c r="J235" s="4"/>
      <c r="K235" s="4"/>
      <c r="N235" s="1"/>
      <c r="O235" s="1"/>
      <c r="P235" s="1"/>
      <c r="Q235" s="1"/>
      <c r="R235" s="1"/>
      <c r="S235" s="26"/>
      <c r="T235" s="2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</row>
    <row r="236" spans="2:122" ht="12.75">
      <c r="B236" s="71"/>
      <c r="C236" s="34"/>
      <c r="D236" s="38"/>
      <c r="E236" s="1"/>
      <c r="F236" s="2"/>
      <c r="G236" s="2"/>
      <c r="H236" s="2"/>
      <c r="I236" s="3"/>
      <c r="J236" s="4"/>
      <c r="K236" s="4"/>
      <c r="N236" s="1"/>
      <c r="O236" s="1"/>
      <c r="P236" s="1"/>
      <c r="Q236" s="1"/>
      <c r="R236" s="1"/>
      <c r="S236" s="26"/>
      <c r="T236" s="2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</row>
    <row r="237" spans="2:122" ht="12.75">
      <c r="B237" s="71"/>
      <c r="C237" s="34"/>
      <c r="D237" s="38"/>
      <c r="E237" s="1"/>
      <c r="F237" s="2"/>
      <c r="G237" s="2"/>
      <c r="H237" s="2"/>
      <c r="I237" s="3"/>
      <c r="J237" s="4"/>
      <c r="K237" s="4"/>
      <c r="N237" s="1"/>
      <c r="O237" s="1"/>
      <c r="P237" s="1"/>
      <c r="Q237" s="1"/>
      <c r="R237" s="1"/>
      <c r="S237" s="26"/>
      <c r="T237" s="2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</row>
    <row r="238" spans="2:122" ht="12.75">
      <c r="B238" s="71"/>
      <c r="C238" s="34"/>
      <c r="D238" s="38"/>
      <c r="E238" s="1"/>
      <c r="F238" s="2"/>
      <c r="G238" s="2"/>
      <c r="H238" s="2"/>
      <c r="I238" s="3"/>
      <c r="J238" s="4"/>
      <c r="K238" s="4"/>
      <c r="N238" s="1"/>
      <c r="O238" s="1"/>
      <c r="P238" s="1"/>
      <c r="Q238" s="1"/>
      <c r="R238" s="1"/>
      <c r="S238" s="26"/>
      <c r="T238" s="26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</row>
    <row r="239" spans="2:122" ht="12.75">
      <c r="B239" s="71"/>
      <c r="C239" s="34"/>
      <c r="D239" s="38"/>
      <c r="E239" s="1"/>
      <c r="F239" s="2"/>
      <c r="G239" s="2"/>
      <c r="H239" s="2"/>
      <c r="I239" s="3"/>
      <c r="J239" s="4"/>
      <c r="K239" s="4"/>
      <c r="N239" s="1"/>
      <c r="O239" s="1"/>
      <c r="P239" s="1"/>
      <c r="Q239" s="1"/>
      <c r="R239" s="1"/>
      <c r="S239" s="26"/>
      <c r="T239" s="2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</row>
    <row r="240" spans="2:122" ht="12.75">
      <c r="B240" s="71"/>
      <c r="C240" s="34"/>
      <c r="D240" s="38"/>
      <c r="E240" s="1"/>
      <c r="F240" s="2"/>
      <c r="G240" s="2"/>
      <c r="H240" s="2"/>
      <c r="I240" s="3"/>
      <c r="J240" s="4"/>
      <c r="K240" s="4"/>
      <c r="N240" s="1"/>
      <c r="O240" s="1"/>
      <c r="P240" s="1"/>
      <c r="Q240" s="1"/>
      <c r="R240" s="1"/>
      <c r="S240" s="26"/>
      <c r="T240" s="26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</row>
    <row r="241" spans="2:122" ht="12.75">
      <c r="B241" s="71"/>
      <c r="C241" s="34"/>
      <c r="D241" s="38"/>
      <c r="E241" s="1"/>
      <c r="F241" s="2"/>
      <c r="G241" s="2"/>
      <c r="H241" s="2"/>
      <c r="I241" s="3"/>
      <c r="J241" s="4"/>
      <c r="K241" s="4"/>
      <c r="N241" s="1"/>
      <c r="O241" s="1"/>
      <c r="P241" s="1"/>
      <c r="Q241" s="1"/>
      <c r="R241" s="1"/>
      <c r="S241" s="26"/>
      <c r="T241" s="26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</row>
  </sheetData>
  <mergeCells count="6">
    <mergeCell ref="E2:S2"/>
    <mergeCell ref="E3:S3"/>
    <mergeCell ref="E4:R4"/>
    <mergeCell ref="I7:K7"/>
    <mergeCell ref="L7:Q7"/>
    <mergeCell ref="R7:T7"/>
  </mergeCells>
  <printOptions horizontalCentered="1" verticalCentered="1"/>
  <pageMargins left="0.75" right="0.75" top="1" bottom="0.7874015748031497" header="0" footer="0.3937007874015748"/>
  <pageSetup horizontalDpi="600" verticalDpi="600" orientation="landscape" scale="70" r:id="rId2"/>
  <headerFooter alignWithMargins="0">
    <oddFooter>&amp;LNOTA: Las calificaciones corresponden al promedio del número de tramos evaluados para cada línea&amp;R&amp;P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241"/>
  <sheetViews>
    <sheetView view="pageBreakPreview" zoomScaleSheetLayoutView="100" workbookViewId="0" topLeftCell="A1">
      <selection activeCell="D10" sqref="D10"/>
    </sheetView>
  </sheetViews>
  <sheetFormatPr defaultColWidth="11.57421875" defaultRowHeight="12.75" outlineLevelCol="1"/>
  <cols>
    <col min="1" max="1" width="7.7109375" style="68" customWidth="1"/>
    <col min="2" max="2" width="6.57421875" style="31" customWidth="1"/>
    <col min="3" max="3" width="9.140625" style="35" customWidth="1"/>
    <col min="4" max="4" width="16.8515625" style="0" customWidth="1"/>
    <col min="5" max="5" width="7.28125" style="27" customWidth="1"/>
    <col min="6" max="6" width="5.8515625" style="27" customWidth="1"/>
    <col min="7" max="7" width="8.421875" style="27" customWidth="1" outlineLevel="1"/>
    <col min="8" max="8" width="8.140625" style="28" customWidth="1" outlineLevel="1"/>
    <col min="9" max="9" width="7.421875" style="29" customWidth="1" outlineLevel="1"/>
    <col min="10" max="10" width="8.28125" style="29" customWidth="1" outlineLevel="1"/>
    <col min="11" max="11" width="7.7109375" style="5" customWidth="1" outlineLevel="1"/>
    <col min="12" max="12" width="10.28125" style="6" customWidth="1" outlineLevel="1"/>
    <col min="13" max="13" width="8.7109375" style="0" customWidth="1" outlineLevel="1"/>
    <col min="14" max="14" width="13.00390625" style="0" customWidth="1" outlineLevel="1"/>
    <col min="15" max="15" width="10.140625" style="0" customWidth="1" outlineLevel="1"/>
    <col min="16" max="16" width="9.421875" style="0" customWidth="1" outlineLevel="1"/>
    <col min="17" max="17" width="8.140625" style="0" customWidth="1" outlineLevel="1"/>
    <col min="18" max="18" width="9.00390625" style="7" customWidth="1" outlineLevel="1"/>
    <col min="19" max="19" width="8.140625" style="7" customWidth="1"/>
    <col min="21" max="16384" width="9.140625" style="0" customWidth="1"/>
  </cols>
  <sheetData>
    <row r="1" spans="1:19" ht="12.75">
      <c r="A1" s="143" t="s">
        <v>425</v>
      </c>
      <c r="B1" s="136"/>
      <c r="C1" s="137"/>
      <c r="D1" s="138"/>
      <c r="E1" s="144"/>
      <c r="F1" s="144"/>
      <c r="G1" s="144"/>
      <c r="H1" s="145"/>
      <c r="I1" s="138"/>
      <c r="J1" s="138"/>
      <c r="K1" s="146"/>
      <c r="L1" s="139"/>
      <c r="M1" s="138"/>
      <c r="N1" s="140"/>
      <c r="O1" s="140"/>
      <c r="P1" s="140"/>
      <c r="Q1" s="140"/>
      <c r="R1" s="141"/>
      <c r="S1" s="141"/>
    </row>
    <row r="2" spans="4:18" ht="12.75" customHeight="1">
      <c r="D2" s="160" t="s">
        <v>0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4:18" ht="12" customHeight="1">
      <c r="D3" s="160" t="s">
        <v>423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4:17" ht="12.75">
      <c r="D4" s="161" t="s">
        <v>426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4:13" ht="12.75">
      <c r="D5" s="8"/>
      <c r="E5" s="9"/>
      <c r="F5" s="9"/>
      <c r="G5" s="9"/>
      <c r="H5" s="9"/>
      <c r="I5" s="10"/>
      <c r="J5" s="10"/>
      <c r="M5" s="1"/>
    </row>
    <row r="6" spans="4:13" ht="13.5" thickBot="1">
      <c r="D6" s="8"/>
      <c r="E6" s="9"/>
      <c r="F6" s="9"/>
      <c r="G6" s="9"/>
      <c r="H6" s="9"/>
      <c r="I6" s="10"/>
      <c r="J6" s="10"/>
      <c r="M6" s="1"/>
    </row>
    <row r="7" spans="1:19" ht="14.25" customHeight="1" thickBot="1">
      <c r="A7" s="71"/>
      <c r="B7" s="34"/>
      <c r="C7" s="38"/>
      <c r="D7" s="1"/>
      <c r="E7" s="2"/>
      <c r="F7" s="2"/>
      <c r="G7" s="222"/>
      <c r="H7" s="162" t="s">
        <v>1</v>
      </c>
      <c r="I7" s="163"/>
      <c r="J7" s="164"/>
      <c r="K7" s="165" t="s">
        <v>2</v>
      </c>
      <c r="L7" s="165"/>
      <c r="M7" s="165"/>
      <c r="N7" s="165"/>
      <c r="O7" s="165"/>
      <c r="P7" s="165"/>
      <c r="Q7" s="175" t="s">
        <v>437</v>
      </c>
      <c r="R7" s="176"/>
      <c r="S7" s="177"/>
    </row>
    <row r="8" spans="1:19" s="11" customFormat="1" ht="34.5" thickBot="1" thickTop="1">
      <c r="A8" s="215" t="s">
        <v>312</v>
      </c>
      <c r="B8" s="72" t="s">
        <v>316</v>
      </c>
      <c r="C8" s="73" t="s">
        <v>3</v>
      </c>
      <c r="D8" s="74" t="s">
        <v>4</v>
      </c>
      <c r="E8" s="75" t="s">
        <v>5</v>
      </c>
      <c r="F8" s="82" t="s">
        <v>421</v>
      </c>
      <c r="G8" s="179" t="s">
        <v>310</v>
      </c>
      <c r="H8" s="185" t="s">
        <v>6</v>
      </c>
      <c r="I8" s="77" t="s">
        <v>7</v>
      </c>
      <c r="J8" s="78" t="s">
        <v>8</v>
      </c>
      <c r="K8" s="182" t="s">
        <v>301</v>
      </c>
      <c r="L8" s="75" t="s">
        <v>302</v>
      </c>
      <c r="M8" s="74" t="s">
        <v>303</v>
      </c>
      <c r="N8" s="75" t="s">
        <v>304</v>
      </c>
      <c r="O8" s="78" t="s">
        <v>305</v>
      </c>
      <c r="P8" s="193" t="s">
        <v>306</v>
      </c>
      <c r="Q8" s="79" t="s">
        <v>307</v>
      </c>
      <c r="R8" s="80" t="s">
        <v>308</v>
      </c>
      <c r="S8" s="81" t="s">
        <v>309</v>
      </c>
    </row>
    <row r="9" spans="1:19" s="12" customFormat="1" ht="13.5" thickTop="1">
      <c r="A9" s="216">
        <f>(H9*0.05+I9*0.1+J9*0.05+K9*0.1+L9*0.05+M9*0.05+N9*0.15+O9*0.15+P9*0.15+Q9*0.05+R9*0.05+S9*0.05)/0.9</f>
        <v>2.611111111111111</v>
      </c>
      <c r="B9" s="58">
        <v>1.1</v>
      </c>
      <c r="C9" s="59" t="s">
        <v>9</v>
      </c>
      <c r="D9" s="60" t="s">
        <v>10</v>
      </c>
      <c r="E9" s="61" t="s">
        <v>11</v>
      </c>
      <c r="F9" s="62">
        <v>48</v>
      </c>
      <c r="G9" s="180">
        <f>'[1]LONGITUDES'!$L$12</f>
        <v>7620</v>
      </c>
      <c r="H9" s="186">
        <v>1</v>
      </c>
      <c r="I9" s="63">
        <v>1</v>
      </c>
      <c r="J9" s="187">
        <f aca="true" t="shared" si="0" ref="J9:J72">IF(F9=78,5,IF(F9=60,5,IF(F9=48,4,IF(F9=42,4,IF(F9=36,3,IF(F9=30,3,IF(F9=24,2,IF(F9=20,2,1))))))))</f>
        <v>4</v>
      </c>
      <c r="K9" s="183">
        <v>1</v>
      </c>
      <c r="L9" s="63">
        <v>1</v>
      </c>
      <c r="M9" s="63">
        <v>4</v>
      </c>
      <c r="N9" s="63">
        <v>3.5</v>
      </c>
      <c r="O9" s="63">
        <v>3.5</v>
      </c>
      <c r="P9" s="194">
        <v>3</v>
      </c>
      <c r="Q9" s="196">
        <v>3</v>
      </c>
      <c r="R9" s="64"/>
      <c r="S9" s="197"/>
    </row>
    <row r="10" spans="1:19" s="12" customFormat="1" ht="12.75">
      <c r="A10" s="217">
        <f>(H10*0.05+I10*0.1+J10*0.05+K10*0.1+L10*0.05+M10*0.05+N10*0.15+O10*0.15+P10*0.15+Q10*0.05+R10*0.05+S10*0.05)/0.5</f>
        <v>3.0500000000000003</v>
      </c>
      <c r="B10" s="39">
        <v>1.2</v>
      </c>
      <c r="C10" s="40" t="s">
        <v>12</v>
      </c>
      <c r="D10" s="41" t="s">
        <v>313</v>
      </c>
      <c r="E10" s="42" t="s">
        <v>314</v>
      </c>
      <c r="F10" s="43">
        <v>42</v>
      </c>
      <c r="G10" s="181">
        <f>'[1]LONGITUDES'!L13</f>
        <v>7030</v>
      </c>
      <c r="H10" s="188">
        <v>1</v>
      </c>
      <c r="I10" s="44">
        <v>1</v>
      </c>
      <c r="J10" s="189">
        <f t="shared" si="0"/>
        <v>4</v>
      </c>
      <c r="K10" s="184"/>
      <c r="L10" s="44"/>
      <c r="M10" s="44"/>
      <c r="N10" s="44"/>
      <c r="O10" s="44">
        <v>3</v>
      </c>
      <c r="P10" s="195"/>
      <c r="Q10" s="198">
        <v>5</v>
      </c>
      <c r="R10" s="45">
        <v>4.5</v>
      </c>
      <c r="S10" s="199">
        <v>5</v>
      </c>
    </row>
    <row r="11" spans="1:19" s="12" customFormat="1" ht="12.75">
      <c r="A11" s="217">
        <f>(H11*0.05+I11*0.1+J11*0.05+K11*0.1+L11*0.05+M11*0.05+N11*0.15+O11*0.15+P11*0.15+Q11*0.05+R11*0.05+S11*0.05)/0.3</f>
        <v>2.3333333333333335</v>
      </c>
      <c r="B11" s="39">
        <v>2</v>
      </c>
      <c r="C11" s="40"/>
      <c r="D11" s="41" t="s">
        <v>13</v>
      </c>
      <c r="E11" s="42" t="s">
        <v>11</v>
      </c>
      <c r="F11" s="43">
        <v>60</v>
      </c>
      <c r="G11" s="181">
        <f>'[1]LONGITUDES'!L16</f>
        <v>89.9</v>
      </c>
      <c r="H11" s="188">
        <v>1</v>
      </c>
      <c r="I11" s="44">
        <v>3</v>
      </c>
      <c r="J11" s="189">
        <f t="shared" si="0"/>
        <v>5</v>
      </c>
      <c r="K11" s="184"/>
      <c r="L11" s="44"/>
      <c r="M11" s="44"/>
      <c r="N11" s="44"/>
      <c r="O11" s="44"/>
      <c r="P11" s="195"/>
      <c r="Q11" s="198">
        <v>0</v>
      </c>
      <c r="R11" s="45"/>
      <c r="S11" s="199">
        <v>2</v>
      </c>
    </row>
    <row r="12" spans="1:19" s="12" customFormat="1" ht="12.75">
      <c r="A12" s="217">
        <f>(H12*0.05+I12*0.1+J12*0.05+K12*0.1+L12*0.05+M12*0.05+N12*0.15+O12*0.15+P12*0.15+Q12*0.05+R12*0.05+S12*0.05)/0.35</f>
        <v>2.0714285714285716</v>
      </c>
      <c r="B12" s="39">
        <v>3</v>
      </c>
      <c r="C12" s="40"/>
      <c r="D12" s="41" t="s">
        <v>14</v>
      </c>
      <c r="E12" s="42" t="s">
        <v>11</v>
      </c>
      <c r="F12" s="43">
        <v>60</v>
      </c>
      <c r="G12" s="181">
        <f>'[1]LONGITUDES'!L17</f>
        <v>32.9</v>
      </c>
      <c r="H12" s="188">
        <v>1</v>
      </c>
      <c r="I12" s="44">
        <v>3</v>
      </c>
      <c r="J12" s="189">
        <f t="shared" si="0"/>
        <v>5</v>
      </c>
      <c r="K12" s="184"/>
      <c r="L12" s="44"/>
      <c r="M12" s="44"/>
      <c r="N12" s="44"/>
      <c r="O12" s="44"/>
      <c r="P12" s="195"/>
      <c r="Q12" s="198">
        <v>0</v>
      </c>
      <c r="R12" s="45">
        <v>1</v>
      </c>
      <c r="S12" s="199">
        <v>1.5</v>
      </c>
    </row>
    <row r="13" spans="1:19" s="12" customFormat="1" ht="18">
      <c r="A13" s="217">
        <f>(H13*0.05+I13*0.1+J13*0.05+K13*0.1+L13*0.05+M13*0.05+N13*0.15+O13*0.15+P13*0.15+Q13*0.05+R13*0.05+S13*0.05)/0.85</f>
        <v>2.3823529411764706</v>
      </c>
      <c r="B13" s="39">
        <v>4</v>
      </c>
      <c r="C13" s="40"/>
      <c r="D13" s="41" t="s">
        <v>15</v>
      </c>
      <c r="E13" s="42" t="s">
        <v>11</v>
      </c>
      <c r="F13" s="43">
        <v>60</v>
      </c>
      <c r="G13" s="181">
        <f>'[1]LONGITUDES'!L18</f>
        <v>389.26</v>
      </c>
      <c r="H13" s="188">
        <v>1</v>
      </c>
      <c r="I13" s="44">
        <v>3</v>
      </c>
      <c r="J13" s="189">
        <f t="shared" si="0"/>
        <v>5</v>
      </c>
      <c r="K13" s="184">
        <v>2</v>
      </c>
      <c r="L13" s="44">
        <v>1</v>
      </c>
      <c r="M13" s="44">
        <v>3</v>
      </c>
      <c r="N13" s="44">
        <v>3</v>
      </c>
      <c r="O13" s="44"/>
      <c r="P13" s="195">
        <v>2</v>
      </c>
      <c r="Q13" s="198">
        <v>0</v>
      </c>
      <c r="R13" s="45">
        <v>4.5</v>
      </c>
      <c r="S13" s="199">
        <v>1</v>
      </c>
    </row>
    <row r="14" spans="1:19" s="12" customFormat="1" ht="12.75">
      <c r="A14" s="217">
        <f>(H14*0.05+I14*0.1+J14*0.05+K14*0.1+L14*0.05+M14*0.05+N14*0.15+O14*0.15+P14*0.15+Q14*0.05+R14*0.05+S14*0.05)/0.85</f>
        <v>2.411764705882353</v>
      </c>
      <c r="B14" s="39" t="s">
        <v>317</v>
      </c>
      <c r="C14" s="40" t="s">
        <v>16</v>
      </c>
      <c r="D14" s="41" t="s">
        <v>17</v>
      </c>
      <c r="E14" s="42" t="s">
        <v>11</v>
      </c>
      <c r="F14" s="43">
        <v>60</v>
      </c>
      <c r="G14" s="181">
        <f>'[1]LONGITUDES'!L19</f>
        <v>2478.86</v>
      </c>
      <c r="H14" s="188">
        <v>1</v>
      </c>
      <c r="I14" s="44">
        <v>3</v>
      </c>
      <c r="J14" s="189">
        <f t="shared" si="0"/>
        <v>5</v>
      </c>
      <c r="K14" s="184">
        <v>2</v>
      </c>
      <c r="L14" s="44">
        <v>1</v>
      </c>
      <c r="M14" s="44">
        <v>3</v>
      </c>
      <c r="N14" s="44">
        <v>3</v>
      </c>
      <c r="O14" s="44"/>
      <c r="P14" s="195">
        <v>3</v>
      </c>
      <c r="Q14" s="198">
        <v>0</v>
      </c>
      <c r="R14" s="45">
        <v>2</v>
      </c>
      <c r="S14" s="199">
        <v>1</v>
      </c>
    </row>
    <row r="15" spans="1:120" ht="12.75">
      <c r="A15" s="217">
        <f>(H15*0.05+I15*0.1+J15*0.05+K15*0.1+L15*0.05+M15*0.05+N15*0.15+O15*0.15+P15*0.15+Q15*0.05+R15*0.05+S15*0.05)/0.85</f>
        <v>2.11764705882353</v>
      </c>
      <c r="B15" s="39" t="s">
        <v>318</v>
      </c>
      <c r="C15" s="40" t="s">
        <v>18</v>
      </c>
      <c r="D15" s="41" t="s">
        <v>19</v>
      </c>
      <c r="E15" s="42" t="s">
        <v>11</v>
      </c>
      <c r="F15" s="43">
        <v>24</v>
      </c>
      <c r="G15" s="181">
        <f>'[1]LONGITUDES'!L32</f>
        <v>898.35</v>
      </c>
      <c r="H15" s="188">
        <v>1</v>
      </c>
      <c r="I15" s="44">
        <v>3</v>
      </c>
      <c r="J15" s="189">
        <f t="shared" si="0"/>
        <v>2</v>
      </c>
      <c r="K15" s="184">
        <v>2</v>
      </c>
      <c r="L15" s="44">
        <v>1</v>
      </c>
      <c r="M15" s="44">
        <v>3</v>
      </c>
      <c r="N15" s="44">
        <v>3</v>
      </c>
      <c r="O15" s="44"/>
      <c r="P15" s="195">
        <v>2</v>
      </c>
      <c r="Q15" s="200">
        <v>0</v>
      </c>
      <c r="R15" s="46">
        <v>2</v>
      </c>
      <c r="S15" s="201">
        <v>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9" s="12" customFormat="1" ht="18">
      <c r="A16" s="217">
        <f>(H16*0.05+I16*0.1+J16*0.05+K16*0.1+L16*0.05+M16*0.05+N16*0.15+O16*0.15+P16*0.15+Q16*0.05+R16*0.05+S16*0.05)/0.85</f>
        <v>2.088235294117647</v>
      </c>
      <c r="B16" s="39" t="s">
        <v>319</v>
      </c>
      <c r="C16" s="40" t="s">
        <v>20</v>
      </c>
      <c r="D16" s="41" t="s">
        <v>21</v>
      </c>
      <c r="E16" s="42" t="s">
        <v>11</v>
      </c>
      <c r="F16" s="43">
        <v>60</v>
      </c>
      <c r="G16" s="181">
        <f>'[1]LONGITUDES'!L20</f>
        <v>4110.47</v>
      </c>
      <c r="H16" s="188">
        <v>1</v>
      </c>
      <c r="I16" s="44">
        <v>3</v>
      </c>
      <c r="J16" s="189">
        <f t="shared" si="0"/>
        <v>5</v>
      </c>
      <c r="K16" s="184">
        <v>1</v>
      </c>
      <c r="L16" s="44">
        <v>1</v>
      </c>
      <c r="M16" s="44">
        <v>3</v>
      </c>
      <c r="N16" s="44">
        <v>3</v>
      </c>
      <c r="O16" s="44"/>
      <c r="P16" s="195">
        <v>1</v>
      </c>
      <c r="Q16" s="198">
        <v>0</v>
      </c>
      <c r="R16" s="45">
        <v>4.5</v>
      </c>
      <c r="S16" s="199">
        <v>1</v>
      </c>
    </row>
    <row r="17" spans="1:19" s="12" customFormat="1" ht="27">
      <c r="A17" s="217">
        <f>(H17*0.05+I17*0.1+J17*0.05+K17*0.1+L17*0.05+M17*0.05+N17*0.15+O17*0.15+P17*0.15+Q17*0.05+R17*0.05+S17*0.05)/0.85</f>
        <v>2.3411764705882354</v>
      </c>
      <c r="B17" s="39">
        <v>8.1</v>
      </c>
      <c r="C17" s="40" t="s">
        <v>22</v>
      </c>
      <c r="D17" s="41" t="s">
        <v>23</v>
      </c>
      <c r="E17" s="42" t="s">
        <v>11</v>
      </c>
      <c r="F17" s="43">
        <v>60</v>
      </c>
      <c r="G17" s="181">
        <f>'[1]LONGITUDES'!L22</f>
        <v>190.04</v>
      </c>
      <c r="H17" s="188">
        <v>1</v>
      </c>
      <c r="I17" s="44">
        <v>1</v>
      </c>
      <c r="J17" s="189">
        <f t="shared" si="0"/>
        <v>5</v>
      </c>
      <c r="K17" s="184">
        <v>3.4</v>
      </c>
      <c r="L17" s="44">
        <v>1</v>
      </c>
      <c r="M17" s="44">
        <v>4</v>
      </c>
      <c r="N17" s="44">
        <v>3.5</v>
      </c>
      <c r="O17" s="44"/>
      <c r="P17" s="195">
        <v>1</v>
      </c>
      <c r="Q17" s="198">
        <v>0</v>
      </c>
      <c r="R17" s="45">
        <v>1.5</v>
      </c>
      <c r="S17" s="199">
        <v>5</v>
      </c>
    </row>
    <row r="18" spans="1:19" s="12" customFormat="1" ht="27">
      <c r="A18" s="217">
        <f>(H18*0.05+I18*0.1+J18*0.05+K18*0.1+L18*0.05+M18*0.05+N18*0.15+O18*0.15+P18*0.15+Q18*0.05+R18*0.05+S18*0.05)/0.75</f>
        <v>2.8800000000000003</v>
      </c>
      <c r="B18" s="39">
        <v>8.2</v>
      </c>
      <c r="C18" s="40" t="s">
        <v>22</v>
      </c>
      <c r="D18" s="41" t="s">
        <v>23</v>
      </c>
      <c r="E18" s="42" t="s">
        <v>11</v>
      </c>
      <c r="F18" s="43">
        <v>48</v>
      </c>
      <c r="G18" s="181">
        <f>'[1]LONGITUDES'!L23</f>
        <v>220</v>
      </c>
      <c r="H18" s="188">
        <v>1</v>
      </c>
      <c r="I18" s="44">
        <v>1</v>
      </c>
      <c r="J18" s="189">
        <f t="shared" si="0"/>
        <v>4</v>
      </c>
      <c r="K18" s="184">
        <v>3.4</v>
      </c>
      <c r="L18" s="44">
        <v>1</v>
      </c>
      <c r="M18" s="44">
        <v>3.5</v>
      </c>
      <c r="N18" s="44">
        <v>4.3</v>
      </c>
      <c r="O18" s="44"/>
      <c r="P18" s="195">
        <v>4</v>
      </c>
      <c r="Q18" s="198">
        <v>0</v>
      </c>
      <c r="R18" s="45"/>
      <c r="S18" s="199"/>
    </row>
    <row r="19" spans="1:120" ht="18">
      <c r="A19" s="217">
        <f>H19*0.05+I19*0.1+J19*0.05+K19*0.1+L19*0.05+M19*0.05+N19*0.15+O19*0.15+P19*0.15+Q19*0.05+R19*0.05+S19*0.05</f>
        <v>1.8499999999999999</v>
      </c>
      <c r="B19" s="39">
        <v>9</v>
      </c>
      <c r="C19" s="40" t="s">
        <v>24</v>
      </c>
      <c r="D19" s="41" t="s">
        <v>25</v>
      </c>
      <c r="E19" s="42" t="s">
        <v>11</v>
      </c>
      <c r="F19" s="43">
        <v>36</v>
      </c>
      <c r="G19" s="181">
        <f>'[1]LONGITUDES'!L66</f>
        <v>2317.54</v>
      </c>
      <c r="H19" s="188">
        <v>1</v>
      </c>
      <c r="I19" s="44">
        <v>1</v>
      </c>
      <c r="J19" s="189">
        <f t="shared" si="0"/>
        <v>3</v>
      </c>
      <c r="K19" s="184">
        <v>2</v>
      </c>
      <c r="L19" s="44">
        <v>1</v>
      </c>
      <c r="M19" s="44">
        <v>2</v>
      </c>
      <c r="N19" s="44">
        <v>2</v>
      </c>
      <c r="O19" s="44">
        <v>4</v>
      </c>
      <c r="P19" s="195">
        <v>1</v>
      </c>
      <c r="Q19" s="200">
        <v>0</v>
      </c>
      <c r="R19" s="46">
        <v>2</v>
      </c>
      <c r="S19" s="201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1:19" s="12" customFormat="1" ht="18">
      <c r="A20" s="217">
        <f>H20*0.05+I20*0.1+J20*0.05+K20*0.1+L20*0.05+M20*0.05+N20*0.15+O20*0.15+P20*0.15+Q20*0.05+R20*0.05+S20*0.05</f>
        <v>2.2749999999999995</v>
      </c>
      <c r="B20" s="39" t="s">
        <v>320</v>
      </c>
      <c r="C20" s="40" t="s">
        <v>26</v>
      </c>
      <c r="D20" s="41" t="s">
        <v>27</v>
      </c>
      <c r="E20" s="42" t="s">
        <v>11</v>
      </c>
      <c r="F20" s="43">
        <v>16</v>
      </c>
      <c r="G20" s="181">
        <f>'[1]LONGITUDES'!L34</f>
        <v>479.81</v>
      </c>
      <c r="H20" s="188">
        <v>1</v>
      </c>
      <c r="I20" s="44">
        <v>1</v>
      </c>
      <c r="J20" s="189">
        <f t="shared" si="0"/>
        <v>1</v>
      </c>
      <c r="K20" s="184">
        <v>1</v>
      </c>
      <c r="L20" s="44">
        <v>1</v>
      </c>
      <c r="M20" s="44">
        <v>4</v>
      </c>
      <c r="N20" s="44">
        <v>3</v>
      </c>
      <c r="O20" s="44">
        <v>4.5</v>
      </c>
      <c r="P20" s="195">
        <v>2</v>
      </c>
      <c r="Q20" s="198">
        <v>0</v>
      </c>
      <c r="R20" s="45">
        <v>5</v>
      </c>
      <c r="S20" s="199">
        <v>1</v>
      </c>
    </row>
    <row r="21" spans="1:19" s="12" customFormat="1" ht="18">
      <c r="A21" s="217">
        <f>H21*0.05+I21*0.1+J21*0.05+K21*0.1+L21*0.05+M21*0.05+N21*0.15+O21*0.15+P21*0.15+Q21*0.05+R21*0.05+S21*0.05</f>
        <v>3.24</v>
      </c>
      <c r="B21" s="39" t="s">
        <v>321</v>
      </c>
      <c r="C21" s="40" t="s">
        <v>28</v>
      </c>
      <c r="D21" s="41" t="s">
        <v>29</v>
      </c>
      <c r="E21" s="42" t="s">
        <v>11</v>
      </c>
      <c r="F21" s="43">
        <v>78</v>
      </c>
      <c r="G21" s="181">
        <f>'[1]LONGITUDES'!L36</f>
        <v>52694.83</v>
      </c>
      <c r="H21" s="188">
        <v>5</v>
      </c>
      <c r="I21" s="44">
        <v>3</v>
      </c>
      <c r="J21" s="189">
        <f t="shared" si="0"/>
        <v>5</v>
      </c>
      <c r="K21" s="184">
        <v>3.3</v>
      </c>
      <c r="L21" s="44">
        <v>1</v>
      </c>
      <c r="M21" s="44">
        <v>3.8</v>
      </c>
      <c r="N21" s="44">
        <v>4.4</v>
      </c>
      <c r="O21" s="44">
        <v>3.9</v>
      </c>
      <c r="P21" s="195">
        <v>3</v>
      </c>
      <c r="Q21" s="198">
        <v>0</v>
      </c>
      <c r="R21" s="45">
        <v>2.5</v>
      </c>
      <c r="S21" s="199">
        <v>1</v>
      </c>
    </row>
    <row r="22" spans="1:19" s="12" customFormat="1" ht="12.75">
      <c r="A22" s="217">
        <f>H22*0.05+I22*0.1+J22*0.05+K22*0.1+L22*0.05+M22*0.05+N22*0.15+O22*0.15+P22*0.15+Q22*0.05+R22*0.05+S22*0.05</f>
        <v>2.3499999999999996</v>
      </c>
      <c r="B22" s="39" t="s">
        <v>322</v>
      </c>
      <c r="C22" s="40" t="s">
        <v>30</v>
      </c>
      <c r="D22" s="41" t="s">
        <v>31</v>
      </c>
      <c r="E22" s="42" t="s">
        <v>11</v>
      </c>
      <c r="F22" s="43">
        <v>60</v>
      </c>
      <c r="G22" s="181">
        <f>'[1]LONGITUDES'!L37</f>
        <v>5750.68</v>
      </c>
      <c r="H22" s="188">
        <v>1</v>
      </c>
      <c r="I22" s="44">
        <v>1</v>
      </c>
      <c r="J22" s="189">
        <f t="shared" si="0"/>
        <v>5</v>
      </c>
      <c r="K22" s="184">
        <v>1</v>
      </c>
      <c r="L22" s="44">
        <v>1</v>
      </c>
      <c r="M22" s="44">
        <v>4</v>
      </c>
      <c r="N22" s="44">
        <v>4</v>
      </c>
      <c r="O22" s="44">
        <v>2</v>
      </c>
      <c r="P22" s="195">
        <v>4</v>
      </c>
      <c r="Q22" s="198">
        <v>0</v>
      </c>
      <c r="R22" s="45">
        <v>1</v>
      </c>
      <c r="S22" s="199">
        <v>1</v>
      </c>
    </row>
    <row r="23" spans="1:19" s="12" customFormat="1" ht="12.75">
      <c r="A23" s="217">
        <f>(H23*0.05+I23*0.1+J23*0.05+K23*0.1+L23*0.05+M23*0.05+N23*0.15+O23*0.15+P23*0.15+Q23*0.05+R23*0.05+S23*0.05)/0.35</f>
        <v>1.142857142857143</v>
      </c>
      <c r="B23" s="39" t="s">
        <v>323</v>
      </c>
      <c r="C23" s="40" t="s">
        <v>32</v>
      </c>
      <c r="D23" s="41" t="s">
        <v>33</v>
      </c>
      <c r="E23" s="42" t="s">
        <v>11</v>
      </c>
      <c r="F23" s="43">
        <v>60</v>
      </c>
      <c r="G23" s="181">
        <f>'[1]LONGITUDES'!L38</f>
        <v>2051.08</v>
      </c>
      <c r="H23" s="188">
        <v>1</v>
      </c>
      <c r="I23" s="44">
        <v>1</v>
      </c>
      <c r="J23" s="189">
        <f t="shared" si="0"/>
        <v>5</v>
      </c>
      <c r="K23" s="184"/>
      <c r="L23" s="44"/>
      <c r="M23" s="44"/>
      <c r="N23" s="44"/>
      <c r="O23" s="44"/>
      <c r="P23" s="195"/>
      <c r="Q23" s="198">
        <v>0</v>
      </c>
      <c r="R23" s="45"/>
      <c r="S23" s="199"/>
    </row>
    <row r="24" spans="1:19" s="12" customFormat="1" ht="18">
      <c r="A24" s="217">
        <f>(H24*0.05+I24*0.1+J24*0.05+K24*0.1+L24*0.05+M24*0.05+N24*0.15+O24*0.15+P24*0.15+Q24*0.05+R24*0.05+S24*0.05)/0.85</f>
        <v>3.058823529411765</v>
      </c>
      <c r="B24" s="39">
        <v>14.1</v>
      </c>
      <c r="C24" s="40" t="s">
        <v>34</v>
      </c>
      <c r="D24" s="41" t="s">
        <v>35</v>
      </c>
      <c r="E24" s="42" t="s">
        <v>11</v>
      </c>
      <c r="F24" s="43">
        <v>42</v>
      </c>
      <c r="G24" s="181">
        <f>'[1]LONGITUDES'!L53</f>
        <v>5006.57</v>
      </c>
      <c r="H24" s="188">
        <v>1</v>
      </c>
      <c r="I24" s="47">
        <v>3</v>
      </c>
      <c r="J24" s="189">
        <f t="shared" si="0"/>
        <v>4</v>
      </c>
      <c r="K24" s="184">
        <v>3</v>
      </c>
      <c r="L24" s="44">
        <v>1</v>
      </c>
      <c r="M24" s="44">
        <v>4</v>
      </c>
      <c r="N24" s="44">
        <v>4</v>
      </c>
      <c r="O24" s="44"/>
      <c r="P24" s="195">
        <v>4</v>
      </c>
      <c r="Q24" s="198">
        <v>0</v>
      </c>
      <c r="R24" s="45">
        <v>5</v>
      </c>
      <c r="S24" s="199">
        <v>1</v>
      </c>
    </row>
    <row r="25" spans="1:19" s="12" customFormat="1" ht="18">
      <c r="A25" s="217">
        <f>(H25*0.05+I25*0.1+J25*0.05+K25*0.1+L25*0.05+M25*0.05+N25*0.15+O25*0.15+P25*0.15+Q25*0.05+R25*0.05+S25*0.05)/0.85</f>
        <v>2.941176470588236</v>
      </c>
      <c r="B25" s="39">
        <v>14.2</v>
      </c>
      <c r="C25" s="40" t="s">
        <v>36</v>
      </c>
      <c r="D25" s="41" t="s">
        <v>35</v>
      </c>
      <c r="E25" s="42" t="s">
        <v>11</v>
      </c>
      <c r="F25" s="43">
        <v>42</v>
      </c>
      <c r="G25" s="181">
        <f>'[1]LONGITUDES'!L54</f>
        <v>2980.64</v>
      </c>
      <c r="H25" s="188">
        <v>1</v>
      </c>
      <c r="I25" s="47">
        <v>3</v>
      </c>
      <c r="J25" s="189">
        <f t="shared" si="0"/>
        <v>4</v>
      </c>
      <c r="K25" s="184">
        <v>3</v>
      </c>
      <c r="L25" s="44">
        <v>1</v>
      </c>
      <c r="M25" s="44">
        <v>4</v>
      </c>
      <c r="N25" s="44">
        <v>4</v>
      </c>
      <c r="O25" s="44"/>
      <c r="P25" s="195">
        <v>4</v>
      </c>
      <c r="Q25" s="198">
        <v>0</v>
      </c>
      <c r="R25" s="45">
        <v>2.5</v>
      </c>
      <c r="S25" s="199">
        <v>1.5</v>
      </c>
    </row>
    <row r="26" spans="1:19" s="12" customFormat="1" ht="18">
      <c r="A26" s="217">
        <f>(H26*0.05+I26*0.1+J26*0.05+K26*0.1+L26*0.05+M26*0.05+N26*0.15+O26*0.15+P26*0.15+Q26*0.05+R26*0.05+S26*0.05)/0.85</f>
        <v>2.2941176470588234</v>
      </c>
      <c r="B26" s="39">
        <v>14.3</v>
      </c>
      <c r="C26" s="40" t="s">
        <v>37</v>
      </c>
      <c r="D26" s="41" t="s">
        <v>35</v>
      </c>
      <c r="E26" s="42" t="s">
        <v>11</v>
      </c>
      <c r="F26" s="43">
        <v>36</v>
      </c>
      <c r="G26" s="181">
        <f>'[1]LONGITUDES'!L55</f>
        <v>3713.04</v>
      </c>
      <c r="H26" s="188">
        <v>1</v>
      </c>
      <c r="I26" s="44">
        <v>1</v>
      </c>
      <c r="J26" s="189">
        <f t="shared" si="0"/>
        <v>3</v>
      </c>
      <c r="K26" s="184">
        <v>2</v>
      </c>
      <c r="L26" s="44">
        <v>1</v>
      </c>
      <c r="M26" s="44">
        <v>3</v>
      </c>
      <c r="N26" s="44">
        <v>4</v>
      </c>
      <c r="O26" s="44">
        <v>3</v>
      </c>
      <c r="P26" s="195"/>
      <c r="Q26" s="198">
        <v>0</v>
      </c>
      <c r="R26" s="45">
        <v>2.5</v>
      </c>
      <c r="S26" s="199">
        <v>1.5</v>
      </c>
    </row>
    <row r="27" spans="1:19" s="12" customFormat="1" ht="12.75">
      <c r="A27" s="217">
        <f>H27*0.05+I27*0.1+J27*0.05+K27*0.1+L27*0.05+M27*0.05+N27*0.15+O27*0.15+P27*0.15+Q27*0.05+R27*0.05+S27*0.05</f>
        <v>2.55</v>
      </c>
      <c r="B27" s="39">
        <v>15.1</v>
      </c>
      <c r="C27" s="40" t="s">
        <v>38</v>
      </c>
      <c r="D27" s="41" t="s">
        <v>39</v>
      </c>
      <c r="E27" s="42" t="s">
        <v>11</v>
      </c>
      <c r="F27" s="43">
        <v>30</v>
      </c>
      <c r="G27" s="181">
        <f>'[1]LONGITUDES'!L69</f>
        <v>1317.4</v>
      </c>
      <c r="H27" s="188">
        <v>1</v>
      </c>
      <c r="I27" s="44">
        <v>1</v>
      </c>
      <c r="J27" s="189">
        <f t="shared" si="0"/>
        <v>3</v>
      </c>
      <c r="K27" s="184">
        <v>1</v>
      </c>
      <c r="L27" s="44">
        <v>1</v>
      </c>
      <c r="M27" s="44">
        <v>4</v>
      </c>
      <c r="N27" s="44">
        <v>4</v>
      </c>
      <c r="O27" s="44">
        <v>3</v>
      </c>
      <c r="P27" s="195">
        <v>4</v>
      </c>
      <c r="Q27" s="198">
        <v>0</v>
      </c>
      <c r="R27" s="45">
        <v>2.5</v>
      </c>
      <c r="S27" s="199">
        <v>2.5</v>
      </c>
    </row>
    <row r="28" spans="1:19" s="12" customFormat="1" ht="12.75">
      <c r="A28" s="217">
        <f>H28*0.05+I28*0.1+J28*0.05+K28*0.1+L28*0.05+M28*0.05+N28*0.15+O28*0.15+P28*0.15+Q28*0.05+R28*0.05+S28*0.05</f>
        <v>2.5504999999999995</v>
      </c>
      <c r="B28" s="39">
        <v>15.2</v>
      </c>
      <c r="C28" s="40" t="s">
        <v>38</v>
      </c>
      <c r="D28" s="41" t="s">
        <v>39</v>
      </c>
      <c r="E28" s="42" t="s">
        <v>11</v>
      </c>
      <c r="F28" s="43">
        <v>24</v>
      </c>
      <c r="G28" s="181">
        <f>'[1]LONGITUDES'!L70</f>
        <v>1202.51</v>
      </c>
      <c r="H28" s="188">
        <v>1</v>
      </c>
      <c r="I28" s="44">
        <v>1</v>
      </c>
      <c r="J28" s="189">
        <f t="shared" si="0"/>
        <v>2</v>
      </c>
      <c r="K28" s="184">
        <v>1</v>
      </c>
      <c r="L28" s="44">
        <v>1</v>
      </c>
      <c r="M28" s="44">
        <v>4</v>
      </c>
      <c r="N28" s="44">
        <v>4</v>
      </c>
      <c r="O28" s="44">
        <v>3.67</v>
      </c>
      <c r="P28" s="195">
        <v>4</v>
      </c>
      <c r="Q28" s="198">
        <v>0</v>
      </c>
      <c r="R28" s="45">
        <v>1</v>
      </c>
      <c r="S28" s="199">
        <v>3</v>
      </c>
    </row>
    <row r="29" spans="1:120" s="12" customFormat="1" ht="12.75">
      <c r="A29" s="216">
        <f>(H29*0.05+I29*0.1+J29*0.05+K29*0.1+L29*0.05+M29*0.05+N29*0.15+O29*0.15+P29*0.15+Q29*0.05+R29*0.05+S29*0.05)/0.85</f>
        <v>2.3823529411764706</v>
      </c>
      <c r="B29" s="39">
        <v>16</v>
      </c>
      <c r="C29" s="48" t="s">
        <v>40</v>
      </c>
      <c r="D29" s="49" t="s">
        <v>41</v>
      </c>
      <c r="E29" s="42" t="s">
        <v>11</v>
      </c>
      <c r="F29" s="50">
        <v>20</v>
      </c>
      <c r="G29" s="181">
        <f>'[1]LONGITUDES'!L144</f>
        <v>247.59</v>
      </c>
      <c r="H29" s="188">
        <v>1</v>
      </c>
      <c r="I29" s="47">
        <v>1</v>
      </c>
      <c r="J29" s="189">
        <f t="shared" si="0"/>
        <v>2</v>
      </c>
      <c r="K29" s="184">
        <v>1</v>
      </c>
      <c r="L29" s="44">
        <v>1</v>
      </c>
      <c r="M29" s="44">
        <v>4</v>
      </c>
      <c r="N29" s="44">
        <v>4</v>
      </c>
      <c r="O29" s="44"/>
      <c r="P29" s="195">
        <v>4</v>
      </c>
      <c r="Q29" s="198">
        <v>0</v>
      </c>
      <c r="R29" s="45">
        <v>1</v>
      </c>
      <c r="S29" s="199">
        <v>3.5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</row>
    <row r="30" spans="1:120" s="12" customFormat="1" ht="18">
      <c r="A30" s="217">
        <f>(H30*0.05+I30*0.1+J30*0.05+K30*0.1+L30*0.05+M30*0.05+N30*0.15+O30*0.15+P30*0.15+Q30*0.05+R30*0.05+S30*0.05)/0.85</f>
        <v>2.3529411764705883</v>
      </c>
      <c r="B30" s="39" t="s">
        <v>324</v>
      </c>
      <c r="C30" s="40" t="s">
        <v>40</v>
      </c>
      <c r="D30" s="41" t="s">
        <v>42</v>
      </c>
      <c r="E30" s="42" t="s">
        <v>11</v>
      </c>
      <c r="F30" s="43">
        <v>16</v>
      </c>
      <c r="G30" s="181">
        <f>'[1]LONGITUDES'!L145</f>
        <v>1786.7</v>
      </c>
      <c r="H30" s="188">
        <v>1</v>
      </c>
      <c r="I30" s="44">
        <v>1</v>
      </c>
      <c r="J30" s="189">
        <f t="shared" si="0"/>
        <v>1</v>
      </c>
      <c r="K30" s="184">
        <v>1</v>
      </c>
      <c r="L30" s="44">
        <v>1</v>
      </c>
      <c r="M30" s="44">
        <v>4</v>
      </c>
      <c r="N30" s="44">
        <v>4</v>
      </c>
      <c r="O30" s="44"/>
      <c r="P30" s="195">
        <v>4</v>
      </c>
      <c r="Q30" s="198">
        <v>0</v>
      </c>
      <c r="R30" s="45">
        <v>1</v>
      </c>
      <c r="S30" s="199">
        <v>4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</row>
    <row r="31" spans="1:19" s="12" customFormat="1" ht="12.75">
      <c r="A31" s="217">
        <f>H31*0.05+I31*0.1+J31*0.05+K31*0.1+L31*0.05+M31*0.05+N31*0.15+O31*0.15+P31*0.15+Q31*0.05+R31*0.05+S31*0.05</f>
        <v>2.575</v>
      </c>
      <c r="B31" s="39" t="s">
        <v>325</v>
      </c>
      <c r="C31" s="40" t="s">
        <v>43</v>
      </c>
      <c r="D31" s="41" t="s">
        <v>44</v>
      </c>
      <c r="E31" s="42" t="s">
        <v>11</v>
      </c>
      <c r="F31" s="43">
        <v>20</v>
      </c>
      <c r="G31" s="181">
        <f>'[1]LONGITUDES'!L140</f>
        <v>1514.98</v>
      </c>
      <c r="H31" s="188">
        <v>1</v>
      </c>
      <c r="I31" s="44">
        <v>1</v>
      </c>
      <c r="J31" s="189">
        <f t="shared" si="0"/>
        <v>2</v>
      </c>
      <c r="K31" s="184">
        <v>1</v>
      </c>
      <c r="L31" s="44">
        <v>1</v>
      </c>
      <c r="M31" s="44">
        <v>4</v>
      </c>
      <c r="N31" s="44">
        <v>4</v>
      </c>
      <c r="O31" s="44">
        <v>3.5</v>
      </c>
      <c r="P31" s="195">
        <v>4</v>
      </c>
      <c r="Q31" s="198">
        <v>0</v>
      </c>
      <c r="R31" s="45">
        <v>1</v>
      </c>
      <c r="S31" s="199">
        <v>4</v>
      </c>
    </row>
    <row r="32" spans="1:19" s="12" customFormat="1" ht="12.75">
      <c r="A32" s="217">
        <f>(H32*0.05+I32*0.1+J32*0.05+K32*0.1+L32*0.05+M32*0.05+N32*0.15+O32*0.15+P32*0.15+Q32*0.05+R32*0.05+S32*0.05)/0.85</f>
        <v>2.0941176470588236</v>
      </c>
      <c r="B32" s="39" t="s">
        <v>326</v>
      </c>
      <c r="C32" s="51" t="s">
        <v>45</v>
      </c>
      <c r="D32" s="41" t="s">
        <v>46</v>
      </c>
      <c r="E32" s="42" t="s">
        <v>11</v>
      </c>
      <c r="F32" s="43">
        <v>30</v>
      </c>
      <c r="G32" s="181">
        <f>'[1]LONGITUDES'!L71</f>
        <v>946.53</v>
      </c>
      <c r="H32" s="188">
        <v>1</v>
      </c>
      <c r="I32" s="52">
        <v>1</v>
      </c>
      <c r="J32" s="189">
        <f t="shared" si="0"/>
        <v>3</v>
      </c>
      <c r="K32" s="184">
        <v>2.8</v>
      </c>
      <c r="L32" s="44">
        <v>1</v>
      </c>
      <c r="M32" s="44">
        <v>3</v>
      </c>
      <c r="N32" s="44">
        <v>2</v>
      </c>
      <c r="O32" s="44"/>
      <c r="P32" s="195">
        <v>2</v>
      </c>
      <c r="Q32" s="198">
        <v>0</v>
      </c>
      <c r="R32" s="45">
        <v>4</v>
      </c>
      <c r="S32" s="199">
        <v>4</v>
      </c>
    </row>
    <row r="33" spans="1:19" s="12" customFormat="1" ht="18">
      <c r="A33" s="217">
        <f>(H33*0.05+I33*0.1+J33*0.05+K33*0.1+L33*0.05+M33*0.05+N33*0.15+O33*0.15+P33*0.15+Q33*0.05+R33*0.05+S33*0.05)/0.85</f>
        <v>2.294117647058824</v>
      </c>
      <c r="B33" s="39">
        <v>20.1</v>
      </c>
      <c r="C33" s="40" t="s">
        <v>47</v>
      </c>
      <c r="D33" s="41" t="s">
        <v>48</v>
      </c>
      <c r="E33" s="42" t="s">
        <v>11</v>
      </c>
      <c r="F33" s="43">
        <v>30</v>
      </c>
      <c r="G33" s="181">
        <f>'[1]LONGITUDES'!L73</f>
        <v>724.55</v>
      </c>
      <c r="H33" s="188">
        <v>1</v>
      </c>
      <c r="I33" s="44">
        <v>1</v>
      </c>
      <c r="J33" s="189">
        <f t="shared" si="0"/>
        <v>3</v>
      </c>
      <c r="K33" s="184">
        <v>1</v>
      </c>
      <c r="L33" s="44">
        <v>1</v>
      </c>
      <c r="M33" s="44">
        <v>4</v>
      </c>
      <c r="N33" s="44">
        <v>4</v>
      </c>
      <c r="O33" s="44"/>
      <c r="P33" s="195">
        <v>4</v>
      </c>
      <c r="Q33" s="198">
        <v>0</v>
      </c>
      <c r="R33" s="45">
        <v>1</v>
      </c>
      <c r="S33" s="199">
        <v>1</v>
      </c>
    </row>
    <row r="34" spans="1:19" s="12" customFormat="1" ht="18">
      <c r="A34" s="217">
        <f>(H34*0.05+I34*0.1+J34*0.05+K34*0.1+L34*0.05+M34*0.05+N34*0.15+O34*0.15+P34*0.15+Q34*0.05+R34*0.05+S34*0.05)/0.85</f>
        <v>2.264705882352941</v>
      </c>
      <c r="B34" s="39">
        <v>20.2</v>
      </c>
      <c r="C34" s="40" t="s">
        <v>47</v>
      </c>
      <c r="D34" s="41" t="s">
        <v>48</v>
      </c>
      <c r="E34" s="42" t="s">
        <v>11</v>
      </c>
      <c r="F34" s="53">
        <v>24</v>
      </c>
      <c r="G34" s="181">
        <f>'[1]LONGITUDES'!L74</f>
        <v>1639.21</v>
      </c>
      <c r="H34" s="188">
        <v>1</v>
      </c>
      <c r="I34" s="44">
        <v>1</v>
      </c>
      <c r="J34" s="189">
        <f t="shared" si="0"/>
        <v>2</v>
      </c>
      <c r="K34" s="184">
        <v>1</v>
      </c>
      <c r="L34" s="44">
        <v>1</v>
      </c>
      <c r="M34" s="44">
        <v>4</v>
      </c>
      <c r="N34" s="44">
        <v>4</v>
      </c>
      <c r="O34" s="44"/>
      <c r="P34" s="195">
        <v>4</v>
      </c>
      <c r="Q34" s="198">
        <v>0</v>
      </c>
      <c r="R34" s="45">
        <v>1.5</v>
      </c>
      <c r="S34" s="199">
        <v>1</v>
      </c>
    </row>
    <row r="35" spans="1:19" s="12" customFormat="1" ht="18">
      <c r="A35" s="217">
        <f>(H35*0.05+I35*0.1+J35*0.05+K35*0.1+L35*0.05+M35*0.05+N35*0.15+O35*0.15+P35*0.15+Q35*0.05+R35*0.05+S35*0.05)/0.75</f>
        <v>2.733333333333334</v>
      </c>
      <c r="B35" s="39">
        <v>21.1</v>
      </c>
      <c r="C35" s="40" t="s">
        <v>49</v>
      </c>
      <c r="D35" s="41" t="s">
        <v>50</v>
      </c>
      <c r="E35" s="42" t="s">
        <v>11</v>
      </c>
      <c r="F35" s="43">
        <v>30</v>
      </c>
      <c r="G35" s="181">
        <f>'[1]LONGITUDES'!L75</f>
        <v>3158.35</v>
      </c>
      <c r="H35" s="188">
        <v>1</v>
      </c>
      <c r="I35" s="44">
        <v>1</v>
      </c>
      <c r="J35" s="189">
        <f t="shared" si="0"/>
        <v>3</v>
      </c>
      <c r="K35" s="184">
        <v>3</v>
      </c>
      <c r="L35" s="44">
        <v>1</v>
      </c>
      <c r="M35" s="44">
        <v>4</v>
      </c>
      <c r="N35" s="44">
        <v>4</v>
      </c>
      <c r="O35" s="44"/>
      <c r="P35" s="195">
        <v>4</v>
      </c>
      <c r="Q35" s="198">
        <v>0</v>
      </c>
      <c r="R35" s="45"/>
      <c r="S35" s="199"/>
    </row>
    <row r="36" spans="1:19" s="12" customFormat="1" ht="18">
      <c r="A36" s="217">
        <f>(H36*0.05+I36*0.1+J36*0.05+K36*0.1+L36*0.05+M36*0.05+N36*0.15+O36*0.15+P36*0.15+Q36*0.05+R36*0.05+S36*0.05)/0.9</f>
        <v>2.722222222222222</v>
      </c>
      <c r="B36" s="39">
        <v>21.2</v>
      </c>
      <c r="C36" s="40" t="s">
        <v>49</v>
      </c>
      <c r="D36" s="41" t="s">
        <v>50</v>
      </c>
      <c r="E36" s="42" t="s">
        <v>11</v>
      </c>
      <c r="F36" s="43">
        <v>20</v>
      </c>
      <c r="G36" s="181">
        <f>'[1]LONGITUDES'!L76</f>
        <v>2790.4</v>
      </c>
      <c r="H36" s="188">
        <v>1</v>
      </c>
      <c r="I36" s="44">
        <v>1</v>
      </c>
      <c r="J36" s="189">
        <f t="shared" si="0"/>
        <v>2</v>
      </c>
      <c r="K36" s="184">
        <v>3</v>
      </c>
      <c r="L36" s="44">
        <v>1</v>
      </c>
      <c r="M36" s="44">
        <v>4</v>
      </c>
      <c r="N36" s="44">
        <v>4</v>
      </c>
      <c r="O36" s="44">
        <v>3</v>
      </c>
      <c r="P36" s="195">
        <v>4</v>
      </c>
      <c r="Q36" s="198">
        <v>0</v>
      </c>
      <c r="R36" s="45"/>
      <c r="S36" s="199"/>
    </row>
    <row r="37" spans="1:19" s="12" customFormat="1" ht="29.25">
      <c r="A37" s="217">
        <f>H37*0.05+I37*0.1+J37*0.05+K37*0.1+L37*0.05+M37*0.05+N37*0.15+O37*0.15+P37*0.15+Q37*0.05+R37*0.05+S37*0.05</f>
        <v>2.4</v>
      </c>
      <c r="B37" s="58">
        <v>22</v>
      </c>
      <c r="C37" s="59" t="s">
        <v>51</v>
      </c>
      <c r="D37" s="60" t="s">
        <v>52</v>
      </c>
      <c r="E37" s="61" t="s">
        <v>11</v>
      </c>
      <c r="F37" s="62">
        <v>24</v>
      </c>
      <c r="G37" s="180">
        <f>'[1]LONGITUDES'!L111</f>
        <v>3856</v>
      </c>
      <c r="H37" s="186">
        <v>1</v>
      </c>
      <c r="I37" s="63">
        <v>3</v>
      </c>
      <c r="J37" s="187">
        <f t="shared" si="0"/>
        <v>2</v>
      </c>
      <c r="K37" s="183">
        <v>1</v>
      </c>
      <c r="L37" s="63">
        <v>3</v>
      </c>
      <c r="M37" s="63">
        <v>3.5</v>
      </c>
      <c r="N37" s="63">
        <v>3</v>
      </c>
      <c r="O37" s="63">
        <v>3</v>
      </c>
      <c r="P37" s="194">
        <v>2</v>
      </c>
      <c r="Q37" s="196">
        <v>0</v>
      </c>
      <c r="R37" s="64">
        <v>3.5</v>
      </c>
      <c r="S37" s="197">
        <v>3</v>
      </c>
    </row>
    <row r="38" spans="1:19" s="12" customFormat="1" ht="12.75">
      <c r="A38" s="217">
        <f>(H38*0.05+I38*0.1+J38*0.05+K38*0.1+L38*0.05+M38*0.05+N38*0.15+O38*0.15+P38*0.15+Q38*0.05+R38*0.05+S38*0.05)/0.9</f>
        <v>1.937222222222222</v>
      </c>
      <c r="B38" s="39" t="s">
        <v>327</v>
      </c>
      <c r="C38" s="40" t="s">
        <v>53</v>
      </c>
      <c r="D38" s="41" t="s">
        <v>54</v>
      </c>
      <c r="E38" s="42" t="s">
        <v>11</v>
      </c>
      <c r="F38" s="43">
        <v>24</v>
      </c>
      <c r="G38" s="181">
        <f>'[1]LONGITUDES'!L77</f>
        <v>2929.4</v>
      </c>
      <c r="H38" s="188">
        <v>1</v>
      </c>
      <c r="I38" s="44">
        <v>1</v>
      </c>
      <c r="J38" s="189">
        <f t="shared" si="0"/>
        <v>2</v>
      </c>
      <c r="K38" s="184">
        <v>1</v>
      </c>
      <c r="L38" s="44">
        <v>1</v>
      </c>
      <c r="M38" s="44">
        <v>2</v>
      </c>
      <c r="N38" s="44">
        <v>3</v>
      </c>
      <c r="O38" s="44">
        <v>2.29</v>
      </c>
      <c r="P38" s="195">
        <v>3</v>
      </c>
      <c r="Q38" s="198">
        <v>0</v>
      </c>
      <c r="R38" s="45"/>
      <c r="S38" s="199"/>
    </row>
    <row r="39" spans="1:19" s="12" customFormat="1" ht="18">
      <c r="A39" s="217">
        <f>H39*0.05+I39*0.1+J39*0.05+K39*0.1+L39*0.05+M39*0.05+N39*0.15+O39*0.15+P39*0.15+Q39*0.05+R39*0.05+S39*0.05</f>
        <v>2.625</v>
      </c>
      <c r="B39" s="39" t="s">
        <v>328</v>
      </c>
      <c r="C39" s="40" t="s">
        <v>55</v>
      </c>
      <c r="D39" s="41" t="s">
        <v>56</v>
      </c>
      <c r="E39" s="42" t="s">
        <v>11</v>
      </c>
      <c r="F39" s="43">
        <v>24</v>
      </c>
      <c r="G39" s="181">
        <f>'[1]LONGITUDES'!L79</f>
        <v>2480.82</v>
      </c>
      <c r="H39" s="188">
        <v>1</v>
      </c>
      <c r="I39" s="44">
        <v>1</v>
      </c>
      <c r="J39" s="189">
        <f t="shared" si="0"/>
        <v>2</v>
      </c>
      <c r="K39" s="184">
        <v>3</v>
      </c>
      <c r="L39" s="44">
        <v>1</v>
      </c>
      <c r="M39" s="44">
        <v>3</v>
      </c>
      <c r="N39" s="44">
        <v>4</v>
      </c>
      <c r="O39" s="44">
        <v>2.5</v>
      </c>
      <c r="P39" s="195">
        <v>4</v>
      </c>
      <c r="Q39" s="198">
        <v>0</v>
      </c>
      <c r="R39" s="45">
        <v>5</v>
      </c>
      <c r="S39" s="199">
        <v>1</v>
      </c>
    </row>
    <row r="40" spans="1:19" s="12" customFormat="1" ht="18">
      <c r="A40" s="218">
        <f>(H40*0.05+I40*0.1+J40*0.05+K40*0.1+L40*0.05+M40*0.05+N40*0.15+O40*0.15+P40*0.15+Q40*0.05+R40*0.05+S40*0.05)/0.75</f>
        <v>2.6666666666666665</v>
      </c>
      <c r="B40" s="39" t="s">
        <v>329</v>
      </c>
      <c r="C40" s="40" t="s">
        <v>57</v>
      </c>
      <c r="D40" s="41" t="s">
        <v>58</v>
      </c>
      <c r="E40" s="42" t="s">
        <v>11</v>
      </c>
      <c r="F40" s="43">
        <v>24</v>
      </c>
      <c r="G40" s="181">
        <f>'[1]LONGITUDES'!L80</f>
        <v>2300</v>
      </c>
      <c r="H40" s="188">
        <v>1</v>
      </c>
      <c r="I40" s="44">
        <v>1</v>
      </c>
      <c r="J40" s="189">
        <f t="shared" si="0"/>
        <v>2</v>
      </c>
      <c r="K40" s="184">
        <v>3</v>
      </c>
      <c r="L40" s="44">
        <v>1</v>
      </c>
      <c r="M40" s="44">
        <v>4</v>
      </c>
      <c r="N40" s="44">
        <v>4</v>
      </c>
      <c r="O40" s="44"/>
      <c r="P40" s="195">
        <v>4</v>
      </c>
      <c r="Q40" s="198">
        <v>0</v>
      </c>
      <c r="R40" s="45"/>
      <c r="S40" s="199"/>
    </row>
    <row r="41" spans="1:19" s="12" customFormat="1" ht="18">
      <c r="A41" s="216">
        <f>(H41*0.05+I41*0.1+J41*0.05+K41*0.1+L41*0.05+M41*0.05+N41*0.15+O41*0.15+P41*0.15+Q41*0.05+R41*0.05+S41*0.05)/0.85</f>
        <v>2.294117647058824</v>
      </c>
      <c r="B41" s="39" t="s">
        <v>330</v>
      </c>
      <c r="C41" s="40" t="s">
        <v>59</v>
      </c>
      <c r="D41" s="41" t="s">
        <v>60</v>
      </c>
      <c r="E41" s="42" t="s">
        <v>11</v>
      </c>
      <c r="F41" s="43">
        <v>24</v>
      </c>
      <c r="G41" s="181">
        <f>'[1]LONGITUDES'!L81</f>
        <v>2732.13</v>
      </c>
      <c r="H41" s="188">
        <v>1</v>
      </c>
      <c r="I41" s="44">
        <v>3</v>
      </c>
      <c r="J41" s="189">
        <f t="shared" si="0"/>
        <v>2</v>
      </c>
      <c r="K41" s="184">
        <v>1</v>
      </c>
      <c r="L41" s="44">
        <v>1</v>
      </c>
      <c r="M41" s="44">
        <v>3.5</v>
      </c>
      <c r="N41" s="44">
        <v>3</v>
      </c>
      <c r="O41" s="44"/>
      <c r="P41" s="195">
        <v>2</v>
      </c>
      <c r="Q41" s="198">
        <v>0</v>
      </c>
      <c r="R41" s="45">
        <v>4</v>
      </c>
      <c r="S41" s="199">
        <v>4.5</v>
      </c>
    </row>
    <row r="42" spans="1:19" s="12" customFormat="1" ht="27">
      <c r="A42" s="217">
        <f>(H42*0.05+I42*0.1+J42*0.05+K42*0.1+L42*0.05+M42*0.05+N42*0.15+O42*0.15+P42*0.15+Q42*0.05+R42*0.05+S42*0.05)/0.85</f>
        <v>2.617647058823529</v>
      </c>
      <c r="B42" s="39" t="s">
        <v>331</v>
      </c>
      <c r="C42" s="40" t="s">
        <v>61</v>
      </c>
      <c r="D42" s="41" t="s">
        <v>62</v>
      </c>
      <c r="E42" s="42" t="s">
        <v>11</v>
      </c>
      <c r="F42" s="43">
        <v>24</v>
      </c>
      <c r="G42" s="181">
        <f>'[1]LONGITUDES'!L82</f>
        <v>982.23</v>
      </c>
      <c r="H42" s="188">
        <v>1</v>
      </c>
      <c r="I42" s="44">
        <v>3</v>
      </c>
      <c r="J42" s="189">
        <f t="shared" si="0"/>
        <v>2</v>
      </c>
      <c r="K42" s="184">
        <v>1</v>
      </c>
      <c r="L42" s="44">
        <v>1</v>
      </c>
      <c r="M42" s="44">
        <v>4</v>
      </c>
      <c r="N42" s="44">
        <v>4</v>
      </c>
      <c r="O42" s="44"/>
      <c r="P42" s="195">
        <v>4</v>
      </c>
      <c r="Q42" s="198">
        <v>0</v>
      </c>
      <c r="R42" s="45">
        <v>3.5</v>
      </c>
      <c r="S42" s="199">
        <v>1</v>
      </c>
    </row>
    <row r="43" spans="1:19" s="12" customFormat="1" ht="27">
      <c r="A43" s="217">
        <f>(H43*0.05+I43*0.1+J43*0.05+K43*0.1+L43*0.05+M43*0.05+N43*0.15+O43*0.15+P43*0.15+Q43*0.05+R43*0.05+S43*0.05)/0.85</f>
        <v>2.794117647058824</v>
      </c>
      <c r="B43" s="39">
        <v>27.2</v>
      </c>
      <c r="C43" s="40" t="s">
        <v>63</v>
      </c>
      <c r="D43" s="41" t="s">
        <v>62</v>
      </c>
      <c r="E43" s="42" t="s">
        <v>11</v>
      </c>
      <c r="F43" s="43">
        <v>24</v>
      </c>
      <c r="G43" s="181">
        <f>'[1]LONGITUDES'!L83</f>
        <v>1750.39</v>
      </c>
      <c r="H43" s="188">
        <v>1</v>
      </c>
      <c r="I43" s="44">
        <v>3</v>
      </c>
      <c r="J43" s="189">
        <f t="shared" si="0"/>
        <v>2</v>
      </c>
      <c r="K43" s="184">
        <v>1</v>
      </c>
      <c r="L43" s="44">
        <v>1</v>
      </c>
      <c r="M43" s="44">
        <v>4</v>
      </c>
      <c r="N43" s="44">
        <v>4</v>
      </c>
      <c r="O43" s="44"/>
      <c r="P43" s="195">
        <v>4</v>
      </c>
      <c r="Q43" s="198">
        <v>0</v>
      </c>
      <c r="R43" s="45">
        <v>3.5</v>
      </c>
      <c r="S43" s="199">
        <v>4</v>
      </c>
    </row>
    <row r="44" spans="1:19" s="12" customFormat="1" ht="18">
      <c r="A44" s="217">
        <f>(H44*0.05+I44*0.1+J44*0.05+K44*0.1+L44*0.05+M44*0.05+N44*0.15+O44*0.15+P44*0.15+Q44*0.05+R44*0.05+S44*0.05)/0.85</f>
        <v>2.7647058823529416</v>
      </c>
      <c r="B44" s="39">
        <v>28</v>
      </c>
      <c r="C44" s="40" t="s">
        <v>64</v>
      </c>
      <c r="D44" s="41" t="s">
        <v>65</v>
      </c>
      <c r="E44" s="42" t="s">
        <v>11</v>
      </c>
      <c r="F44" s="43">
        <v>24</v>
      </c>
      <c r="G44" s="181">
        <f>'[1]LONGITUDES'!L84</f>
        <v>3912.55</v>
      </c>
      <c r="H44" s="188">
        <v>1</v>
      </c>
      <c r="I44" s="44">
        <v>3</v>
      </c>
      <c r="J44" s="189">
        <f t="shared" si="0"/>
        <v>2</v>
      </c>
      <c r="K44" s="184">
        <v>3</v>
      </c>
      <c r="L44" s="44">
        <v>1</v>
      </c>
      <c r="M44" s="44">
        <v>4</v>
      </c>
      <c r="N44" s="44">
        <v>4</v>
      </c>
      <c r="O44" s="44"/>
      <c r="P44" s="195">
        <v>4</v>
      </c>
      <c r="Q44" s="198">
        <v>0</v>
      </c>
      <c r="R44" s="45">
        <v>2</v>
      </c>
      <c r="S44" s="199">
        <v>1</v>
      </c>
    </row>
    <row r="45" spans="1:19" s="12" customFormat="1" ht="12.75">
      <c r="A45" s="217">
        <f>H45*0.05+I45*0.1+J45*0.05+K45*0.1+L45*0.05+M45*0.05+N45*0.15+O45*0.15+P45*0.15+Q45*0.05+R45*0.05+S45*0.05</f>
        <v>2.7995</v>
      </c>
      <c r="B45" s="39" t="s">
        <v>332</v>
      </c>
      <c r="C45" s="40" t="s">
        <v>66</v>
      </c>
      <c r="D45" s="41" t="s">
        <v>67</v>
      </c>
      <c r="E45" s="42" t="s">
        <v>11</v>
      </c>
      <c r="F45" s="43">
        <v>24</v>
      </c>
      <c r="G45" s="181">
        <f>'[1]LONGITUDES'!L85</f>
        <v>2557.47</v>
      </c>
      <c r="H45" s="188">
        <v>1</v>
      </c>
      <c r="I45" s="44">
        <v>3</v>
      </c>
      <c r="J45" s="189">
        <f t="shared" si="0"/>
        <v>2</v>
      </c>
      <c r="K45" s="184">
        <v>3.5</v>
      </c>
      <c r="L45" s="44">
        <v>1</v>
      </c>
      <c r="M45" s="44">
        <v>4</v>
      </c>
      <c r="N45" s="44">
        <v>4</v>
      </c>
      <c r="O45" s="44">
        <v>2.83</v>
      </c>
      <c r="P45" s="195">
        <v>4</v>
      </c>
      <c r="Q45" s="198">
        <v>0</v>
      </c>
      <c r="R45" s="45">
        <v>1.5</v>
      </c>
      <c r="S45" s="199">
        <v>1</v>
      </c>
    </row>
    <row r="46" spans="1:19" s="12" customFormat="1" ht="27">
      <c r="A46" s="217">
        <f>(H46*0.05+I46*0.1+J46*0.05+K46*0.1+L46*0.05+M46*0.05+N46*0.15+O46*0.15+P46*0.15+Q46*0.05+R46*0.05+S46*0.05)/0.85</f>
        <v>2.0294117647058827</v>
      </c>
      <c r="B46" s="39" t="s">
        <v>333</v>
      </c>
      <c r="C46" s="40" t="s">
        <v>68</v>
      </c>
      <c r="D46" s="41" t="s">
        <v>69</v>
      </c>
      <c r="E46" s="42" t="s">
        <v>11</v>
      </c>
      <c r="F46" s="43">
        <v>24</v>
      </c>
      <c r="G46" s="181">
        <f>'[1]LONGITUDES'!L91</f>
        <v>2987.02</v>
      </c>
      <c r="H46" s="188">
        <v>1</v>
      </c>
      <c r="I46" s="44">
        <v>3</v>
      </c>
      <c r="J46" s="189">
        <f t="shared" si="0"/>
        <v>2</v>
      </c>
      <c r="K46" s="184">
        <v>1</v>
      </c>
      <c r="L46" s="44">
        <v>1</v>
      </c>
      <c r="M46" s="44">
        <v>3.5</v>
      </c>
      <c r="N46" s="44">
        <v>2</v>
      </c>
      <c r="O46" s="44"/>
      <c r="P46" s="195">
        <v>2.5</v>
      </c>
      <c r="Q46" s="198">
        <v>0</v>
      </c>
      <c r="R46" s="45">
        <v>3</v>
      </c>
      <c r="S46" s="199">
        <v>2.5</v>
      </c>
    </row>
    <row r="47" spans="1:19" s="12" customFormat="1" ht="18">
      <c r="A47" s="217">
        <f>(H47*0.05+I47*0.1+J47*0.05+K47*0.1+L47*0.05+M47*0.05+N47*0.15+O47*0.15+P47*0.15+Q47*0.05+R47*0.05+S47*0.05)/0.85</f>
        <v>1.8235294117647063</v>
      </c>
      <c r="B47" s="39">
        <v>31.1</v>
      </c>
      <c r="C47" s="48" t="s">
        <v>70</v>
      </c>
      <c r="D47" s="41" t="s">
        <v>71</v>
      </c>
      <c r="E47" s="42" t="s">
        <v>11</v>
      </c>
      <c r="F47" s="50">
        <v>24</v>
      </c>
      <c r="G47" s="181">
        <f>'[1]LONGITUDES'!L92</f>
        <v>4317.5</v>
      </c>
      <c r="H47" s="188">
        <v>1</v>
      </c>
      <c r="I47" s="47">
        <v>3</v>
      </c>
      <c r="J47" s="189">
        <f t="shared" si="0"/>
        <v>2</v>
      </c>
      <c r="K47" s="184">
        <v>1</v>
      </c>
      <c r="L47" s="44">
        <v>1</v>
      </c>
      <c r="M47" s="44">
        <v>3.5</v>
      </c>
      <c r="N47" s="44">
        <v>2</v>
      </c>
      <c r="O47" s="44"/>
      <c r="P47" s="195">
        <v>2</v>
      </c>
      <c r="Q47" s="198">
        <v>0</v>
      </c>
      <c r="R47" s="45">
        <v>2</v>
      </c>
      <c r="S47" s="199">
        <v>1.5</v>
      </c>
    </row>
    <row r="48" spans="1:19" s="12" customFormat="1" ht="18">
      <c r="A48" s="217">
        <f>(H48*0.05+I48*0.1+J48*0.05+K48*0.1+L48*0.05+M48*0.05+N48*0.15+O48*0.15+P48*0.15+Q48*0.05+R48*0.05+S48*0.05)/0.85</f>
        <v>1.7647058823529416</v>
      </c>
      <c r="B48" s="39">
        <v>31.2</v>
      </c>
      <c r="C48" s="40" t="s">
        <v>72</v>
      </c>
      <c r="D48" s="41" t="s">
        <v>71</v>
      </c>
      <c r="E48" s="42" t="s">
        <v>11</v>
      </c>
      <c r="F48" s="43">
        <v>24</v>
      </c>
      <c r="G48" s="181">
        <f>'[1]LONGITUDES'!L93</f>
        <v>3472.87</v>
      </c>
      <c r="H48" s="188">
        <v>1</v>
      </c>
      <c r="I48" s="44">
        <v>3</v>
      </c>
      <c r="J48" s="189">
        <f t="shared" si="0"/>
        <v>2</v>
      </c>
      <c r="K48" s="184">
        <v>1</v>
      </c>
      <c r="L48" s="44">
        <v>1</v>
      </c>
      <c r="M48" s="44">
        <v>3.5</v>
      </c>
      <c r="N48" s="44">
        <v>2</v>
      </c>
      <c r="O48" s="44"/>
      <c r="P48" s="195">
        <v>2</v>
      </c>
      <c r="Q48" s="198">
        <v>0</v>
      </c>
      <c r="R48" s="45">
        <v>1</v>
      </c>
      <c r="S48" s="199">
        <v>1.5</v>
      </c>
    </row>
    <row r="49" spans="1:19" s="12" customFormat="1" ht="12.75">
      <c r="A49" s="217">
        <f>(H49*0.05+I49*0.1+J49*0.05+K49*0.1+L49*0.05+M49*0.05+N49*0.15+O49*0.15+P49*0.15+Q49*0.05+R49*0.05+S49*0.05)/0.85</f>
        <v>2.11764705882353</v>
      </c>
      <c r="B49" s="39">
        <v>32</v>
      </c>
      <c r="C49" s="40" t="s">
        <v>73</v>
      </c>
      <c r="D49" s="41" t="s">
        <v>74</v>
      </c>
      <c r="E49" s="42" t="s">
        <v>11</v>
      </c>
      <c r="F49" s="43">
        <v>24</v>
      </c>
      <c r="G49" s="181">
        <f>'[1]LONGITUDES'!L94</f>
        <v>5344.76</v>
      </c>
      <c r="H49" s="188">
        <v>1</v>
      </c>
      <c r="I49" s="44">
        <v>3</v>
      </c>
      <c r="J49" s="189">
        <f t="shared" si="0"/>
        <v>2</v>
      </c>
      <c r="K49" s="184">
        <v>1</v>
      </c>
      <c r="L49" s="44">
        <v>1</v>
      </c>
      <c r="M49" s="44">
        <v>3.5</v>
      </c>
      <c r="N49" s="44">
        <v>3.5</v>
      </c>
      <c r="O49" s="44"/>
      <c r="P49" s="195">
        <v>2</v>
      </c>
      <c r="Q49" s="198">
        <v>0</v>
      </c>
      <c r="R49" s="45">
        <v>1.5</v>
      </c>
      <c r="S49" s="199">
        <v>2.5</v>
      </c>
    </row>
    <row r="50" spans="1:19" s="12" customFormat="1" ht="18">
      <c r="A50" s="217">
        <f>H50*0.05+I50*0.1+J50*0.05+K50*0.1+L50*0.05+M50*0.05+N50*0.15+O50*0.15+P50*0.15+Q50*0.05+R50*0.05+S50*0.05</f>
        <v>2.4000000000000004</v>
      </c>
      <c r="B50" s="39" t="s">
        <v>334</v>
      </c>
      <c r="C50" s="40" t="s">
        <v>75</v>
      </c>
      <c r="D50" s="41" t="s">
        <v>76</v>
      </c>
      <c r="E50" s="42" t="s">
        <v>11</v>
      </c>
      <c r="F50" s="43">
        <v>24</v>
      </c>
      <c r="G50" s="181">
        <f>'[1]LONGITUDES'!L95</f>
        <v>1293.48</v>
      </c>
      <c r="H50" s="188">
        <v>1</v>
      </c>
      <c r="I50" s="44">
        <v>3</v>
      </c>
      <c r="J50" s="189">
        <f t="shared" si="0"/>
        <v>2</v>
      </c>
      <c r="K50" s="184">
        <v>1</v>
      </c>
      <c r="L50" s="44">
        <v>1</v>
      </c>
      <c r="M50" s="44">
        <v>3.5</v>
      </c>
      <c r="N50" s="44">
        <v>3.5</v>
      </c>
      <c r="O50" s="44">
        <v>3</v>
      </c>
      <c r="P50" s="195">
        <v>2</v>
      </c>
      <c r="Q50" s="198">
        <v>0</v>
      </c>
      <c r="R50" s="45">
        <v>3</v>
      </c>
      <c r="S50" s="199">
        <v>4</v>
      </c>
    </row>
    <row r="51" spans="1:19" s="12" customFormat="1" ht="12.75">
      <c r="A51" s="217">
        <f>(H51*0.05+I51*0.1+J51*0.05+K51*0.1+L51*0.05+M51*0.05+N51*0.15+O51*0.15+P51*0.15+Q51*0.05+R51*0.05+S51*0.05)/0.85</f>
        <v>2.1764705882352944</v>
      </c>
      <c r="B51" s="39" t="s">
        <v>335</v>
      </c>
      <c r="C51" s="40" t="s">
        <v>77</v>
      </c>
      <c r="D51" s="41" t="s">
        <v>78</v>
      </c>
      <c r="E51" s="42" t="s">
        <v>11</v>
      </c>
      <c r="F51" s="43">
        <v>24</v>
      </c>
      <c r="G51" s="181">
        <f>'[1]LONGITUDES'!L100</f>
        <v>2510.47</v>
      </c>
      <c r="H51" s="188">
        <v>1</v>
      </c>
      <c r="I51" s="44">
        <v>3</v>
      </c>
      <c r="J51" s="189">
        <f t="shared" si="0"/>
        <v>2</v>
      </c>
      <c r="K51" s="184">
        <v>1</v>
      </c>
      <c r="L51" s="44">
        <v>1</v>
      </c>
      <c r="M51" s="44">
        <v>3.5</v>
      </c>
      <c r="N51" s="44">
        <v>3.5</v>
      </c>
      <c r="O51" s="44"/>
      <c r="P51" s="195">
        <v>3</v>
      </c>
      <c r="Q51" s="198">
        <v>0</v>
      </c>
      <c r="R51" s="45">
        <v>1</v>
      </c>
      <c r="S51" s="199">
        <v>1</v>
      </c>
    </row>
    <row r="52" spans="1:19" s="12" customFormat="1" ht="18">
      <c r="A52" s="217">
        <f>(H52*0.05+I52*0.1+J52*0.05+K52*0.1+L52*0.05+M52*0.05+N52*0.15+O52*0.15+P52*0.15+Q52*0.05+R52*0.05+S52*0.05)/0.75</f>
        <v>2.5</v>
      </c>
      <c r="B52" s="39" t="s">
        <v>336</v>
      </c>
      <c r="C52" s="40" t="s">
        <v>79</v>
      </c>
      <c r="D52" s="41" t="s">
        <v>80</v>
      </c>
      <c r="E52" s="42" t="s">
        <v>11</v>
      </c>
      <c r="F52" s="43">
        <v>24</v>
      </c>
      <c r="G52" s="181">
        <f>'[1]LONGITUDES'!L105</f>
        <v>818.03</v>
      </c>
      <c r="H52" s="188">
        <v>1</v>
      </c>
      <c r="I52" s="44">
        <v>2</v>
      </c>
      <c r="J52" s="189">
        <f t="shared" si="0"/>
        <v>2</v>
      </c>
      <c r="K52" s="184">
        <v>1</v>
      </c>
      <c r="L52" s="44">
        <v>1</v>
      </c>
      <c r="M52" s="44">
        <v>3.5</v>
      </c>
      <c r="N52" s="44">
        <v>4</v>
      </c>
      <c r="O52" s="44"/>
      <c r="P52" s="195">
        <v>4</v>
      </c>
      <c r="Q52" s="198">
        <v>0</v>
      </c>
      <c r="R52" s="45"/>
      <c r="S52" s="199"/>
    </row>
    <row r="53" spans="1:19" s="12" customFormat="1" ht="12.75">
      <c r="A53" s="217">
        <f>(H53*0.05+I53*0.1+J53*0.05+K53*0.1+L53*0.05+M53*0.05+N53*0.15+O53*0.15+P53*0.15+Q53*0.05+R53*0.05+S53*0.05)/0.85</f>
        <v>1.8294117647058825</v>
      </c>
      <c r="B53" s="39" t="s">
        <v>337</v>
      </c>
      <c r="C53" s="40" t="s">
        <v>81</v>
      </c>
      <c r="D53" s="54" t="s">
        <v>82</v>
      </c>
      <c r="E53" s="42" t="s">
        <v>11</v>
      </c>
      <c r="F53" s="43">
        <v>24</v>
      </c>
      <c r="G53" s="181">
        <f>'[1]LONGITUDES'!L106</f>
        <v>692.45</v>
      </c>
      <c r="H53" s="188">
        <v>1</v>
      </c>
      <c r="I53" s="44">
        <v>1</v>
      </c>
      <c r="J53" s="189">
        <f t="shared" si="0"/>
        <v>2</v>
      </c>
      <c r="K53" s="184">
        <v>2.8</v>
      </c>
      <c r="L53" s="44">
        <v>1</v>
      </c>
      <c r="M53" s="44">
        <v>3</v>
      </c>
      <c r="N53" s="44">
        <v>2</v>
      </c>
      <c r="O53" s="44"/>
      <c r="P53" s="195">
        <v>2</v>
      </c>
      <c r="Q53" s="198">
        <v>0</v>
      </c>
      <c r="R53" s="45">
        <v>3.5</v>
      </c>
      <c r="S53" s="199">
        <v>1</v>
      </c>
    </row>
    <row r="54" spans="1:19" s="12" customFormat="1" ht="18">
      <c r="A54" s="217">
        <f>H54*0.05+I54*0.1+J54*0.05+K54*0.1+L54*0.05+M54*0.05+N54*0.15+O54*0.15+P54*0.15+Q54*0.05+R54*0.05+S54*0.05</f>
        <v>2.365</v>
      </c>
      <c r="B54" s="39" t="s">
        <v>338</v>
      </c>
      <c r="C54" s="40" t="s">
        <v>83</v>
      </c>
      <c r="D54" s="41" t="s">
        <v>84</v>
      </c>
      <c r="E54" s="42" t="s">
        <v>11</v>
      </c>
      <c r="F54" s="43">
        <v>24</v>
      </c>
      <c r="G54" s="181">
        <f>'[1]LONGITUDES'!L107</f>
        <v>4722.99</v>
      </c>
      <c r="H54" s="188">
        <v>1</v>
      </c>
      <c r="I54" s="44">
        <v>1</v>
      </c>
      <c r="J54" s="189">
        <f t="shared" si="0"/>
        <v>2</v>
      </c>
      <c r="K54" s="184">
        <v>1</v>
      </c>
      <c r="L54" s="44">
        <v>1</v>
      </c>
      <c r="M54" s="44">
        <v>4</v>
      </c>
      <c r="N54" s="44">
        <v>4</v>
      </c>
      <c r="O54" s="44">
        <v>2.6</v>
      </c>
      <c r="P54" s="195">
        <v>4</v>
      </c>
      <c r="Q54" s="198">
        <v>0</v>
      </c>
      <c r="R54" s="45">
        <v>2</v>
      </c>
      <c r="S54" s="199">
        <v>1.5</v>
      </c>
    </row>
    <row r="55" spans="1:19" s="12" customFormat="1" ht="18">
      <c r="A55" s="217">
        <f>H55*0.05+I55*0.1+J55*0.05+K55*0.1+L55*0.05+M55*0.05+N55*0.15+O55*0.15+P55*0.15+Q55*0.05+R55*0.05+S55*0.05</f>
        <v>2.4625</v>
      </c>
      <c r="B55" s="39" t="s">
        <v>339</v>
      </c>
      <c r="C55" s="40" t="s">
        <v>85</v>
      </c>
      <c r="D55" s="41" t="s">
        <v>86</v>
      </c>
      <c r="E55" s="42" t="s">
        <v>11</v>
      </c>
      <c r="F55" s="43">
        <v>24</v>
      </c>
      <c r="G55" s="181">
        <f>'[1]LONGITUDES'!L108</f>
        <v>1909.85</v>
      </c>
      <c r="H55" s="188">
        <v>1</v>
      </c>
      <c r="I55" s="44">
        <v>1</v>
      </c>
      <c r="J55" s="189">
        <f t="shared" si="0"/>
        <v>2</v>
      </c>
      <c r="K55" s="184">
        <v>3</v>
      </c>
      <c r="L55" s="44">
        <v>1</v>
      </c>
      <c r="M55" s="44">
        <v>4</v>
      </c>
      <c r="N55" s="44">
        <v>4</v>
      </c>
      <c r="O55" s="44">
        <v>3.25</v>
      </c>
      <c r="P55" s="195">
        <v>3</v>
      </c>
      <c r="Q55" s="198">
        <v>0</v>
      </c>
      <c r="R55" s="45">
        <v>1.5</v>
      </c>
      <c r="S55" s="199">
        <v>1</v>
      </c>
    </row>
    <row r="56" spans="1:19" s="12" customFormat="1" ht="27">
      <c r="A56" s="217">
        <f>H56*0.05+I56*0.1+J56*0.05+K56*0.1+L56*0.05+M56*0.05+N56*0.15+O56*0.15+P56*0.15+Q56*0.05+R56*0.05+S56*0.05</f>
        <v>2.625</v>
      </c>
      <c r="B56" s="39" t="s">
        <v>340</v>
      </c>
      <c r="C56" s="40" t="s">
        <v>87</v>
      </c>
      <c r="D56" s="41" t="s">
        <v>88</v>
      </c>
      <c r="E56" s="42" t="s">
        <v>11</v>
      </c>
      <c r="F56" s="43">
        <v>24</v>
      </c>
      <c r="G56" s="181">
        <f>'[1]LONGITUDES'!L115</f>
        <v>3790.96</v>
      </c>
      <c r="H56" s="188">
        <v>1</v>
      </c>
      <c r="I56" s="44">
        <v>1</v>
      </c>
      <c r="J56" s="189">
        <f t="shared" si="0"/>
        <v>2</v>
      </c>
      <c r="K56" s="184">
        <v>3</v>
      </c>
      <c r="L56" s="44">
        <v>1</v>
      </c>
      <c r="M56" s="44">
        <v>4</v>
      </c>
      <c r="N56" s="44">
        <v>4</v>
      </c>
      <c r="O56" s="44">
        <v>3.5</v>
      </c>
      <c r="P56" s="195">
        <v>3</v>
      </c>
      <c r="Q56" s="198">
        <v>0</v>
      </c>
      <c r="R56" s="45">
        <v>3.5</v>
      </c>
      <c r="S56" s="199">
        <v>1.5</v>
      </c>
    </row>
    <row r="57" spans="1:19" s="12" customFormat="1" ht="12.75">
      <c r="A57" s="217">
        <f>(H57*0.05+I57*0.1+J57*0.05+K57*0.1+L57*0.05+M57*0.05+N57*0.15+O57*0.15+P57*0.15+Q57*0.05+R57*0.05+S57*0.05)/0.9</f>
        <v>2.2777777777777777</v>
      </c>
      <c r="B57" s="39">
        <v>40.1</v>
      </c>
      <c r="C57" s="40" t="s">
        <v>89</v>
      </c>
      <c r="D57" s="41" t="s">
        <v>90</v>
      </c>
      <c r="E57" s="42" t="s">
        <v>11</v>
      </c>
      <c r="F57" s="43">
        <v>36</v>
      </c>
      <c r="G57" s="181">
        <f>'[1]LONGITUDES'!L120</f>
        <v>350</v>
      </c>
      <c r="H57" s="188">
        <v>1</v>
      </c>
      <c r="I57" s="44">
        <v>1</v>
      </c>
      <c r="J57" s="189">
        <f t="shared" si="0"/>
        <v>3</v>
      </c>
      <c r="K57" s="184">
        <v>2</v>
      </c>
      <c r="L57" s="44">
        <v>4</v>
      </c>
      <c r="M57" s="44">
        <v>3</v>
      </c>
      <c r="N57" s="44">
        <v>3.5</v>
      </c>
      <c r="O57" s="44">
        <v>2.5</v>
      </c>
      <c r="P57" s="195">
        <v>2</v>
      </c>
      <c r="Q57" s="198">
        <v>0</v>
      </c>
      <c r="R57" s="45"/>
      <c r="S57" s="199"/>
    </row>
    <row r="58" spans="1:19" s="12" customFormat="1" ht="12.75">
      <c r="A58" s="217">
        <f>(H58*0.05+I58*0.1+J58*0.05+K58*0.1+L58*0.05+M58*0.05+N58*0.15+O58*0.15+P58*0.15+Q58*0.05+R58*0.05+S58*0.05)/0.85</f>
        <v>2.4117647058823533</v>
      </c>
      <c r="B58" s="39">
        <v>40.2</v>
      </c>
      <c r="C58" s="40" t="s">
        <v>89</v>
      </c>
      <c r="D58" s="41" t="s">
        <v>90</v>
      </c>
      <c r="E58" s="42" t="s">
        <v>11</v>
      </c>
      <c r="F58" s="43">
        <v>30</v>
      </c>
      <c r="G58" s="181">
        <f>'[1]LONGITUDES'!L121</f>
        <v>849.81</v>
      </c>
      <c r="H58" s="188">
        <v>1</v>
      </c>
      <c r="I58" s="44">
        <v>1</v>
      </c>
      <c r="J58" s="189">
        <f t="shared" si="0"/>
        <v>3</v>
      </c>
      <c r="K58" s="184">
        <v>2</v>
      </c>
      <c r="L58" s="44">
        <v>4</v>
      </c>
      <c r="M58" s="44">
        <v>3</v>
      </c>
      <c r="N58" s="44">
        <v>3.5</v>
      </c>
      <c r="O58" s="44"/>
      <c r="P58" s="195">
        <v>2</v>
      </c>
      <c r="Q58" s="198">
        <v>0</v>
      </c>
      <c r="R58" s="45">
        <v>4.5</v>
      </c>
      <c r="S58" s="199">
        <v>3</v>
      </c>
    </row>
    <row r="59" spans="1:19" s="12" customFormat="1" ht="12.75">
      <c r="A59" s="217">
        <f>(H59*0.05+I59*0.1+J59*0.05+K59*0.1+L59*0.05+M59*0.05+N59*0.15+O59*0.15+P59*0.15+Q59*0.05+R59*0.05+S59*0.05)/0.9</f>
        <v>2.5277777777777777</v>
      </c>
      <c r="B59" s="39">
        <v>40.3</v>
      </c>
      <c r="C59" s="40" t="s">
        <v>89</v>
      </c>
      <c r="D59" s="41" t="s">
        <v>82</v>
      </c>
      <c r="E59" s="42" t="s">
        <v>11</v>
      </c>
      <c r="F59" s="43">
        <v>24</v>
      </c>
      <c r="G59" s="181">
        <f>'[1]LONGITUDES'!L122</f>
        <v>700</v>
      </c>
      <c r="H59" s="188">
        <v>1</v>
      </c>
      <c r="I59" s="44">
        <v>1</v>
      </c>
      <c r="J59" s="189">
        <f t="shared" si="0"/>
        <v>2</v>
      </c>
      <c r="K59" s="184">
        <v>3</v>
      </c>
      <c r="L59" s="44">
        <v>3</v>
      </c>
      <c r="M59" s="44">
        <v>3</v>
      </c>
      <c r="N59" s="44">
        <v>3</v>
      </c>
      <c r="O59" s="44">
        <v>4.5</v>
      </c>
      <c r="P59" s="195">
        <v>2</v>
      </c>
      <c r="Q59" s="198">
        <v>0</v>
      </c>
      <c r="R59" s="45"/>
      <c r="S59" s="199"/>
    </row>
    <row r="60" spans="1:19" s="12" customFormat="1" ht="12.75">
      <c r="A60" s="217">
        <f>(H60*0.05+I60*0.1+J60*0.05+K60*0.1+L60*0.05+M60*0.05+N60*0.15+O60*0.15+P60*0.15+Q60*0.05+R60*0.05+S60*0.05)/0.9</f>
        <v>2.694444444444444</v>
      </c>
      <c r="B60" s="39">
        <v>40.4</v>
      </c>
      <c r="C60" s="40" t="s">
        <v>89</v>
      </c>
      <c r="D60" s="41" t="s">
        <v>82</v>
      </c>
      <c r="E60" s="42" t="s">
        <v>11</v>
      </c>
      <c r="F60" s="43">
        <v>20</v>
      </c>
      <c r="G60" s="181">
        <v>3856</v>
      </c>
      <c r="H60" s="188">
        <v>1</v>
      </c>
      <c r="I60" s="44">
        <v>1</v>
      </c>
      <c r="J60" s="189">
        <f t="shared" si="0"/>
        <v>2</v>
      </c>
      <c r="K60" s="184">
        <v>3</v>
      </c>
      <c r="L60" s="44">
        <v>3</v>
      </c>
      <c r="M60" s="44">
        <v>3</v>
      </c>
      <c r="N60" s="44">
        <v>3</v>
      </c>
      <c r="O60" s="44">
        <v>4.5</v>
      </c>
      <c r="P60" s="195">
        <v>3</v>
      </c>
      <c r="Q60" s="198">
        <v>0</v>
      </c>
      <c r="R60" s="45"/>
      <c r="S60" s="199"/>
    </row>
    <row r="61" spans="1:19" s="12" customFormat="1" ht="18">
      <c r="A61" s="217">
        <f>(H61*0.05+I61*0.1+J61*0.05+K61*0.1+L61*0.05+M61*0.05+N61*0.15+O61*0.15+P61*0.15+Q61*0.05+R61*0.05+S61*0.05)/0.85</f>
        <v>2.794117647058824</v>
      </c>
      <c r="B61" s="39">
        <v>41.1</v>
      </c>
      <c r="C61" s="40" t="s">
        <v>91</v>
      </c>
      <c r="D61" s="41" t="s">
        <v>92</v>
      </c>
      <c r="E61" s="42" t="s">
        <v>11</v>
      </c>
      <c r="F61" s="43">
        <v>36</v>
      </c>
      <c r="G61" s="181">
        <f>'[1]LONGITUDES'!L124</f>
        <v>178.74</v>
      </c>
      <c r="H61" s="188">
        <v>1</v>
      </c>
      <c r="I61" s="44">
        <v>1</v>
      </c>
      <c r="J61" s="189">
        <f t="shared" si="0"/>
        <v>3</v>
      </c>
      <c r="K61" s="184">
        <v>2</v>
      </c>
      <c r="L61" s="44">
        <v>4</v>
      </c>
      <c r="M61" s="44">
        <v>3</v>
      </c>
      <c r="N61" s="44">
        <v>3.5</v>
      </c>
      <c r="O61" s="44"/>
      <c r="P61" s="195">
        <v>2</v>
      </c>
      <c r="Q61" s="198">
        <v>5</v>
      </c>
      <c r="R61" s="45">
        <v>4</v>
      </c>
      <c r="S61" s="199">
        <v>5</v>
      </c>
    </row>
    <row r="62" spans="1:19" s="12" customFormat="1" ht="18">
      <c r="A62" s="217">
        <f>(H62*0.05+I62*0.1+J62*0.05+K62*0.1+L62*0.05+M62*0.05+N62*0.15+O62*0.15+P62*0.15+Q62*0.05+R62*0.05+S62*0.05)/0.85</f>
        <v>2.4117647058823533</v>
      </c>
      <c r="B62" s="39">
        <v>41.2</v>
      </c>
      <c r="C62" s="40" t="s">
        <v>91</v>
      </c>
      <c r="D62" s="41" t="s">
        <v>93</v>
      </c>
      <c r="E62" s="42" t="s">
        <v>11</v>
      </c>
      <c r="F62" s="43">
        <v>30</v>
      </c>
      <c r="G62" s="181">
        <f>'[1]LONGITUDES'!L125</f>
        <v>893.58</v>
      </c>
      <c r="H62" s="188">
        <v>1</v>
      </c>
      <c r="I62" s="44">
        <v>1</v>
      </c>
      <c r="J62" s="189">
        <f t="shared" si="0"/>
        <v>3</v>
      </c>
      <c r="K62" s="184">
        <v>2</v>
      </c>
      <c r="L62" s="44">
        <v>4</v>
      </c>
      <c r="M62" s="44">
        <v>3</v>
      </c>
      <c r="N62" s="44">
        <v>3.5</v>
      </c>
      <c r="O62" s="44"/>
      <c r="P62" s="195">
        <v>2</v>
      </c>
      <c r="Q62" s="198">
        <v>0</v>
      </c>
      <c r="R62" s="45">
        <v>3.5</v>
      </c>
      <c r="S62" s="199">
        <v>4</v>
      </c>
    </row>
    <row r="63" spans="1:19" s="12" customFormat="1" ht="29.25">
      <c r="A63" s="217">
        <f>(H63*0.05+I63*0.1+J63*0.05+K63*0.1+L63*0.05+M63*0.05+N63*0.15+O63*0.15+P63*0.15+Q63*0.05+R63*0.05+S63*0.05)/0.75</f>
        <v>2.3266666666666667</v>
      </c>
      <c r="B63" s="58">
        <v>41.3</v>
      </c>
      <c r="C63" s="59" t="s">
        <v>94</v>
      </c>
      <c r="D63" s="60" t="s">
        <v>95</v>
      </c>
      <c r="E63" s="61" t="s">
        <v>11</v>
      </c>
      <c r="F63" s="62">
        <v>20</v>
      </c>
      <c r="G63" s="180">
        <f>'[1]LONGITUDES'!L126</f>
        <v>642.56</v>
      </c>
      <c r="H63" s="186">
        <v>1</v>
      </c>
      <c r="I63" s="63">
        <v>1</v>
      </c>
      <c r="J63" s="187">
        <f t="shared" si="0"/>
        <v>2</v>
      </c>
      <c r="K63" s="183">
        <v>3.2</v>
      </c>
      <c r="L63" s="63">
        <v>4</v>
      </c>
      <c r="M63" s="63">
        <v>3</v>
      </c>
      <c r="N63" s="63">
        <v>3.5</v>
      </c>
      <c r="O63" s="63"/>
      <c r="P63" s="194">
        <v>2</v>
      </c>
      <c r="Q63" s="196">
        <v>0</v>
      </c>
      <c r="R63" s="64"/>
      <c r="S63" s="197"/>
    </row>
    <row r="64" spans="1:19" s="12" customFormat="1" ht="12.75">
      <c r="A64" s="217">
        <f>H64*0.05+I64*0.1+J64*0.05+K64*0.1+L64*0.05+M64*0.05+N64*0.15+O64*0.15+P64*0.15+Q64*0.05+R64*0.05+S64*0.05</f>
        <v>2.3300000000000005</v>
      </c>
      <c r="B64" s="39">
        <v>42.1</v>
      </c>
      <c r="C64" s="40" t="s">
        <v>96</v>
      </c>
      <c r="D64" s="41" t="s">
        <v>97</v>
      </c>
      <c r="E64" s="42" t="s">
        <v>11</v>
      </c>
      <c r="F64" s="43">
        <v>30</v>
      </c>
      <c r="G64" s="181">
        <f>'[1]LONGITUDES'!L127</f>
        <v>1289.89</v>
      </c>
      <c r="H64" s="188">
        <v>1</v>
      </c>
      <c r="I64" s="44">
        <v>1</v>
      </c>
      <c r="J64" s="189">
        <f t="shared" si="0"/>
        <v>3</v>
      </c>
      <c r="K64" s="184">
        <v>3.8</v>
      </c>
      <c r="L64" s="44">
        <v>1</v>
      </c>
      <c r="M64" s="44">
        <v>3</v>
      </c>
      <c r="N64" s="44">
        <v>3.5</v>
      </c>
      <c r="O64" s="44">
        <v>2</v>
      </c>
      <c r="P64" s="195">
        <v>2</v>
      </c>
      <c r="Q64" s="198">
        <v>0</v>
      </c>
      <c r="R64" s="45">
        <v>4.5</v>
      </c>
      <c r="S64" s="199">
        <v>2</v>
      </c>
    </row>
    <row r="65" spans="1:19" s="12" customFormat="1" ht="12.75">
      <c r="A65" s="217">
        <f>(H65*0.05+I65*0.1+J65*0.05+K65*0.1+L65*0.05+M65*0.05+N65*0.15+O65*0.15+P65*0.15+Q65*0.05+R65*0.05+S65*0.05)/0.9</f>
        <v>2.2277777777777783</v>
      </c>
      <c r="B65" s="39">
        <v>42.2</v>
      </c>
      <c r="C65" s="40" t="s">
        <v>98</v>
      </c>
      <c r="D65" s="41" t="s">
        <v>99</v>
      </c>
      <c r="E65" s="42" t="s">
        <v>11</v>
      </c>
      <c r="F65" s="43">
        <v>30</v>
      </c>
      <c r="G65" s="181">
        <f>'[1]LONGITUDES'!L128</f>
        <v>947.44</v>
      </c>
      <c r="H65" s="188">
        <v>1</v>
      </c>
      <c r="I65" s="44">
        <v>1</v>
      </c>
      <c r="J65" s="189">
        <f t="shared" si="0"/>
        <v>3</v>
      </c>
      <c r="K65" s="184">
        <v>3.8</v>
      </c>
      <c r="L65" s="44">
        <v>1</v>
      </c>
      <c r="M65" s="44">
        <v>3</v>
      </c>
      <c r="N65" s="44">
        <v>3.5</v>
      </c>
      <c r="O65" s="44">
        <v>2</v>
      </c>
      <c r="P65" s="195">
        <v>2</v>
      </c>
      <c r="Q65" s="198">
        <v>0</v>
      </c>
      <c r="R65" s="45"/>
      <c r="S65" s="199"/>
    </row>
    <row r="66" spans="1:19" s="12" customFormat="1" ht="12.75">
      <c r="A66" s="217">
        <f>H66*0.05+I66*0.1+J66*0.05+K66*0.1+L66*0.05+M66*0.05+N66*0.15+O66*0.15+P66*0.15+Q66*0.05+R66*0.05+S66*0.05</f>
        <v>2.55</v>
      </c>
      <c r="B66" s="39">
        <v>42.3</v>
      </c>
      <c r="C66" s="40" t="s">
        <v>98</v>
      </c>
      <c r="D66" s="41" t="s">
        <v>100</v>
      </c>
      <c r="E66" s="42" t="s">
        <v>11</v>
      </c>
      <c r="F66" s="43">
        <v>20</v>
      </c>
      <c r="G66" s="181">
        <f>'[1]LONGITUDES'!L129</f>
        <v>486.7</v>
      </c>
      <c r="H66" s="188">
        <v>1</v>
      </c>
      <c r="I66" s="44">
        <v>1</v>
      </c>
      <c r="J66" s="189">
        <f t="shared" si="0"/>
        <v>2</v>
      </c>
      <c r="K66" s="184">
        <v>2</v>
      </c>
      <c r="L66" s="44">
        <v>4</v>
      </c>
      <c r="M66" s="44">
        <v>3</v>
      </c>
      <c r="N66" s="44">
        <v>3.5</v>
      </c>
      <c r="O66" s="44">
        <v>4.5</v>
      </c>
      <c r="P66" s="195">
        <v>2</v>
      </c>
      <c r="Q66" s="198">
        <v>0</v>
      </c>
      <c r="R66" s="45">
        <v>3.5</v>
      </c>
      <c r="S66" s="199">
        <v>1.5</v>
      </c>
    </row>
    <row r="67" spans="1:19" s="12" customFormat="1" ht="18">
      <c r="A67" s="217">
        <f>(H67*0.05+I67*0.1+J67*0.05+K67*0.1+L67*0.05+M67*0.05+N67*0.15+O67*0.15+P67*0.15+Q67*0.05+R67*0.05+S67*0.05)/0.85</f>
        <v>2.3529411764705883</v>
      </c>
      <c r="B67" s="39">
        <v>43</v>
      </c>
      <c r="C67" s="40" t="s">
        <v>101</v>
      </c>
      <c r="D67" s="41" t="s">
        <v>102</v>
      </c>
      <c r="E67" s="42" t="s">
        <v>11</v>
      </c>
      <c r="F67" s="43">
        <v>16</v>
      </c>
      <c r="G67" s="181">
        <f>'[1]LONGITUDES'!L137</f>
        <v>3878.59</v>
      </c>
      <c r="H67" s="188">
        <v>1</v>
      </c>
      <c r="I67" s="44">
        <v>2</v>
      </c>
      <c r="J67" s="189">
        <f t="shared" si="0"/>
        <v>1</v>
      </c>
      <c r="K67" s="184">
        <v>1</v>
      </c>
      <c r="L67" s="44">
        <v>1</v>
      </c>
      <c r="M67" s="44">
        <v>4</v>
      </c>
      <c r="N67" s="44">
        <v>4</v>
      </c>
      <c r="O67" s="44"/>
      <c r="P67" s="195">
        <v>4</v>
      </c>
      <c r="Q67" s="198">
        <v>0</v>
      </c>
      <c r="R67" s="45">
        <v>2</v>
      </c>
      <c r="S67" s="199">
        <v>1</v>
      </c>
    </row>
    <row r="68" spans="1:19" s="12" customFormat="1" ht="12.75">
      <c r="A68" s="217">
        <f>(H68*0.05+I68*0.1+J68*0.05+K68*0.1+L68*0.05+M68*0.05+N68*0.15+O68*0.15+P68*0.15+Q68*0.05+R68*0.05+S68*0.05)/0.75</f>
        <v>2.1333333333333333</v>
      </c>
      <c r="B68" s="39" t="s">
        <v>341</v>
      </c>
      <c r="C68" s="40" t="s">
        <v>103</v>
      </c>
      <c r="D68" s="41" t="s">
        <v>104</v>
      </c>
      <c r="E68" s="42" t="s">
        <v>11</v>
      </c>
      <c r="F68" s="43">
        <v>16</v>
      </c>
      <c r="G68" s="181">
        <f>'[1]LONGITUDES'!L138</f>
        <v>3848.08</v>
      </c>
      <c r="H68" s="188">
        <v>1</v>
      </c>
      <c r="I68" s="44">
        <v>3</v>
      </c>
      <c r="J68" s="189">
        <f t="shared" si="0"/>
        <v>1</v>
      </c>
      <c r="K68" s="184">
        <v>1</v>
      </c>
      <c r="L68" s="44">
        <v>1</v>
      </c>
      <c r="M68" s="44">
        <v>3</v>
      </c>
      <c r="N68" s="44">
        <v>3</v>
      </c>
      <c r="O68" s="44"/>
      <c r="P68" s="195">
        <v>3</v>
      </c>
      <c r="Q68" s="198">
        <v>0</v>
      </c>
      <c r="R68" s="45"/>
      <c r="S68" s="199"/>
    </row>
    <row r="69" spans="1:19" s="12" customFormat="1" ht="18">
      <c r="A69" s="217">
        <f>H69*0.05+I69*0.1+J69*0.05+K69*0.1+L69*0.05+M69*0.05+N69*0.15+O69*0.15+P69*0.15+Q69*0.05+R69*0.05+S69*0.05</f>
        <v>2.88</v>
      </c>
      <c r="B69" s="39" t="s">
        <v>342</v>
      </c>
      <c r="C69" s="40" t="s">
        <v>105</v>
      </c>
      <c r="D69" s="41" t="s">
        <v>106</v>
      </c>
      <c r="E69" s="42" t="s">
        <v>11</v>
      </c>
      <c r="F69" s="43">
        <v>16</v>
      </c>
      <c r="G69" s="181">
        <f>'[1]LONGITUDES'!L139</f>
        <v>1395.15</v>
      </c>
      <c r="H69" s="188">
        <v>1</v>
      </c>
      <c r="I69" s="44">
        <v>1</v>
      </c>
      <c r="J69" s="189">
        <f t="shared" si="0"/>
        <v>1</v>
      </c>
      <c r="K69" s="184">
        <v>3.3</v>
      </c>
      <c r="L69" s="44">
        <v>1</v>
      </c>
      <c r="M69" s="44">
        <v>4</v>
      </c>
      <c r="N69" s="44">
        <v>4</v>
      </c>
      <c r="O69" s="44">
        <v>4.5</v>
      </c>
      <c r="P69" s="195">
        <v>4</v>
      </c>
      <c r="Q69" s="198">
        <v>0</v>
      </c>
      <c r="R69" s="45">
        <v>2.5</v>
      </c>
      <c r="S69" s="199">
        <v>2</v>
      </c>
    </row>
    <row r="70" spans="1:19" s="12" customFormat="1" ht="27">
      <c r="A70" s="217">
        <f>H70*0.05+I70*0.1+J70*0.05+K70*0.1+L70*0.05+M70*0.05+N70*0.15+O70*0.15+P70*0.15+Q70*0.05+R70*0.05+S70*0.05</f>
        <v>2.6250000000000004</v>
      </c>
      <c r="B70" s="39">
        <v>46.1</v>
      </c>
      <c r="C70" s="40" t="s">
        <v>107</v>
      </c>
      <c r="D70" s="41" t="s">
        <v>108</v>
      </c>
      <c r="E70" s="42" t="s">
        <v>11</v>
      </c>
      <c r="F70" s="43">
        <v>24</v>
      </c>
      <c r="G70" s="181">
        <f>'[1]LONGITUDES'!L142</f>
        <v>3279.26</v>
      </c>
      <c r="H70" s="188">
        <v>1</v>
      </c>
      <c r="I70" s="44">
        <v>1</v>
      </c>
      <c r="J70" s="189">
        <f t="shared" si="0"/>
        <v>2</v>
      </c>
      <c r="K70" s="184">
        <v>3</v>
      </c>
      <c r="L70" s="44">
        <v>1</v>
      </c>
      <c r="M70" s="44">
        <v>4</v>
      </c>
      <c r="N70" s="44">
        <v>4</v>
      </c>
      <c r="O70" s="44">
        <v>4</v>
      </c>
      <c r="P70" s="195">
        <v>3</v>
      </c>
      <c r="Q70" s="198">
        <v>0</v>
      </c>
      <c r="R70" s="45">
        <v>2</v>
      </c>
      <c r="S70" s="199">
        <v>1.5</v>
      </c>
    </row>
    <row r="71" spans="1:19" s="12" customFormat="1" ht="27">
      <c r="A71" s="217">
        <f>H71*0.05+I71*0.1+J71*0.05+K71*0.1+L71*0.05+M71*0.05+N71*0.15+O71*0.15+P71*0.15+Q71*0.05+R71*0.05+S71*0.05</f>
        <v>2.5500000000000003</v>
      </c>
      <c r="B71" s="39">
        <v>46.2</v>
      </c>
      <c r="C71" s="40" t="s">
        <v>109</v>
      </c>
      <c r="D71" s="41" t="s">
        <v>108</v>
      </c>
      <c r="E71" s="42" t="s">
        <v>11</v>
      </c>
      <c r="F71" s="43">
        <v>16</v>
      </c>
      <c r="G71" s="181">
        <f>'[1]LONGITUDES'!L143</f>
        <v>2154.59</v>
      </c>
      <c r="H71" s="188">
        <v>1</v>
      </c>
      <c r="I71" s="44">
        <v>1</v>
      </c>
      <c r="J71" s="189">
        <f t="shared" si="0"/>
        <v>1</v>
      </c>
      <c r="K71" s="184">
        <v>3</v>
      </c>
      <c r="L71" s="44">
        <v>1</v>
      </c>
      <c r="M71" s="44">
        <v>4</v>
      </c>
      <c r="N71" s="44">
        <v>4</v>
      </c>
      <c r="O71" s="44">
        <v>3</v>
      </c>
      <c r="P71" s="195">
        <v>3</v>
      </c>
      <c r="Q71" s="198">
        <v>0</v>
      </c>
      <c r="R71" s="45">
        <v>4.5</v>
      </c>
      <c r="S71" s="199">
        <v>1.5</v>
      </c>
    </row>
    <row r="72" spans="1:19" s="12" customFormat="1" ht="27">
      <c r="A72" s="217">
        <f>(H72*0.05+I72*0.1+J72*0.05+K72*0.1+L72*0.05+M72*0.05+N72*0.15+O72*0.15+P72*0.15+Q72*0.05+R72*0.05+S72*0.05)/0.9</f>
        <v>2.666666666666667</v>
      </c>
      <c r="B72" s="39">
        <v>47</v>
      </c>
      <c r="C72" s="40" t="s">
        <v>110</v>
      </c>
      <c r="D72" s="41" t="s">
        <v>111</v>
      </c>
      <c r="E72" s="42" t="s">
        <v>11</v>
      </c>
      <c r="F72" s="43">
        <v>16</v>
      </c>
      <c r="G72" s="181">
        <f>'[1]LONGITUDES'!L130</f>
        <v>2550.38</v>
      </c>
      <c r="H72" s="188">
        <v>1</v>
      </c>
      <c r="I72" s="44">
        <v>1</v>
      </c>
      <c r="J72" s="189">
        <f t="shared" si="0"/>
        <v>1</v>
      </c>
      <c r="K72" s="184">
        <v>3</v>
      </c>
      <c r="L72" s="44">
        <v>1</v>
      </c>
      <c r="M72" s="44">
        <v>4</v>
      </c>
      <c r="N72" s="44">
        <v>4</v>
      </c>
      <c r="O72" s="44">
        <v>4</v>
      </c>
      <c r="P72" s="195">
        <v>3</v>
      </c>
      <c r="Q72" s="198">
        <v>0</v>
      </c>
      <c r="R72" s="45"/>
      <c r="S72" s="199"/>
    </row>
    <row r="73" spans="1:120" s="12" customFormat="1" ht="18">
      <c r="A73" s="218">
        <f>(H73*0.05+I73*0.1+J73*0.05+K73*0.1+L73*0.05+M73*0.05+N73*0.15+O73*0.15+P73*0.15+Q73*0.05+R73*0.05+S73*0.05)/0.9</f>
        <v>2.7216666666666667</v>
      </c>
      <c r="B73" s="39" t="s">
        <v>343</v>
      </c>
      <c r="C73" s="40" t="s">
        <v>112</v>
      </c>
      <c r="D73" s="41" t="s">
        <v>113</v>
      </c>
      <c r="E73" s="42" t="s">
        <v>11</v>
      </c>
      <c r="F73" s="43">
        <v>16</v>
      </c>
      <c r="G73" s="181">
        <f>'[1]LONGITUDES'!L146</f>
        <v>569.59</v>
      </c>
      <c r="H73" s="188">
        <v>1</v>
      </c>
      <c r="I73" s="44">
        <v>1</v>
      </c>
      <c r="J73" s="189">
        <f aca="true" t="shared" si="1" ref="J73:J82">IF(F73=78,5,IF(F73=60,5,IF(F73=48,4,IF(F73=42,4,IF(F73=36,3,IF(F73=30,3,IF(F73=24,2,IF(F73=20,2,1))))))))</f>
        <v>1</v>
      </c>
      <c r="K73" s="184">
        <v>3</v>
      </c>
      <c r="L73" s="44">
        <v>1</v>
      </c>
      <c r="M73" s="44">
        <v>4</v>
      </c>
      <c r="N73" s="44">
        <v>4</v>
      </c>
      <c r="O73" s="44">
        <v>4.33</v>
      </c>
      <c r="P73" s="195">
        <v>3</v>
      </c>
      <c r="Q73" s="198">
        <v>0</v>
      </c>
      <c r="R73" s="45"/>
      <c r="S73" s="19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</row>
    <row r="74" spans="1:120" s="12" customFormat="1" ht="18">
      <c r="A74" s="216">
        <f>H74*0.05+I74*0.1+J74*0.05+K74*0.1+L74*0.05+M74*0.05+N74*0.15+O74*0.15+P74*0.15+Q74*0.05+R74*0.05+S74*0.05</f>
        <v>2.475</v>
      </c>
      <c r="B74" s="39" t="s">
        <v>344</v>
      </c>
      <c r="C74" s="40" t="s">
        <v>114</v>
      </c>
      <c r="D74" s="41" t="s">
        <v>115</v>
      </c>
      <c r="E74" s="42" t="s">
        <v>11</v>
      </c>
      <c r="F74" s="43">
        <v>16</v>
      </c>
      <c r="G74" s="181">
        <f>'[1]LONGITUDES'!L147</f>
        <v>2904.32</v>
      </c>
      <c r="H74" s="188">
        <v>1</v>
      </c>
      <c r="I74" s="44">
        <v>1</v>
      </c>
      <c r="J74" s="189">
        <f t="shared" si="1"/>
        <v>1</v>
      </c>
      <c r="K74" s="184">
        <v>3</v>
      </c>
      <c r="L74" s="44">
        <v>1</v>
      </c>
      <c r="M74" s="44">
        <v>4</v>
      </c>
      <c r="N74" s="44">
        <v>4</v>
      </c>
      <c r="O74" s="44">
        <v>3</v>
      </c>
      <c r="P74" s="195">
        <v>3</v>
      </c>
      <c r="Q74" s="198">
        <v>0</v>
      </c>
      <c r="R74" s="45">
        <v>3</v>
      </c>
      <c r="S74" s="199">
        <v>1.5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</row>
    <row r="75" spans="1:120" s="12" customFormat="1" ht="18">
      <c r="A75" s="217">
        <f>(H75*0.05+I75*0.1+J75*0.05+K75*0.1+L75*0.05+M75*0.05+N75*0.15+O75*0.15+P75*0.15+Q75*0.05+R75*0.05+S75*0.05)/0.85</f>
        <v>2.7647058823529416</v>
      </c>
      <c r="B75" s="39" t="s">
        <v>345</v>
      </c>
      <c r="C75" s="40" t="s">
        <v>116</v>
      </c>
      <c r="D75" s="41" t="s">
        <v>117</v>
      </c>
      <c r="E75" s="42" t="s">
        <v>11</v>
      </c>
      <c r="F75" s="43">
        <v>16</v>
      </c>
      <c r="G75" s="181">
        <f>'[1]LONGITUDES'!L150</f>
        <v>1694.93</v>
      </c>
      <c r="H75" s="188">
        <v>3</v>
      </c>
      <c r="I75" s="44">
        <v>4</v>
      </c>
      <c r="J75" s="189">
        <f t="shared" si="1"/>
        <v>1</v>
      </c>
      <c r="K75" s="184">
        <v>3</v>
      </c>
      <c r="L75" s="44">
        <v>1</v>
      </c>
      <c r="M75" s="44">
        <v>4</v>
      </c>
      <c r="N75" s="44">
        <v>4</v>
      </c>
      <c r="O75" s="44"/>
      <c r="P75" s="195">
        <v>3</v>
      </c>
      <c r="Q75" s="198">
        <v>0</v>
      </c>
      <c r="R75" s="45">
        <v>1</v>
      </c>
      <c r="S75" s="199">
        <v>2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</row>
    <row r="76" spans="1:120" s="12" customFormat="1" ht="12.75">
      <c r="A76" s="217">
        <f>H76*0.05+I76*0.1+J76*0.05+K76*0.1+L76*0.05+M76*0.05+N76*0.15+O76*0.15+P76*0.15+Q76*0.05+R76*0.05+S76*0.05</f>
        <v>2.9995000000000003</v>
      </c>
      <c r="B76" s="39" t="s">
        <v>346</v>
      </c>
      <c r="C76" s="40" t="s">
        <v>118</v>
      </c>
      <c r="D76" s="41" t="s">
        <v>119</v>
      </c>
      <c r="E76" s="42" t="s">
        <v>11</v>
      </c>
      <c r="F76" s="43">
        <v>16</v>
      </c>
      <c r="G76" s="181">
        <f>'[1]LONGITUDES'!L151</f>
        <v>3523.15</v>
      </c>
      <c r="H76" s="188">
        <v>3</v>
      </c>
      <c r="I76" s="44">
        <v>4</v>
      </c>
      <c r="J76" s="189">
        <f t="shared" si="1"/>
        <v>1</v>
      </c>
      <c r="K76" s="184">
        <v>1</v>
      </c>
      <c r="L76" s="44">
        <v>1</v>
      </c>
      <c r="M76" s="44">
        <v>4</v>
      </c>
      <c r="N76" s="44">
        <v>4</v>
      </c>
      <c r="O76" s="44">
        <v>4.83</v>
      </c>
      <c r="P76" s="195">
        <v>4</v>
      </c>
      <c r="Q76" s="198">
        <v>0</v>
      </c>
      <c r="R76" s="45">
        <v>1</v>
      </c>
      <c r="S76" s="199">
        <v>1.5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</row>
    <row r="77" spans="1:120" s="12" customFormat="1" ht="12.75">
      <c r="A77" s="217">
        <f>H77*0.05+I77*0.1+J77*0.05+K77*0.1+L77*0.05+M77*0.05+N77*0.15+O77*0.15+P77*0.15+Q77*0.05+R77*0.05+S77*0.05</f>
        <v>3.2000000000000006</v>
      </c>
      <c r="B77" s="39" t="s">
        <v>347</v>
      </c>
      <c r="C77" s="40" t="s">
        <v>120</v>
      </c>
      <c r="D77" s="41" t="s">
        <v>121</v>
      </c>
      <c r="E77" s="42" t="s">
        <v>11</v>
      </c>
      <c r="F77" s="43">
        <v>16</v>
      </c>
      <c r="G77" s="181">
        <f>'[1]LONGITUDES'!L154</f>
        <v>1816.72</v>
      </c>
      <c r="H77" s="188">
        <v>1</v>
      </c>
      <c r="I77" s="44">
        <v>4</v>
      </c>
      <c r="J77" s="189">
        <f t="shared" si="1"/>
        <v>1</v>
      </c>
      <c r="K77" s="184">
        <v>3.3</v>
      </c>
      <c r="L77" s="44">
        <v>1</v>
      </c>
      <c r="M77" s="44">
        <v>4</v>
      </c>
      <c r="N77" s="44">
        <v>4</v>
      </c>
      <c r="O77" s="44">
        <v>4.8</v>
      </c>
      <c r="P77" s="195">
        <v>4</v>
      </c>
      <c r="Q77" s="198">
        <v>0</v>
      </c>
      <c r="R77" s="45">
        <v>2.5</v>
      </c>
      <c r="S77" s="199">
        <v>1.5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</row>
    <row r="78" spans="1:120" s="12" customFormat="1" ht="18">
      <c r="A78" s="217">
        <f>H78*0.05+I78*0.1+J78*0.05+K78*0.1+L78*0.05+M78*0.05+N78*0.15+O78*0.15+P78*0.15+Q78*0.05+R78*0.05+S78*0.05</f>
        <v>2.73</v>
      </c>
      <c r="B78" s="39" t="s">
        <v>348</v>
      </c>
      <c r="C78" s="40" t="s">
        <v>122</v>
      </c>
      <c r="D78" s="41" t="s">
        <v>123</v>
      </c>
      <c r="E78" s="42" t="s">
        <v>11</v>
      </c>
      <c r="F78" s="43">
        <v>16</v>
      </c>
      <c r="G78" s="181">
        <f>'[1]LONGITUDES'!L155</f>
        <v>4880.33</v>
      </c>
      <c r="H78" s="188">
        <v>1</v>
      </c>
      <c r="I78" s="44">
        <v>1</v>
      </c>
      <c r="J78" s="189">
        <f t="shared" si="1"/>
        <v>1</v>
      </c>
      <c r="K78" s="184">
        <v>3.3</v>
      </c>
      <c r="L78" s="44">
        <v>1</v>
      </c>
      <c r="M78" s="44">
        <v>4</v>
      </c>
      <c r="N78" s="44">
        <v>4</v>
      </c>
      <c r="O78" s="44">
        <v>4</v>
      </c>
      <c r="P78" s="195">
        <v>4</v>
      </c>
      <c r="Q78" s="198">
        <v>0</v>
      </c>
      <c r="R78" s="45">
        <v>1</v>
      </c>
      <c r="S78" s="199">
        <v>2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</row>
    <row r="79" spans="1:120" s="12" customFormat="1" ht="18">
      <c r="A79" s="217">
        <f>(H79*0.05+I79*0.1+J79*0.05+K79*0.1+L79*0.05+M79*0.05+N79*0.15+O79*0.15+P79*0.15+Q79*0.05+R79*0.05+S79*0.05)/0.9</f>
        <v>2.8666666666666667</v>
      </c>
      <c r="B79" s="39" t="s">
        <v>349</v>
      </c>
      <c r="C79" s="40" t="s">
        <v>124</v>
      </c>
      <c r="D79" s="41" t="s">
        <v>125</v>
      </c>
      <c r="E79" s="42" t="s">
        <v>11</v>
      </c>
      <c r="F79" s="43">
        <v>16</v>
      </c>
      <c r="G79" s="181">
        <f>'[1]LONGITUDES'!L148</f>
        <v>1578.18</v>
      </c>
      <c r="H79" s="188">
        <v>1</v>
      </c>
      <c r="I79" s="44">
        <v>1</v>
      </c>
      <c r="J79" s="189">
        <f t="shared" si="1"/>
        <v>1</v>
      </c>
      <c r="K79" s="184">
        <v>3.3</v>
      </c>
      <c r="L79" s="44">
        <v>1</v>
      </c>
      <c r="M79" s="44">
        <v>4</v>
      </c>
      <c r="N79" s="44">
        <v>4</v>
      </c>
      <c r="O79" s="44">
        <v>4</v>
      </c>
      <c r="P79" s="195">
        <v>4</v>
      </c>
      <c r="Q79" s="198">
        <v>0</v>
      </c>
      <c r="R79" s="45"/>
      <c r="S79" s="199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</row>
    <row r="80" spans="1:120" s="12" customFormat="1" ht="18">
      <c r="A80" s="217">
        <f>(H80*0.05+I80*0.1+J80*0.05+K80*0.1+L80*0.05+M80*0.05+N80*0.15+O80*0.15+P80*0.15+Q80*0.05+R80*0.05+S80*0.05)/0.9</f>
        <v>3</v>
      </c>
      <c r="B80" s="39" t="s">
        <v>350</v>
      </c>
      <c r="C80" s="40" t="s">
        <v>126</v>
      </c>
      <c r="D80" s="41" t="s">
        <v>127</v>
      </c>
      <c r="E80" s="42" t="s">
        <v>11</v>
      </c>
      <c r="F80" s="43">
        <v>16</v>
      </c>
      <c r="G80" s="181">
        <f>'[1]LONGITUDES'!L158</f>
        <v>2350</v>
      </c>
      <c r="H80" s="188">
        <v>1</v>
      </c>
      <c r="I80" s="44">
        <v>3</v>
      </c>
      <c r="J80" s="189">
        <f t="shared" si="1"/>
        <v>1</v>
      </c>
      <c r="K80" s="184">
        <v>1</v>
      </c>
      <c r="L80" s="44">
        <v>1</v>
      </c>
      <c r="M80" s="44">
        <v>4</v>
      </c>
      <c r="N80" s="44">
        <v>4</v>
      </c>
      <c r="O80" s="44">
        <v>5</v>
      </c>
      <c r="P80" s="195">
        <v>4</v>
      </c>
      <c r="Q80" s="198">
        <v>0</v>
      </c>
      <c r="R80" s="45"/>
      <c r="S80" s="199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</row>
    <row r="81" spans="1:120" s="12" customFormat="1" ht="12.75">
      <c r="A81" s="217">
        <f>H81*0.05+I81*0.1+J81*0.05+K81*0.1+L81*0.05+M81*0.05+N81*0.15+O81*0.15+P81*0.15+Q81*0.05+R81*0.05+S81*0.05</f>
        <v>2.1500000000000004</v>
      </c>
      <c r="B81" s="39" t="s">
        <v>351</v>
      </c>
      <c r="C81" s="40" t="s">
        <v>128</v>
      </c>
      <c r="D81" s="41" t="s">
        <v>129</v>
      </c>
      <c r="E81" s="42" t="s">
        <v>11</v>
      </c>
      <c r="F81" s="43">
        <v>16</v>
      </c>
      <c r="G81" s="181">
        <f>'[1]LONGITUDES'!L159</f>
        <v>2350</v>
      </c>
      <c r="H81" s="188">
        <v>1</v>
      </c>
      <c r="I81" s="44">
        <v>3</v>
      </c>
      <c r="J81" s="189">
        <f t="shared" si="1"/>
        <v>1</v>
      </c>
      <c r="K81" s="184">
        <v>1</v>
      </c>
      <c r="L81" s="44">
        <v>1</v>
      </c>
      <c r="M81" s="44">
        <v>3.5</v>
      </c>
      <c r="N81" s="44">
        <v>2</v>
      </c>
      <c r="O81" s="44">
        <v>3.5</v>
      </c>
      <c r="P81" s="195">
        <v>3</v>
      </c>
      <c r="Q81" s="198">
        <v>0</v>
      </c>
      <c r="R81" s="45">
        <v>1.5</v>
      </c>
      <c r="S81" s="199">
        <v>1.5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</row>
    <row r="82" spans="1:120" s="12" customFormat="1" ht="18">
      <c r="A82" s="217">
        <f>(H82*0.05+I82*0.1+J82*0.05+K82*0.1+L82*0.05+M82*0.05+N82*0.15+O82*0.15+P82*0.15+Q82*0.05+R82*0.05+S82*0.05)/0.85</f>
        <v>2.3529411764705883</v>
      </c>
      <c r="B82" s="39" t="s">
        <v>352</v>
      </c>
      <c r="C82" s="40" t="s">
        <v>130</v>
      </c>
      <c r="D82" s="41" t="s">
        <v>131</v>
      </c>
      <c r="E82" s="42" t="s">
        <v>11</v>
      </c>
      <c r="F82" s="43">
        <v>16</v>
      </c>
      <c r="G82" s="181">
        <f>'[1]LONGITUDES'!L160</f>
        <v>1134.32</v>
      </c>
      <c r="H82" s="188">
        <v>5</v>
      </c>
      <c r="I82" s="44">
        <v>3</v>
      </c>
      <c r="J82" s="189">
        <f t="shared" si="1"/>
        <v>1</v>
      </c>
      <c r="K82" s="184">
        <v>1</v>
      </c>
      <c r="L82" s="44">
        <v>1</v>
      </c>
      <c r="M82" s="44">
        <v>3.5</v>
      </c>
      <c r="N82" s="44">
        <v>2</v>
      </c>
      <c r="O82" s="44"/>
      <c r="P82" s="195">
        <v>3</v>
      </c>
      <c r="Q82" s="198">
        <v>0</v>
      </c>
      <c r="R82" s="45">
        <v>3</v>
      </c>
      <c r="S82" s="199">
        <v>3.5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</row>
    <row r="83" spans="1:120" s="12" customFormat="1" ht="18">
      <c r="A83" s="217">
        <f>(H83*0.05+I83*0.1+J83*0.05+K83*0.1+L83*0.05+M83*0.05+N83*0.15+O83*0.15+P83*0.15+Q83*0.05+R83*0.05+S83*0.05)/0.6</f>
        <v>2.0000000000000004</v>
      </c>
      <c r="B83" s="39" t="s">
        <v>353</v>
      </c>
      <c r="C83" s="40" t="s">
        <v>132</v>
      </c>
      <c r="D83" s="41" t="s">
        <v>133</v>
      </c>
      <c r="E83" s="42" t="s">
        <v>11</v>
      </c>
      <c r="F83" s="43"/>
      <c r="G83" s="181">
        <f>'[1]LONGITUDES'!L161</f>
        <v>591.16</v>
      </c>
      <c r="H83" s="188">
        <v>1</v>
      </c>
      <c r="I83" s="44"/>
      <c r="J83" s="189"/>
      <c r="K83" s="184">
        <v>2</v>
      </c>
      <c r="L83" s="44">
        <v>4</v>
      </c>
      <c r="M83" s="44">
        <v>3</v>
      </c>
      <c r="N83" s="44">
        <v>2</v>
      </c>
      <c r="O83" s="44"/>
      <c r="P83" s="195">
        <v>2</v>
      </c>
      <c r="Q83" s="198">
        <v>0</v>
      </c>
      <c r="R83" s="45"/>
      <c r="S83" s="19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</row>
    <row r="84" spans="1:120" s="12" customFormat="1" ht="18">
      <c r="A84" s="217">
        <f>(H84*0.05+I84*0.1+J84*0.05+K84*0.1+L84*0.05+M84*0.05+N84*0.15+O84*0.15+P84*0.15+Q84*0.05+R84*0.05+S84*0.05)/0.8</f>
        <v>2.3124999999999996</v>
      </c>
      <c r="B84" s="39" t="s">
        <v>354</v>
      </c>
      <c r="C84" s="40"/>
      <c r="D84" s="41" t="str">
        <f>'[1]LONGITUDES'!C168</f>
        <v>Refuerzo No.1  Calle 170 ( Av. 7 a la Av. 9)</v>
      </c>
      <c r="E84" s="42" t="s">
        <v>11</v>
      </c>
      <c r="F84" s="43">
        <v>16</v>
      </c>
      <c r="G84" s="181">
        <f>'[1]LONGITUDES'!L168</f>
        <v>1268.21</v>
      </c>
      <c r="H84" s="188">
        <v>1</v>
      </c>
      <c r="I84" s="44"/>
      <c r="J84" s="189">
        <f>IF(F84=78,5,IF(F84=60,5,IF(F84=48,4,IF(F84=42,4,IF(F84=36,3,IF(F84=30,3,IF(F84=24,2,IF(F84=20,2,1))))))))</f>
        <v>1</v>
      </c>
      <c r="K84" s="184">
        <v>1</v>
      </c>
      <c r="L84" s="44">
        <v>1</v>
      </c>
      <c r="M84" s="44">
        <v>3.5</v>
      </c>
      <c r="N84" s="44">
        <v>3.5</v>
      </c>
      <c r="O84" s="44">
        <v>3</v>
      </c>
      <c r="P84" s="195">
        <v>3</v>
      </c>
      <c r="Q84" s="198">
        <v>0</v>
      </c>
      <c r="R84" s="45"/>
      <c r="S84" s="19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</row>
    <row r="85" spans="1:120" s="12" customFormat="1" ht="18">
      <c r="A85" s="217">
        <f>(H85*0.05+I85*0.1+J85*0.05+K85*0.1+L85*0.05+M85*0.05+N85*0.15+O85*0.15+P85*0.15+Q85*0.05+R85*0.05+S85*0.05)/0.8</f>
        <v>2.1874999999999996</v>
      </c>
      <c r="B85" s="39">
        <v>60</v>
      </c>
      <c r="C85" s="40"/>
      <c r="D85" s="41" t="str">
        <f>'[1]LONGITUDES'!C169</f>
        <v>Refuerzo No.5 Calle 170 (Av. 9 a la Cra. 53)</v>
      </c>
      <c r="E85" s="42" t="s">
        <v>11</v>
      </c>
      <c r="F85" s="43">
        <v>16</v>
      </c>
      <c r="G85" s="181">
        <f>'[1]LONGITUDES'!L169</f>
        <v>2847.2</v>
      </c>
      <c r="H85" s="188">
        <v>1</v>
      </c>
      <c r="I85" s="44"/>
      <c r="J85" s="189">
        <f>IF(F85=78,5,IF(F85=60,5,IF(F85=48,4,IF(F85=42,4,IF(F85=36,3,IF(F85=30,3,IF(F85=24,2,IF(F85=20,2,1))))))))</f>
        <v>1</v>
      </c>
      <c r="K85" s="184">
        <v>1</v>
      </c>
      <c r="L85" s="44">
        <v>1</v>
      </c>
      <c r="M85" s="44">
        <v>3</v>
      </c>
      <c r="N85" s="44">
        <v>3</v>
      </c>
      <c r="O85" s="44">
        <v>3</v>
      </c>
      <c r="P85" s="195">
        <v>3</v>
      </c>
      <c r="Q85" s="198">
        <v>0</v>
      </c>
      <c r="R85" s="45"/>
      <c r="S85" s="19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</row>
    <row r="86" spans="1:120" ht="36">
      <c r="A86" s="217">
        <f>(H86*0.05+I86*0.1+J86*0.05+K86*0.1+L86*0.05+M86*0.05+N86*0.15+O86*0.15+P86*0.15+Q86*0.05+R86*0.05+S86*0.05)/0.75</f>
        <v>2.733333333333333</v>
      </c>
      <c r="B86" s="39" t="s">
        <v>355</v>
      </c>
      <c r="C86" s="40" t="s">
        <v>134</v>
      </c>
      <c r="D86" s="41" t="s">
        <v>135</v>
      </c>
      <c r="E86" s="42" t="s">
        <v>136</v>
      </c>
      <c r="F86" s="43">
        <v>42</v>
      </c>
      <c r="G86" s="181">
        <f>'[1]LONGITUDES'!L24</f>
        <v>187.5</v>
      </c>
      <c r="H86" s="188">
        <v>1</v>
      </c>
      <c r="I86" s="44">
        <v>1</v>
      </c>
      <c r="J86" s="189">
        <f aca="true" t="shared" si="2" ref="J86:J149">IF(F86=78,5,IF(F86=60,5,IF(F86=48,4,IF(F86=42,4,IF(F86=36,3,IF(F86=30,3,IF(F86=24,2,IF(F86=20,2,1))))))))</f>
        <v>4</v>
      </c>
      <c r="K86" s="184">
        <v>4</v>
      </c>
      <c r="L86" s="44">
        <v>1</v>
      </c>
      <c r="M86" s="44">
        <v>4</v>
      </c>
      <c r="N86" s="44">
        <v>4</v>
      </c>
      <c r="O86" s="44"/>
      <c r="P86" s="195">
        <v>3</v>
      </c>
      <c r="Q86" s="200">
        <v>0</v>
      </c>
      <c r="R86" s="46"/>
      <c r="S86" s="20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</row>
    <row r="87" spans="1:120" ht="18">
      <c r="A87" s="217">
        <f>H87*0.05+I87*0.1+J87*0.05+K87*0.1+L87*0.05+M87*0.05+N87*0.15+O87*0.15+P87*0.15+Q87*0.05+R87*0.05+S87*0.05</f>
        <v>1.9000000000000001</v>
      </c>
      <c r="B87" s="39" t="s">
        <v>356</v>
      </c>
      <c r="C87" s="40" t="s">
        <v>137</v>
      </c>
      <c r="D87" s="41" t="s">
        <v>138</v>
      </c>
      <c r="E87" s="42" t="s">
        <v>136</v>
      </c>
      <c r="F87" s="43">
        <v>24</v>
      </c>
      <c r="G87" s="181">
        <f>'[1]LONGITUDES'!L28</f>
        <v>1208.31</v>
      </c>
      <c r="H87" s="188">
        <v>1</v>
      </c>
      <c r="I87" s="44">
        <v>1</v>
      </c>
      <c r="J87" s="189">
        <f t="shared" si="2"/>
        <v>2</v>
      </c>
      <c r="K87" s="184">
        <v>1</v>
      </c>
      <c r="L87" s="44">
        <v>1</v>
      </c>
      <c r="M87" s="44">
        <v>3.5</v>
      </c>
      <c r="N87" s="44">
        <v>2</v>
      </c>
      <c r="O87" s="44">
        <v>2</v>
      </c>
      <c r="P87" s="195">
        <v>3</v>
      </c>
      <c r="Q87" s="200">
        <v>0</v>
      </c>
      <c r="R87" s="46">
        <v>4.5</v>
      </c>
      <c r="S87" s="201">
        <v>1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</row>
    <row r="88" spans="1:120" ht="18">
      <c r="A88" s="217">
        <f>(H88*0.05+I88*0.1+J88*0.05+K88*0.1+L88*0.05+M88*0.05+N88*0.15+O88*0.15+P88*0.15+Q88*0.05+R88*0.05+S88*0.05)/0.85</f>
        <v>2.235294117647059</v>
      </c>
      <c r="B88" s="39" t="s">
        <v>357</v>
      </c>
      <c r="C88" s="40" t="s">
        <v>139</v>
      </c>
      <c r="D88" s="41" t="s">
        <v>140</v>
      </c>
      <c r="E88" s="42" t="s">
        <v>136</v>
      </c>
      <c r="F88" s="43">
        <v>60</v>
      </c>
      <c r="G88" s="181">
        <f>'[1]LONGITUDES'!L41</f>
        <v>1653.55</v>
      </c>
      <c r="H88" s="188">
        <v>1</v>
      </c>
      <c r="I88" s="44">
        <v>1</v>
      </c>
      <c r="J88" s="189">
        <f t="shared" si="2"/>
        <v>5</v>
      </c>
      <c r="K88" s="184">
        <v>2</v>
      </c>
      <c r="L88" s="44">
        <v>3</v>
      </c>
      <c r="M88" s="44">
        <v>1</v>
      </c>
      <c r="N88" s="44">
        <v>2</v>
      </c>
      <c r="O88" s="44"/>
      <c r="P88" s="195">
        <v>1</v>
      </c>
      <c r="Q88" s="200">
        <v>3</v>
      </c>
      <c r="R88" s="46">
        <v>5</v>
      </c>
      <c r="S88" s="201">
        <v>5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</row>
    <row r="89" spans="1:120" ht="18">
      <c r="A89" s="217">
        <f>(H89*0.05+I89*0.1+J89*0.05+K89*0.1+L89*0.05+M89*0.05+N89*0.15+O89*0.15+P89*0.15+Q89*0.05+R89*0.05+S89*0.05)/0.85</f>
        <v>2.5588235294117645</v>
      </c>
      <c r="B89" s="39" t="s">
        <v>358</v>
      </c>
      <c r="C89" s="40"/>
      <c r="D89" s="41" t="s">
        <v>141</v>
      </c>
      <c r="E89" s="42" t="s">
        <v>136</v>
      </c>
      <c r="F89" s="43">
        <v>42</v>
      </c>
      <c r="G89" s="181">
        <f>'[1]LONGITUDES'!L43</f>
        <v>2180</v>
      </c>
      <c r="H89" s="188">
        <v>1</v>
      </c>
      <c r="I89" s="44">
        <v>5</v>
      </c>
      <c r="J89" s="189">
        <f t="shared" si="2"/>
        <v>4</v>
      </c>
      <c r="K89" s="184">
        <v>1</v>
      </c>
      <c r="L89" s="44">
        <v>1</v>
      </c>
      <c r="M89" s="44">
        <v>3.5</v>
      </c>
      <c r="N89" s="44">
        <v>3.5</v>
      </c>
      <c r="O89" s="44"/>
      <c r="P89" s="195">
        <v>2</v>
      </c>
      <c r="Q89" s="200">
        <v>0</v>
      </c>
      <c r="R89" s="46">
        <v>2</v>
      </c>
      <c r="S89" s="201">
        <v>3.5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</row>
    <row r="90" spans="1:120" ht="29.25">
      <c r="A90" s="217">
        <f>(H90*0.05+I90*0.1+J90*0.05+K90*0.1+L90*0.05+M90*0.05+N90*0.15+O90*0.15+P90*0.15+Q90*0.05+R90*0.05+S90*0.05)/0.85</f>
        <v>2.4411764705882355</v>
      </c>
      <c r="B90" s="58" t="s">
        <v>359</v>
      </c>
      <c r="C90" s="59" t="s">
        <v>142</v>
      </c>
      <c r="D90" s="60" t="s">
        <v>143</v>
      </c>
      <c r="E90" s="61" t="s">
        <v>136</v>
      </c>
      <c r="F90" s="62">
        <v>42</v>
      </c>
      <c r="G90" s="180">
        <f>'[1]LONGITUDES'!L51</f>
        <v>7695.33</v>
      </c>
      <c r="H90" s="186">
        <v>1</v>
      </c>
      <c r="I90" s="65">
        <v>4</v>
      </c>
      <c r="J90" s="187">
        <f t="shared" si="2"/>
        <v>4</v>
      </c>
      <c r="K90" s="183">
        <v>1</v>
      </c>
      <c r="L90" s="63">
        <v>1</v>
      </c>
      <c r="M90" s="63">
        <v>3.5</v>
      </c>
      <c r="N90" s="63">
        <v>3.5</v>
      </c>
      <c r="O90" s="63"/>
      <c r="P90" s="194">
        <v>3</v>
      </c>
      <c r="Q90" s="202">
        <v>0</v>
      </c>
      <c r="R90" s="66">
        <v>1</v>
      </c>
      <c r="S90" s="203">
        <v>1.5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</row>
    <row r="91" spans="1:120" ht="27">
      <c r="A91" s="217">
        <f>(H91*0.05+I91*0.1+J91*0.05+K91*0.1+L91*0.05+M91*0.05+N91*0.15+O91*0.15+P91*0.15+Q91*0.05+R91*0.05+S91*0.05)/0.75</f>
        <v>2.5333333333333337</v>
      </c>
      <c r="B91" s="39" t="s">
        <v>360</v>
      </c>
      <c r="C91" s="40" t="s">
        <v>144</v>
      </c>
      <c r="D91" s="41" t="s">
        <v>143</v>
      </c>
      <c r="E91" s="42" t="s">
        <v>136</v>
      </c>
      <c r="F91" s="43">
        <v>30</v>
      </c>
      <c r="G91" s="181">
        <f>'[1]LONGITUDES'!L52</f>
        <v>2018.13</v>
      </c>
      <c r="H91" s="188">
        <v>1</v>
      </c>
      <c r="I91" s="47">
        <v>4</v>
      </c>
      <c r="J91" s="189">
        <f t="shared" si="2"/>
        <v>3</v>
      </c>
      <c r="K91" s="184">
        <v>1</v>
      </c>
      <c r="L91" s="44">
        <v>1</v>
      </c>
      <c r="M91" s="44">
        <v>3.5</v>
      </c>
      <c r="N91" s="44">
        <v>3.5</v>
      </c>
      <c r="O91" s="44"/>
      <c r="P91" s="195">
        <v>3</v>
      </c>
      <c r="Q91" s="200">
        <v>0</v>
      </c>
      <c r="R91" s="46"/>
      <c r="S91" s="20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</row>
    <row r="92" spans="1:120" ht="27">
      <c r="A92" s="217">
        <f>H92*0.05+I92*0.1+J92*0.05+K92*0.1+L92*0.05+M92*0.05+N92*0.15+O92*0.15+P92*0.15+Q92*0.05+R92*0.05+S92*0.05</f>
        <v>2.775</v>
      </c>
      <c r="B92" s="39" t="s">
        <v>361</v>
      </c>
      <c r="C92" s="40" t="s">
        <v>145</v>
      </c>
      <c r="D92" s="41" t="s">
        <v>146</v>
      </c>
      <c r="E92" s="42" t="s">
        <v>136</v>
      </c>
      <c r="F92" s="43">
        <v>42</v>
      </c>
      <c r="G92" s="181">
        <f>'[1]LONGITUDES'!L59</f>
        <v>2032.66</v>
      </c>
      <c r="H92" s="188">
        <v>1</v>
      </c>
      <c r="I92" s="44">
        <v>2</v>
      </c>
      <c r="J92" s="189">
        <f t="shared" si="2"/>
        <v>4</v>
      </c>
      <c r="K92" s="184">
        <v>1</v>
      </c>
      <c r="L92" s="44">
        <v>1</v>
      </c>
      <c r="M92" s="44">
        <v>3.5</v>
      </c>
      <c r="N92" s="44">
        <v>3.5</v>
      </c>
      <c r="O92" s="44">
        <v>5</v>
      </c>
      <c r="P92" s="195">
        <v>3</v>
      </c>
      <c r="Q92" s="200">
        <v>0</v>
      </c>
      <c r="R92" s="46">
        <v>3.5</v>
      </c>
      <c r="S92" s="201">
        <v>2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</row>
    <row r="93" spans="1:120" ht="27">
      <c r="A93" s="217">
        <f>(H93*0.05+I93*0.1+J93*0.05+K93*0.1+L93*0.05+M93*0.05+N93*0.15+O93*0.15+P93*0.15+Q93*0.05+R93*0.05+S93*0.05)/0.85</f>
        <v>2.6176470588235294</v>
      </c>
      <c r="B93" s="39" t="s">
        <v>362</v>
      </c>
      <c r="C93" s="40" t="s">
        <v>147</v>
      </c>
      <c r="D93" s="41" t="s">
        <v>148</v>
      </c>
      <c r="E93" s="42" t="s">
        <v>136</v>
      </c>
      <c r="F93" s="43">
        <v>36</v>
      </c>
      <c r="G93" s="181">
        <f>'[1]LONGITUDES'!L63</f>
        <v>11419.52</v>
      </c>
      <c r="H93" s="188">
        <v>1</v>
      </c>
      <c r="I93" s="44">
        <v>5</v>
      </c>
      <c r="J93" s="189">
        <f t="shared" si="2"/>
        <v>3</v>
      </c>
      <c r="K93" s="184">
        <v>1</v>
      </c>
      <c r="L93" s="44">
        <v>1</v>
      </c>
      <c r="M93" s="44">
        <v>3.5</v>
      </c>
      <c r="N93" s="44">
        <v>3.5</v>
      </c>
      <c r="O93" s="44"/>
      <c r="P93" s="195">
        <v>3</v>
      </c>
      <c r="Q93" s="200">
        <v>0</v>
      </c>
      <c r="R93" s="46">
        <v>2</v>
      </c>
      <c r="S93" s="201">
        <v>2.5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</row>
    <row r="94" spans="1:19" s="12" customFormat="1" ht="18">
      <c r="A94" s="217">
        <f>(H94*0.05+I94*0.1+J94*0.05+K94*0.1+L94*0.05+M94*0.05+N94*0.15+O94*0.15+P94*0.15+Q94*0.05+R94*0.05+S94*0.05)/0.85</f>
        <v>2.558823529411765</v>
      </c>
      <c r="B94" s="39" t="s">
        <v>363</v>
      </c>
      <c r="C94" s="40" t="s">
        <v>149</v>
      </c>
      <c r="D94" s="41" t="s">
        <v>150</v>
      </c>
      <c r="E94" s="42" t="s">
        <v>136</v>
      </c>
      <c r="F94" s="43">
        <v>24</v>
      </c>
      <c r="G94" s="181">
        <f>'[1]LONGITUDES'!L89</f>
        <v>2974.24</v>
      </c>
      <c r="H94" s="188">
        <v>1</v>
      </c>
      <c r="I94" s="44">
        <v>3</v>
      </c>
      <c r="J94" s="189">
        <f t="shared" si="2"/>
        <v>2</v>
      </c>
      <c r="K94" s="184">
        <v>1</v>
      </c>
      <c r="L94" s="44">
        <v>1</v>
      </c>
      <c r="M94" s="44">
        <v>4</v>
      </c>
      <c r="N94" s="44">
        <v>4</v>
      </c>
      <c r="O94" s="44"/>
      <c r="P94" s="195">
        <v>4</v>
      </c>
      <c r="Q94" s="198">
        <v>0</v>
      </c>
      <c r="R94" s="45">
        <v>2</v>
      </c>
      <c r="S94" s="199">
        <v>1.5</v>
      </c>
    </row>
    <row r="95" spans="1:19" s="12" customFormat="1" ht="18">
      <c r="A95" s="217">
        <f>(H95*0.05+I95*0.1+J95*0.05+K95*0.1+L95*0.05+M95*0.05+N95*0.15+O95*0.15+P95*0.15+Q95*0.05+R95*0.05+S95*0.05)/0.85</f>
        <v>2.4117647058823533</v>
      </c>
      <c r="B95" s="39" t="s">
        <v>364</v>
      </c>
      <c r="C95" s="40" t="s">
        <v>151</v>
      </c>
      <c r="D95" s="41" t="s">
        <v>152</v>
      </c>
      <c r="E95" s="42" t="s">
        <v>136</v>
      </c>
      <c r="F95" s="43">
        <v>24</v>
      </c>
      <c r="G95" s="181">
        <f>'[1]LONGITUDES'!L90</f>
        <v>3065.2</v>
      </c>
      <c r="H95" s="188">
        <v>1</v>
      </c>
      <c r="I95" s="44">
        <v>3</v>
      </c>
      <c r="J95" s="189">
        <f t="shared" si="2"/>
        <v>2</v>
      </c>
      <c r="K95" s="184">
        <v>1</v>
      </c>
      <c r="L95" s="44">
        <v>1</v>
      </c>
      <c r="M95" s="44">
        <v>3.5</v>
      </c>
      <c r="N95" s="44">
        <v>3.5</v>
      </c>
      <c r="O95" s="44"/>
      <c r="P95" s="195">
        <v>3</v>
      </c>
      <c r="Q95" s="198">
        <v>0</v>
      </c>
      <c r="R95" s="45">
        <v>2.5</v>
      </c>
      <c r="S95" s="199">
        <v>3.5</v>
      </c>
    </row>
    <row r="96" spans="1:19" s="12" customFormat="1" ht="27">
      <c r="A96" s="217">
        <f>(H96*0.05+I96*0.1+J96*0.05+K96*0.1+L96*0.05+M96*0.05+N96*0.15+O96*0.15+P96*0.15+Q96*0.05+R96*0.05+S96*0.05)/0.85</f>
        <v>2.6470588235294117</v>
      </c>
      <c r="B96" s="39" t="s">
        <v>365</v>
      </c>
      <c r="C96" s="40" t="s">
        <v>153</v>
      </c>
      <c r="D96" s="41" t="s">
        <v>154</v>
      </c>
      <c r="E96" s="42" t="s">
        <v>136</v>
      </c>
      <c r="F96" s="43">
        <v>24</v>
      </c>
      <c r="G96" s="181">
        <f>'[1]LONGITUDES'!L118</f>
        <v>5612.54</v>
      </c>
      <c r="H96" s="188">
        <v>1</v>
      </c>
      <c r="I96" s="44">
        <v>3</v>
      </c>
      <c r="J96" s="189">
        <f t="shared" si="2"/>
        <v>2</v>
      </c>
      <c r="K96" s="184">
        <v>1</v>
      </c>
      <c r="L96" s="44">
        <v>1</v>
      </c>
      <c r="M96" s="44">
        <v>4</v>
      </c>
      <c r="N96" s="44">
        <v>4</v>
      </c>
      <c r="O96" s="44"/>
      <c r="P96" s="195">
        <v>4</v>
      </c>
      <c r="Q96" s="198">
        <v>0</v>
      </c>
      <c r="R96" s="45">
        <v>3</v>
      </c>
      <c r="S96" s="199">
        <v>2</v>
      </c>
    </row>
    <row r="97" spans="1:19" s="12" customFormat="1" ht="18">
      <c r="A97" s="217">
        <f>H97*0.05+I97*0.1+J97*0.05+K97*0.1+L97*0.05+M97*0.05+N97*0.15+O97*0.15+P97*0.15+Q97*0.05+R97*0.05+S97*0.05</f>
        <v>2.825</v>
      </c>
      <c r="B97" s="39" t="s">
        <v>366</v>
      </c>
      <c r="C97" s="40" t="s">
        <v>155</v>
      </c>
      <c r="D97" s="41" t="s">
        <v>315</v>
      </c>
      <c r="E97" s="42" t="s">
        <v>136</v>
      </c>
      <c r="F97" s="43">
        <v>16</v>
      </c>
      <c r="G97" s="181">
        <f>'[1]LONGITUDES'!L136</f>
        <v>3533.4</v>
      </c>
      <c r="H97" s="188">
        <v>1</v>
      </c>
      <c r="I97" s="44">
        <v>3</v>
      </c>
      <c r="J97" s="189">
        <f t="shared" si="2"/>
        <v>1</v>
      </c>
      <c r="K97" s="184">
        <v>1</v>
      </c>
      <c r="L97" s="44">
        <v>1</v>
      </c>
      <c r="M97" s="44">
        <v>3.5</v>
      </c>
      <c r="N97" s="44">
        <v>3.5</v>
      </c>
      <c r="O97" s="44">
        <v>5</v>
      </c>
      <c r="P97" s="195">
        <v>3</v>
      </c>
      <c r="Q97" s="198">
        <v>0</v>
      </c>
      <c r="R97" s="45">
        <v>3.5</v>
      </c>
      <c r="S97" s="199">
        <v>4</v>
      </c>
    </row>
    <row r="98" spans="1:120" s="12" customFormat="1" ht="12.75">
      <c r="A98" s="217">
        <f>(H98*0.05+I98*0.1+J98*0.05+K98*0.1+L98*0.05+M98*0.05+N98*0.15+O98*0.15+P98*0.15+Q98*0.05+R98*0.05+S98*0.05)/0.9</f>
        <v>2.5277777777777777</v>
      </c>
      <c r="B98" s="39" t="s">
        <v>367</v>
      </c>
      <c r="C98" s="40" t="s">
        <v>156</v>
      </c>
      <c r="D98" s="41" t="s">
        <v>157</v>
      </c>
      <c r="E98" s="42" t="s">
        <v>136</v>
      </c>
      <c r="F98" s="43">
        <v>16</v>
      </c>
      <c r="G98" s="181">
        <f>'[1]LONGITUDES'!L152</f>
        <v>420</v>
      </c>
      <c r="H98" s="188">
        <v>3</v>
      </c>
      <c r="I98" s="44">
        <v>4</v>
      </c>
      <c r="J98" s="189">
        <f t="shared" si="2"/>
        <v>1</v>
      </c>
      <c r="K98" s="184">
        <v>1</v>
      </c>
      <c r="L98" s="44">
        <v>1</v>
      </c>
      <c r="M98" s="44">
        <v>3.5</v>
      </c>
      <c r="N98" s="44">
        <v>2</v>
      </c>
      <c r="O98" s="44">
        <v>5</v>
      </c>
      <c r="P98" s="195">
        <v>2</v>
      </c>
      <c r="Q98" s="198">
        <v>0</v>
      </c>
      <c r="R98" s="45"/>
      <c r="S98" s="199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</row>
    <row r="99" spans="1:19" s="12" customFormat="1" ht="27">
      <c r="A99" s="217">
        <f>(H99*0.05+I99*0.1+J99*0.05+K99*0.1+L99*0.05+M99*0.05+N99*0.15+O99*0.15+P99*0.15+Q99*0.05+R99*0.05+S99*0.05)/0.85</f>
        <v>2.4411764705882355</v>
      </c>
      <c r="B99" s="39" t="s">
        <v>368</v>
      </c>
      <c r="C99" s="40" t="s">
        <v>158</v>
      </c>
      <c r="D99" s="41" t="s">
        <v>159</v>
      </c>
      <c r="E99" s="42" t="s">
        <v>136</v>
      </c>
      <c r="F99" s="43">
        <v>24</v>
      </c>
      <c r="G99" s="181">
        <f>'[1]LONGITUDES'!L86</f>
        <v>1035.21</v>
      </c>
      <c r="H99" s="188">
        <v>1</v>
      </c>
      <c r="I99" s="44">
        <v>3</v>
      </c>
      <c r="J99" s="189">
        <f t="shared" si="2"/>
        <v>2</v>
      </c>
      <c r="K99" s="184">
        <v>1</v>
      </c>
      <c r="L99" s="44">
        <v>1</v>
      </c>
      <c r="M99" s="44">
        <v>3.5</v>
      </c>
      <c r="N99" s="44">
        <v>3.5</v>
      </c>
      <c r="O99" s="44"/>
      <c r="P99" s="195">
        <v>3</v>
      </c>
      <c r="Q99" s="198">
        <v>0</v>
      </c>
      <c r="R99" s="45">
        <v>3</v>
      </c>
      <c r="S99" s="199">
        <v>3.5</v>
      </c>
    </row>
    <row r="100" spans="1:120" ht="24.75">
      <c r="A100" s="217">
        <f>H100*0.05+I100*0.1+J100*0.05+K100*0.1+L100*0.05+M100*0.05+N100*0.15+O100*0.15+P100*0.15+Q100*0.05+R100*0.05+S100*0.05</f>
        <v>2.8815</v>
      </c>
      <c r="B100" s="39" t="s">
        <v>369</v>
      </c>
      <c r="C100" s="40" t="s">
        <v>160</v>
      </c>
      <c r="D100" s="41" t="s">
        <v>161</v>
      </c>
      <c r="E100" s="42" t="s">
        <v>162</v>
      </c>
      <c r="F100" s="43">
        <v>60</v>
      </c>
      <c r="G100" s="181">
        <f>'[1]LONGITUDES'!L10</f>
        <v>6787.06</v>
      </c>
      <c r="H100" s="188">
        <v>1</v>
      </c>
      <c r="I100" s="44">
        <v>1</v>
      </c>
      <c r="J100" s="189">
        <f t="shared" si="2"/>
        <v>5</v>
      </c>
      <c r="K100" s="184">
        <v>4</v>
      </c>
      <c r="L100" s="44">
        <v>3.1</v>
      </c>
      <c r="M100" s="44">
        <v>3</v>
      </c>
      <c r="N100" s="44">
        <v>3.3</v>
      </c>
      <c r="O100" s="44">
        <v>2.91</v>
      </c>
      <c r="P100" s="195">
        <v>3.3</v>
      </c>
      <c r="Q100" s="200">
        <v>0</v>
      </c>
      <c r="R100" s="46">
        <v>2</v>
      </c>
      <c r="S100" s="201">
        <v>5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</row>
    <row r="101" spans="1:120" s="14" customFormat="1" ht="18">
      <c r="A101" s="218">
        <f>H101*0.05+I101*0.1+J101*0.05+K101*0.1+L101*0.05+M101*0.05+N101*0.15+O101*0.15+P101*0.15+Q101*0.05+R101*0.05+S101*0.05</f>
        <v>2.83</v>
      </c>
      <c r="B101" s="55" t="s">
        <v>370</v>
      </c>
      <c r="C101" s="40" t="s">
        <v>163</v>
      </c>
      <c r="D101" s="41" t="s">
        <v>164</v>
      </c>
      <c r="E101" s="42" t="s">
        <v>165</v>
      </c>
      <c r="F101" s="43">
        <v>42</v>
      </c>
      <c r="G101" s="181">
        <f>'[1]LONGITUDES'!L47</f>
        <v>1550.72</v>
      </c>
      <c r="H101" s="188">
        <v>1</v>
      </c>
      <c r="I101" s="44">
        <v>1</v>
      </c>
      <c r="J101" s="189">
        <f t="shared" si="2"/>
        <v>4</v>
      </c>
      <c r="K101" s="184">
        <v>3.8</v>
      </c>
      <c r="L101" s="44">
        <v>1</v>
      </c>
      <c r="M101" s="44">
        <v>3</v>
      </c>
      <c r="N101" s="44">
        <v>3.5</v>
      </c>
      <c r="O101" s="44">
        <v>3</v>
      </c>
      <c r="P101" s="195">
        <v>4</v>
      </c>
      <c r="Q101" s="198">
        <v>0</v>
      </c>
      <c r="R101" s="45">
        <v>1.5</v>
      </c>
      <c r="S101" s="199">
        <v>5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</row>
    <row r="102" spans="1:19" s="14" customFormat="1" ht="18">
      <c r="A102" s="216">
        <f>H102*0.05+I102*0.1+J102*0.05+K102*0.1+L102*0.05+M102*0.05+N102*0.15+O102*0.15+P102*0.15+Q102*0.05+R102*0.05+S102*0.05</f>
        <v>1.9749999999999999</v>
      </c>
      <c r="B102" s="55" t="s">
        <v>371</v>
      </c>
      <c r="C102" s="40" t="s">
        <v>166</v>
      </c>
      <c r="D102" s="41" t="s">
        <v>167</v>
      </c>
      <c r="E102" s="42" t="s">
        <v>168</v>
      </c>
      <c r="F102" s="43">
        <v>30</v>
      </c>
      <c r="G102" s="181">
        <f>'[1]LONGITUDES'!L72</f>
        <v>707.77</v>
      </c>
      <c r="H102" s="188">
        <v>1</v>
      </c>
      <c r="I102" s="44">
        <v>1</v>
      </c>
      <c r="J102" s="189">
        <f t="shared" si="2"/>
        <v>3</v>
      </c>
      <c r="K102" s="184">
        <v>1</v>
      </c>
      <c r="L102" s="44">
        <v>2</v>
      </c>
      <c r="M102" s="44">
        <v>3</v>
      </c>
      <c r="N102" s="44">
        <v>2</v>
      </c>
      <c r="O102" s="44">
        <v>1.5</v>
      </c>
      <c r="P102" s="195">
        <v>3</v>
      </c>
      <c r="Q102" s="198">
        <v>0</v>
      </c>
      <c r="R102" s="45">
        <v>4.5</v>
      </c>
      <c r="S102" s="199">
        <v>2.5</v>
      </c>
    </row>
    <row r="103" spans="1:19" s="14" customFormat="1" ht="18">
      <c r="A103" s="217">
        <f>(H103*0.05+I103*0.1+J103*0.05+K103*0.1+L103*0.05+M103*0.05+N103*0.15+O103*0.15+P103*0.15+Q103*0.05+R103*0.05+S103*0.05)/0.85</f>
        <v>2.1647058823529415</v>
      </c>
      <c r="B103" s="55">
        <v>78</v>
      </c>
      <c r="C103" s="40" t="s">
        <v>169</v>
      </c>
      <c r="D103" s="41" t="s">
        <v>170</v>
      </c>
      <c r="E103" s="42" t="s">
        <v>165</v>
      </c>
      <c r="F103" s="43">
        <v>24</v>
      </c>
      <c r="G103" s="181">
        <f>'[1]LONGITUDES'!L109</f>
        <v>210</v>
      </c>
      <c r="H103" s="188">
        <v>1</v>
      </c>
      <c r="I103" s="44">
        <v>1</v>
      </c>
      <c r="J103" s="189">
        <f t="shared" si="2"/>
        <v>2</v>
      </c>
      <c r="K103" s="184">
        <v>3.4</v>
      </c>
      <c r="L103" s="44">
        <v>2</v>
      </c>
      <c r="M103" s="44">
        <v>3</v>
      </c>
      <c r="N103" s="44">
        <v>2</v>
      </c>
      <c r="O103" s="44"/>
      <c r="P103" s="195">
        <v>3</v>
      </c>
      <c r="Q103" s="198">
        <v>0</v>
      </c>
      <c r="R103" s="45">
        <v>3.5</v>
      </c>
      <c r="S103" s="199">
        <v>1.5</v>
      </c>
    </row>
    <row r="104" spans="1:19" s="14" customFormat="1" ht="18">
      <c r="A104" s="217">
        <f>(H104*0.05+I104*0.1+J104*0.05+K104*0.1+L104*0.05+M104*0.05+N104*0.15+O104*0.15+P104*0.15+Q104*0.05+R104*0.05+S104*0.05)/0.9</f>
        <v>2.6999999999999997</v>
      </c>
      <c r="B104" s="55" t="s">
        <v>372</v>
      </c>
      <c r="C104" s="40" t="str">
        <f>'[1]LONGITUDES'!B110</f>
        <v>RM24106</v>
      </c>
      <c r="D104" s="41" t="str">
        <f>'[1]LONGITUDES'!C110</f>
        <v>Columnas - San Vicente - La capilla</v>
      </c>
      <c r="E104" s="42" t="s">
        <v>165</v>
      </c>
      <c r="F104" s="43">
        <v>24</v>
      </c>
      <c r="G104" s="181">
        <f>'[1]LONGITUDES'!L110</f>
        <v>1497.96</v>
      </c>
      <c r="H104" s="188">
        <v>1</v>
      </c>
      <c r="I104" s="44">
        <v>2</v>
      </c>
      <c r="J104" s="189">
        <f t="shared" si="2"/>
        <v>2</v>
      </c>
      <c r="K104" s="184">
        <v>3.3</v>
      </c>
      <c r="L104" s="44">
        <v>2</v>
      </c>
      <c r="M104" s="44">
        <v>3</v>
      </c>
      <c r="N104" s="44">
        <v>2</v>
      </c>
      <c r="O104" s="44">
        <v>5</v>
      </c>
      <c r="P104" s="195">
        <v>3</v>
      </c>
      <c r="Q104" s="198">
        <v>0</v>
      </c>
      <c r="R104" s="45"/>
      <c r="S104" s="199"/>
    </row>
    <row r="105" spans="1:19" s="14" customFormat="1" ht="16.5">
      <c r="A105" s="217">
        <f>H105*0.05+I105*0.1+J105*0.05+K105*0.1+L105*0.05+M105*0.05+N105*0.15+O105*0.15+P105*0.15+Q105*0.05+R105*0.05+S105*0.05</f>
        <v>2.9899999999999998</v>
      </c>
      <c r="B105" s="55" t="s">
        <v>373</v>
      </c>
      <c r="C105" s="40" t="s">
        <v>171</v>
      </c>
      <c r="D105" s="41" t="s">
        <v>172</v>
      </c>
      <c r="E105" s="42" t="s">
        <v>165</v>
      </c>
      <c r="F105" s="43">
        <v>24</v>
      </c>
      <c r="G105" s="181">
        <f>'[1]LONGITUDES'!L113</f>
        <v>1560</v>
      </c>
      <c r="H105" s="188">
        <v>1</v>
      </c>
      <c r="I105" s="44">
        <v>2</v>
      </c>
      <c r="J105" s="189">
        <f t="shared" si="2"/>
        <v>2</v>
      </c>
      <c r="K105" s="184">
        <v>3.6</v>
      </c>
      <c r="L105" s="44">
        <v>2.8</v>
      </c>
      <c r="M105" s="44">
        <v>3</v>
      </c>
      <c r="N105" s="44">
        <v>3.1</v>
      </c>
      <c r="O105" s="44">
        <v>4.5</v>
      </c>
      <c r="P105" s="195">
        <v>4</v>
      </c>
      <c r="Q105" s="198">
        <v>0</v>
      </c>
      <c r="R105" s="45">
        <v>3</v>
      </c>
      <c r="S105" s="199">
        <v>2</v>
      </c>
    </row>
    <row r="106" spans="1:19" s="14" customFormat="1" ht="18">
      <c r="A106" s="217">
        <f>H106*0.05+I106*0.1+J106*0.05+K106*0.1+L106*0.05+M106*0.05+N106*0.15+O106*0.15+P106*0.15+Q106*0.05+R106*0.05+S106*0.05</f>
        <v>2.7049999999999996</v>
      </c>
      <c r="B106" s="55" t="s">
        <v>374</v>
      </c>
      <c r="C106" s="40" t="s">
        <v>173</v>
      </c>
      <c r="D106" s="41" t="s">
        <v>174</v>
      </c>
      <c r="E106" s="42" t="s">
        <v>165</v>
      </c>
      <c r="F106" s="43">
        <v>24</v>
      </c>
      <c r="G106" s="181">
        <f>'[1]LONGITUDES'!L114</f>
        <v>3140</v>
      </c>
      <c r="H106" s="188">
        <v>1</v>
      </c>
      <c r="I106" s="44">
        <v>2</v>
      </c>
      <c r="J106" s="189">
        <f t="shared" si="2"/>
        <v>2</v>
      </c>
      <c r="K106" s="184">
        <v>3.8</v>
      </c>
      <c r="L106" s="44">
        <v>1</v>
      </c>
      <c r="M106" s="44">
        <v>3.5</v>
      </c>
      <c r="N106" s="44">
        <v>3.5</v>
      </c>
      <c r="O106" s="44">
        <v>5</v>
      </c>
      <c r="P106" s="195">
        <v>2</v>
      </c>
      <c r="Q106" s="198">
        <v>0</v>
      </c>
      <c r="R106" s="45">
        <v>2.5</v>
      </c>
      <c r="S106" s="199">
        <v>1</v>
      </c>
    </row>
    <row r="107" spans="1:120" s="14" customFormat="1" ht="18">
      <c r="A107" s="217">
        <f>(H107*0.05+I107*0.1+J107*0.05+K107*0.1+L107*0.05+M107*0.05+N107*0.15+O107*0.15+P107*0.15+Q107*0.05+R107*0.05+S107*0.05)/0.75</f>
        <v>2.2666666666666666</v>
      </c>
      <c r="B107" s="55" t="s">
        <v>375</v>
      </c>
      <c r="C107" s="40" t="s">
        <v>175</v>
      </c>
      <c r="D107" s="41" t="s">
        <v>176</v>
      </c>
      <c r="E107" s="42" t="s">
        <v>177</v>
      </c>
      <c r="F107" s="43">
        <v>16</v>
      </c>
      <c r="G107" s="181">
        <f>'[1]LONGITUDES'!L167</f>
        <v>411.27</v>
      </c>
      <c r="H107" s="188">
        <v>1</v>
      </c>
      <c r="I107" s="44">
        <v>1</v>
      </c>
      <c r="J107" s="189">
        <f t="shared" si="2"/>
        <v>1</v>
      </c>
      <c r="K107" s="184">
        <v>3</v>
      </c>
      <c r="L107" s="44">
        <v>1</v>
      </c>
      <c r="M107" s="44">
        <v>3.5</v>
      </c>
      <c r="N107" s="44">
        <v>3.5</v>
      </c>
      <c r="O107" s="44"/>
      <c r="P107" s="195">
        <v>3</v>
      </c>
      <c r="Q107" s="198">
        <v>0</v>
      </c>
      <c r="R107" s="45"/>
      <c r="S107" s="199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</row>
    <row r="108" spans="1:120" s="14" customFormat="1" ht="18">
      <c r="A108" s="217">
        <f>(H108*0.05+I108*0.1+J108*0.05+K108*0.1+L108*0.05+M108*0.05+N108*0.15+O108*0.15+P108*0.15+Q108*0.05+R108*0.05+S108*0.05)/0.75</f>
        <v>2.2</v>
      </c>
      <c r="B108" s="55" t="s">
        <v>376</v>
      </c>
      <c r="C108" s="40" t="s">
        <v>178</v>
      </c>
      <c r="D108" s="41" t="s">
        <v>179</v>
      </c>
      <c r="E108" s="42" t="s">
        <v>180</v>
      </c>
      <c r="F108" s="43">
        <v>24</v>
      </c>
      <c r="G108" s="181" t="s">
        <v>439</v>
      </c>
      <c r="H108" s="188">
        <v>1</v>
      </c>
      <c r="I108" s="44"/>
      <c r="J108" s="189">
        <f t="shared" si="2"/>
        <v>2</v>
      </c>
      <c r="K108" s="184">
        <v>3</v>
      </c>
      <c r="L108" s="44">
        <v>1</v>
      </c>
      <c r="M108" s="44">
        <v>3.5</v>
      </c>
      <c r="N108" s="44">
        <v>3.5</v>
      </c>
      <c r="O108" s="44"/>
      <c r="P108" s="195">
        <v>3</v>
      </c>
      <c r="Q108" s="198">
        <v>0</v>
      </c>
      <c r="R108" s="45"/>
      <c r="S108" s="199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 s="14" customFormat="1" ht="16.5">
      <c r="A109" s="217">
        <f>(H109*0.05+I109*0.1+J109*0.05+K109*0.1+L109*0.05+M109*0.05+N109*0.15+O109*0.15+P109*0.15+Q109*0.05+R109*0.05+S109*0.05)/0.75</f>
        <v>2.12</v>
      </c>
      <c r="B109" s="55" t="s">
        <v>377</v>
      </c>
      <c r="C109" s="40" t="s">
        <v>181</v>
      </c>
      <c r="D109" s="41" t="s">
        <v>182</v>
      </c>
      <c r="E109" s="42" t="s">
        <v>180</v>
      </c>
      <c r="F109" s="43">
        <v>24</v>
      </c>
      <c r="G109" s="181">
        <f>'[1]LONGITUDES'!L31</f>
        <v>147.31</v>
      </c>
      <c r="H109" s="188">
        <v>1</v>
      </c>
      <c r="I109" s="44">
        <v>1</v>
      </c>
      <c r="J109" s="189">
        <f t="shared" si="2"/>
        <v>2</v>
      </c>
      <c r="K109" s="184">
        <v>3.4</v>
      </c>
      <c r="L109" s="44">
        <v>2</v>
      </c>
      <c r="M109" s="44">
        <v>3</v>
      </c>
      <c r="N109" s="44">
        <v>2</v>
      </c>
      <c r="O109" s="44"/>
      <c r="P109" s="195">
        <v>3</v>
      </c>
      <c r="Q109" s="198">
        <v>0</v>
      </c>
      <c r="R109" s="45"/>
      <c r="S109" s="199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</row>
    <row r="110" spans="1:120" s="14" customFormat="1" ht="18">
      <c r="A110" s="217">
        <f>(H110*0.05+I110*0.1+J110*0.05+K110*0.1+L110*0.05+M110*0.05+N110*0.15+O110*0.15+P110*0.15+Q110*0.05+R110*0.05+S110*0.05)/0.9</f>
        <v>2.444444444444444</v>
      </c>
      <c r="B110" s="55" t="s">
        <v>378</v>
      </c>
      <c r="C110" s="40" t="s">
        <v>183</v>
      </c>
      <c r="D110" s="41" t="s">
        <v>184</v>
      </c>
      <c r="E110" s="42" t="s">
        <v>180</v>
      </c>
      <c r="F110" s="43">
        <v>24</v>
      </c>
      <c r="G110" s="181">
        <f>'[1]LONGITUDES'!L33</f>
        <v>580</v>
      </c>
      <c r="H110" s="188">
        <v>1</v>
      </c>
      <c r="I110" s="44">
        <v>1</v>
      </c>
      <c r="J110" s="189">
        <f t="shared" si="2"/>
        <v>2</v>
      </c>
      <c r="K110" s="184">
        <v>3</v>
      </c>
      <c r="L110" s="44">
        <v>3</v>
      </c>
      <c r="M110" s="44">
        <v>3</v>
      </c>
      <c r="N110" s="44">
        <v>3</v>
      </c>
      <c r="O110" s="44">
        <v>4</v>
      </c>
      <c r="P110" s="195">
        <v>2</v>
      </c>
      <c r="Q110" s="198">
        <v>0</v>
      </c>
      <c r="R110" s="45"/>
      <c r="S110" s="199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</row>
    <row r="111" spans="1:120" s="14" customFormat="1" ht="18">
      <c r="A111" s="217">
        <f>(H111*0.05+I111*0.1+J111*0.05+K111*0.1+L111*0.05+M111*0.05+N111*0.15+O111*0.15+P111*0.15+Q111*0.05+R111*0.05+S111*0.05)/0.85</f>
        <v>2.7941176470588243</v>
      </c>
      <c r="B111" s="55" t="s">
        <v>379</v>
      </c>
      <c r="C111" s="40" t="s">
        <v>185</v>
      </c>
      <c r="D111" s="41" t="s">
        <v>186</v>
      </c>
      <c r="E111" s="42" t="s">
        <v>180</v>
      </c>
      <c r="F111" s="43">
        <v>42</v>
      </c>
      <c r="G111" s="181">
        <f>'[1]LONGITUDES'!L48</f>
        <v>2033.52</v>
      </c>
      <c r="H111" s="188">
        <v>1</v>
      </c>
      <c r="I111" s="44">
        <v>3</v>
      </c>
      <c r="J111" s="189">
        <f t="shared" si="2"/>
        <v>4</v>
      </c>
      <c r="K111" s="184">
        <v>3</v>
      </c>
      <c r="L111" s="44">
        <v>1</v>
      </c>
      <c r="M111" s="44">
        <v>3</v>
      </c>
      <c r="N111" s="44">
        <v>3.5</v>
      </c>
      <c r="O111" s="44"/>
      <c r="P111" s="195">
        <v>3</v>
      </c>
      <c r="Q111" s="198">
        <v>0</v>
      </c>
      <c r="R111" s="45">
        <v>2</v>
      </c>
      <c r="S111" s="199">
        <v>5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</row>
    <row r="112" spans="1:120" s="14" customFormat="1" ht="27">
      <c r="A112" s="217">
        <f>(H112*0.05+I112*0.1+J112*0.05+K112*0.1+L112*0.05+M112*0.05+N112*0.15+O112*0.15+P112*0.15+Q112*0.05+R112*0.05+S112*0.05)/0.85</f>
        <v>2.4705882352941178</v>
      </c>
      <c r="B112" s="55" t="s">
        <v>380</v>
      </c>
      <c r="C112" s="40" t="s">
        <v>187</v>
      </c>
      <c r="D112" s="41" t="s">
        <v>188</v>
      </c>
      <c r="E112" s="42" t="s">
        <v>180</v>
      </c>
      <c r="F112" s="43">
        <v>42</v>
      </c>
      <c r="G112" s="181">
        <f>'[1]LONGITUDES'!L58</f>
        <v>1372.29</v>
      </c>
      <c r="H112" s="188">
        <v>1</v>
      </c>
      <c r="I112" s="44">
        <v>2</v>
      </c>
      <c r="J112" s="189">
        <f t="shared" si="2"/>
        <v>4</v>
      </c>
      <c r="K112" s="184">
        <v>3</v>
      </c>
      <c r="L112" s="44">
        <v>1</v>
      </c>
      <c r="M112" s="44">
        <v>3.5</v>
      </c>
      <c r="N112" s="44">
        <v>3.5</v>
      </c>
      <c r="O112" s="44"/>
      <c r="P112" s="195">
        <v>2</v>
      </c>
      <c r="Q112" s="198">
        <v>0</v>
      </c>
      <c r="R112" s="45">
        <v>1</v>
      </c>
      <c r="S112" s="199">
        <v>5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</row>
    <row r="113" spans="1:19" s="14" customFormat="1" ht="18">
      <c r="A113" s="217">
        <f>H113*0.05+I113*0.1+J113*0.05+K113*0.1+L113*0.05+M113*0.05+N113*0.15+O113*0.15+P113*0.15+Q113*0.05+R113*0.05+S113*0.05</f>
        <v>1.7</v>
      </c>
      <c r="B113" s="55" t="s">
        <v>381</v>
      </c>
      <c r="C113" s="40" t="s">
        <v>189</v>
      </c>
      <c r="D113" s="41" t="s">
        <v>190</v>
      </c>
      <c r="E113" s="42" t="s">
        <v>180</v>
      </c>
      <c r="F113" s="43">
        <v>24</v>
      </c>
      <c r="G113" s="181">
        <f>'[1]LONGITUDES'!L78</f>
        <v>430</v>
      </c>
      <c r="H113" s="188">
        <v>1</v>
      </c>
      <c r="I113" s="44">
        <v>1</v>
      </c>
      <c r="J113" s="189">
        <f t="shared" si="2"/>
        <v>2</v>
      </c>
      <c r="K113" s="184">
        <v>2</v>
      </c>
      <c r="L113" s="44">
        <v>1</v>
      </c>
      <c r="M113" s="44">
        <v>1</v>
      </c>
      <c r="N113" s="44">
        <v>1</v>
      </c>
      <c r="O113" s="44">
        <v>3.5</v>
      </c>
      <c r="P113" s="195">
        <v>1</v>
      </c>
      <c r="Q113" s="198">
        <v>0</v>
      </c>
      <c r="R113" s="45">
        <v>1.5</v>
      </c>
      <c r="S113" s="199">
        <v>5</v>
      </c>
    </row>
    <row r="114" spans="1:120" s="14" customFormat="1" ht="16.5">
      <c r="A114" s="217">
        <f>(H114*0.05+I114*0.1+J114*0.05+K114*0.1+L114*0.05+M114*0.05+N114*0.15+O114*0.15+P114*0.15+Q114*0.05+R114*0.05+S114*0.05)/0.75</f>
        <v>1.9333333333333336</v>
      </c>
      <c r="B114" s="55" t="s">
        <v>382</v>
      </c>
      <c r="C114" s="40" t="s">
        <v>191</v>
      </c>
      <c r="D114" s="41" t="s">
        <v>192</v>
      </c>
      <c r="E114" s="42" t="s">
        <v>180</v>
      </c>
      <c r="F114" s="43">
        <v>24</v>
      </c>
      <c r="G114" s="181">
        <f>'[1]LONGITUDES'!L98</f>
        <v>988.67</v>
      </c>
      <c r="H114" s="188">
        <v>1</v>
      </c>
      <c r="I114" s="44">
        <v>3</v>
      </c>
      <c r="J114" s="189">
        <f t="shared" si="2"/>
        <v>2</v>
      </c>
      <c r="K114" s="184">
        <v>1</v>
      </c>
      <c r="L114" s="44">
        <v>1</v>
      </c>
      <c r="M114" s="44">
        <v>3.5</v>
      </c>
      <c r="N114" s="44">
        <v>3.5</v>
      </c>
      <c r="O114" s="44"/>
      <c r="P114" s="195">
        <v>1</v>
      </c>
      <c r="Q114" s="198">
        <v>0</v>
      </c>
      <c r="R114" s="45"/>
      <c r="S114" s="199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</row>
    <row r="115" spans="1:19" s="14" customFormat="1" ht="19.5">
      <c r="A115" s="217">
        <f>(H115*0.05+I115*0.1+J115*0.05+K115*0.1+L115*0.05+M115*0.05+N115*0.15+O115*0.15+P115*0.15+Q115*0.05+R115*0.05+S115*0.05)/0.95</f>
        <v>2.4210526315789473</v>
      </c>
      <c r="B115" s="67" t="s">
        <v>383</v>
      </c>
      <c r="C115" s="59" t="s">
        <v>193</v>
      </c>
      <c r="D115" s="60" t="s">
        <v>194</v>
      </c>
      <c r="E115" s="61" t="s">
        <v>180</v>
      </c>
      <c r="F115" s="62">
        <v>24</v>
      </c>
      <c r="G115" s="180">
        <f>'[1]LONGITUDES'!L101</f>
        <v>2125.14</v>
      </c>
      <c r="H115" s="186">
        <v>1</v>
      </c>
      <c r="I115" s="63">
        <v>3</v>
      </c>
      <c r="J115" s="187">
        <f t="shared" si="2"/>
        <v>2</v>
      </c>
      <c r="K115" s="183">
        <v>2.5</v>
      </c>
      <c r="L115" s="63">
        <v>1</v>
      </c>
      <c r="M115" s="63">
        <v>3.5</v>
      </c>
      <c r="N115" s="63">
        <v>3</v>
      </c>
      <c r="O115" s="63">
        <v>3</v>
      </c>
      <c r="P115" s="194">
        <v>1.5</v>
      </c>
      <c r="Q115" s="196">
        <v>0</v>
      </c>
      <c r="R115" s="64"/>
      <c r="S115" s="197">
        <v>5</v>
      </c>
    </row>
    <row r="116" spans="1:19" s="14" customFormat="1" ht="18">
      <c r="A116" s="217">
        <f>H116*0.05+I116*0.1+J116*0.05+K116*0.1+L116*0.05+M116*0.05+N116*0.15+O116*0.15+P116*0.15+Q116*0.05+R116*0.05+S116*0.05</f>
        <v>2.15</v>
      </c>
      <c r="B116" s="67" t="s">
        <v>384</v>
      </c>
      <c r="C116" s="59" t="s">
        <v>195</v>
      </c>
      <c r="D116" s="60" t="s">
        <v>196</v>
      </c>
      <c r="E116" s="61" t="s">
        <v>180</v>
      </c>
      <c r="F116" s="62">
        <v>24</v>
      </c>
      <c r="G116" s="180">
        <f>'[1]LONGITUDES'!L102</f>
        <v>1232.81</v>
      </c>
      <c r="H116" s="186">
        <v>1</v>
      </c>
      <c r="I116" s="63">
        <v>3</v>
      </c>
      <c r="J116" s="187">
        <f t="shared" si="2"/>
        <v>2</v>
      </c>
      <c r="K116" s="183">
        <v>1</v>
      </c>
      <c r="L116" s="63">
        <v>1</v>
      </c>
      <c r="M116" s="63">
        <v>3</v>
      </c>
      <c r="N116" s="63">
        <v>2</v>
      </c>
      <c r="O116" s="63">
        <v>3</v>
      </c>
      <c r="P116" s="194">
        <v>1</v>
      </c>
      <c r="Q116" s="196">
        <v>0</v>
      </c>
      <c r="R116" s="64">
        <v>5</v>
      </c>
      <c r="S116" s="197">
        <v>5</v>
      </c>
    </row>
    <row r="117" spans="1:19" s="14" customFormat="1" ht="18">
      <c r="A117" s="217">
        <f>(H117*0.05+I117*0.1+J117*0.05+K117*0.1+L117*0.05+M117*0.05+N117*0.15+O117*0.15+P117*0.15+Q117*0.05+R117*0.05+S117*0.05)/0.5</f>
        <v>2.65</v>
      </c>
      <c r="B117" s="55" t="s">
        <v>385</v>
      </c>
      <c r="C117" s="40" t="s">
        <v>197</v>
      </c>
      <c r="D117" s="41" t="s">
        <v>198</v>
      </c>
      <c r="E117" s="42" t="s">
        <v>180</v>
      </c>
      <c r="F117" s="43">
        <v>24</v>
      </c>
      <c r="G117" s="181">
        <f>'[1]LONGITUDES'!L103</f>
        <v>2177.88</v>
      </c>
      <c r="H117" s="188">
        <v>1</v>
      </c>
      <c r="I117" s="44">
        <v>3</v>
      </c>
      <c r="J117" s="189">
        <f t="shared" si="2"/>
        <v>2</v>
      </c>
      <c r="K117" s="184"/>
      <c r="L117" s="44"/>
      <c r="M117" s="44"/>
      <c r="N117" s="44"/>
      <c r="O117" s="44">
        <v>3</v>
      </c>
      <c r="P117" s="195"/>
      <c r="Q117" s="198">
        <v>0</v>
      </c>
      <c r="R117" s="45">
        <v>3.5</v>
      </c>
      <c r="S117" s="199">
        <v>5</v>
      </c>
    </row>
    <row r="118" spans="1:19" s="14" customFormat="1" ht="18">
      <c r="A118" s="217">
        <f>H118*0.05+I118*0.1+J118*0.05+K118*0.1+L118*0.05+M118*0.05+N118*0.15+O118*0.15+P118*0.15+Q118*0.05+R118*0.05+S118*0.05</f>
        <v>2.6100000000000003</v>
      </c>
      <c r="B118" s="55" t="s">
        <v>386</v>
      </c>
      <c r="C118" s="40" t="s">
        <v>199</v>
      </c>
      <c r="D118" s="41" t="s">
        <v>200</v>
      </c>
      <c r="E118" s="42" t="s">
        <v>180</v>
      </c>
      <c r="F118" s="43">
        <v>24</v>
      </c>
      <c r="G118" s="181">
        <f>'[1]LONGITUDES'!L104</f>
        <v>3196.47</v>
      </c>
      <c r="H118" s="188">
        <v>1</v>
      </c>
      <c r="I118" s="44">
        <v>3</v>
      </c>
      <c r="J118" s="189">
        <f t="shared" si="2"/>
        <v>2</v>
      </c>
      <c r="K118" s="184">
        <v>3.6</v>
      </c>
      <c r="L118" s="44">
        <v>1</v>
      </c>
      <c r="M118" s="44">
        <v>3</v>
      </c>
      <c r="N118" s="44">
        <v>3.5</v>
      </c>
      <c r="O118" s="44">
        <v>3</v>
      </c>
      <c r="P118" s="195">
        <v>2</v>
      </c>
      <c r="Q118" s="198">
        <v>0</v>
      </c>
      <c r="R118" s="45">
        <v>1.5</v>
      </c>
      <c r="S118" s="199">
        <v>5</v>
      </c>
    </row>
    <row r="119" spans="1:19" s="14" customFormat="1" ht="18">
      <c r="A119" s="217">
        <f>(H119*0.05+I119*0.1+J119*0.05+K119*0.1+L119*0.05+M119*0.05+N119*0.15+O119*0.15+P119*0.15+Q119*0.05+R119*0.05+S119*0.05)/0.75</f>
        <v>1.8333333333333337</v>
      </c>
      <c r="B119" s="55" t="s">
        <v>387</v>
      </c>
      <c r="C119" s="40" t="s">
        <v>201</v>
      </c>
      <c r="D119" s="41" t="s">
        <v>202</v>
      </c>
      <c r="E119" s="42" t="s">
        <v>180</v>
      </c>
      <c r="F119" s="43">
        <v>24</v>
      </c>
      <c r="G119" s="181">
        <f>'[1]LONGITUDES'!L112</f>
        <v>215.21</v>
      </c>
      <c r="H119" s="188">
        <v>1</v>
      </c>
      <c r="I119" s="44">
        <v>1</v>
      </c>
      <c r="J119" s="189">
        <f t="shared" si="2"/>
        <v>2</v>
      </c>
      <c r="K119" s="184">
        <v>1</v>
      </c>
      <c r="L119" s="44">
        <v>1</v>
      </c>
      <c r="M119" s="44">
        <v>3</v>
      </c>
      <c r="N119" s="44">
        <v>3.5</v>
      </c>
      <c r="O119" s="44"/>
      <c r="P119" s="195">
        <v>2</v>
      </c>
      <c r="Q119" s="198">
        <v>0</v>
      </c>
      <c r="R119" s="45"/>
      <c r="S119" s="199"/>
    </row>
    <row r="120" spans="1:19" s="14" customFormat="1" ht="16.5">
      <c r="A120" s="217">
        <f>(H120*0.05+I120*0.1+J120*0.05+K120*0.1+L120*0.05+M120*0.05+N120*0.15+O120*0.15+P120*0.15+Q120*0.05+R120*0.05+S120*0.05)/0.85</f>
        <v>1.9117647058823533</v>
      </c>
      <c r="B120" s="55" t="s">
        <v>388</v>
      </c>
      <c r="C120" s="40" t="s">
        <v>203</v>
      </c>
      <c r="D120" s="41" t="s">
        <v>204</v>
      </c>
      <c r="E120" s="42" t="s">
        <v>180</v>
      </c>
      <c r="F120" s="43">
        <v>24</v>
      </c>
      <c r="G120" s="181">
        <f>'[1]LONGITUDES'!L116</f>
        <v>1167.91</v>
      </c>
      <c r="H120" s="188">
        <v>1</v>
      </c>
      <c r="I120" s="44">
        <v>3</v>
      </c>
      <c r="J120" s="189">
        <f t="shared" si="2"/>
        <v>2</v>
      </c>
      <c r="K120" s="184">
        <v>2</v>
      </c>
      <c r="L120" s="44">
        <v>1</v>
      </c>
      <c r="M120" s="44">
        <v>3</v>
      </c>
      <c r="N120" s="44">
        <v>2</v>
      </c>
      <c r="O120" s="44"/>
      <c r="P120" s="195">
        <v>2</v>
      </c>
      <c r="Q120" s="198">
        <v>0</v>
      </c>
      <c r="R120" s="45">
        <v>2</v>
      </c>
      <c r="S120" s="199">
        <v>1.5</v>
      </c>
    </row>
    <row r="121" spans="1:19" s="14" customFormat="1" ht="16.5">
      <c r="A121" s="217">
        <f>(H121*0.05+I121*0.1+J121*0.05+K121*0.1+L121*0.05+M121*0.05+N121*0.15+O121*0.15+P121*0.15+Q121*0.05+R121*0.05+S121*0.05)/0.85</f>
        <v>2.3647058823529408</v>
      </c>
      <c r="B121" s="55" t="s">
        <v>389</v>
      </c>
      <c r="C121" s="40" t="s">
        <v>205</v>
      </c>
      <c r="D121" s="41" t="s">
        <v>206</v>
      </c>
      <c r="E121" s="42" t="s">
        <v>180</v>
      </c>
      <c r="F121" s="43">
        <v>24</v>
      </c>
      <c r="G121" s="181">
        <f>'[1]LONGITUDES'!L117</f>
        <v>4707.99</v>
      </c>
      <c r="H121" s="188">
        <v>1</v>
      </c>
      <c r="I121" s="44">
        <v>1</v>
      </c>
      <c r="J121" s="189">
        <f t="shared" si="2"/>
        <v>2</v>
      </c>
      <c r="K121" s="184">
        <v>3.6</v>
      </c>
      <c r="L121" s="44">
        <v>2.3</v>
      </c>
      <c r="M121" s="44">
        <v>3</v>
      </c>
      <c r="N121" s="44">
        <v>3.1</v>
      </c>
      <c r="O121" s="44"/>
      <c r="P121" s="195">
        <v>2.3</v>
      </c>
      <c r="Q121" s="198">
        <v>0</v>
      </c>
      <c r="R121" s="45">
        <v>4</v>
      </c>
      <c r="S121" s="199">
        <v>2.5</v>
      </c>
    </row>
    <row r="122" spans="1:19" s="14" customFormat="1" ht="18">
      <c r="A122" s="217">
        <f>(H122*0.05+I122*0.1+J122*0.05+K122*0.1+L122*0.05+M122*0.05+N122*0.15+O122*0.15+P122*0.15+Q122*0.05+R122*0.05+S122*0.05)/0.85</f>
        <v>2.411764705882353</v>
      </c>
      <c r="B122" s="55" t="s">
        <v>390</v>
      </c>
      <c r="C122" s="40" t="s">
        <v>207</v>
      </c>
      <c r="D122" s="41" t="s">
        <v>208</v>
      </c>
      <c r="E122" s="42" t="s">
        <v>180</v>
      </c>
      <c r="F122" s="43">
        <v>20</v>
      </c>
      <c r="G122" s="181">
        <f>'[1]LONGITUDES'!L132</f>
        <v>10526.06</v>
      </c>
      <c r="H122" s="188">
        <v>1</v>
      </c>
      <c r="I122" s="44">
        <v>5</v>
      </c>
      <c r="J122" s="189">
        <f t="shared" si="2"/>
        <v>2</v>
      </c>
      <c r="K122" s="184">
        <v>1</v>
      </c>
      <c r="L122" s="44">
        <v>1</v>
      </c>
      <c r="M122" s="44">
        <v>3</v>
      </c>
      <c r="N122" s="44">
        <v>2</v>
      </c>
      <c r="O122" s="44"/>
      <c r="P122" s="195">
        <v>3</v>
      </c>
      <c r="Q122" s="198">
        <v>0</v>
      </c>
      <c r="R122" s="45">
        <v>2</v>
      </c>
      <c r="S122" s="199">
        <v>5</v>
      </c>
    </row>
    <row r="123" spans="1:19" s="14" customFormat="1" ht="16.5">
      <c r="A123" s="217">
        <f>(H123*0.05+I123*0.1+J123*0.05+K123*0.1+L123*0.05+M123*0.05+N123*0.15+O123*0.15+P123*0.15+Q123*0.05+R123*0.05+S123*0.05)/0.85</f>
        <v>2.558823529411765</v>
      </c>
      <c r="B123" s="55" t="s">
        <v>391</v>
      </c>
      <c r="C123" s="40" t="s">
        <v>209</v>
      </c>
      <c r="D123" s="41" t="s">
        <v>210</v>
      </c>
      <c r="E123" s="42" t="s">
        <v>180</v>
      </c>
      <c r="F123" s="43">
        <v>20</v>
      </c>
      <c r="G123" s="181">
        <f>'[1]LONGITUDES'!L134</f>
        <v>2619.22</v>
      </c>
      <c r="H123" s="188">
        <v>1</v>
      </c>
      <c r="I123" s="44">
        <v>3</v>
      </c>
      <c r="J123" s="189">
        <f t="shared" si="2"/>
        <v>2</v>
      </c>
      <c r="K123" s="184">
        <v>1</v>
      </c>
      <c r="L123" s="44">
        <v>1</v>
      </c>
      <c r="M123" s="44">
        <v>3.5</v>
      </c>
      <c r="N123" s="44">
        <v>3.5</v>
      </c>
      <c r="O123" s="44"/>
      <c r="P123" s="195">
        <v>3</v>
      </c>
      <c r="Q123" s="198">
        <v>0</v>
      </c>
      <c r="R123" s="45">
        <v>3.5</v>
      </c>
      <c r="S123" s="199">
        <v>5</v>
      </c>
    </row>
    <row r="124" spans="1:19" s="14" customFormat="1" ht="18">
      <c r="A124" s="217">
        <f>(H124*0.05+I124*0.1+J124*0.05+K124*0.1+L124*0.05+M124*0.05+N124*0.15+O124*0.15+P124*0.15+Q124*0.05+R124*0.05+S124*0.05)/0.9</f>
        <v>1.8333333333333335</v>
      </c>
      <c r="B124" s="55" t="s">
        <v>392</v>
      </c>
      <c r="C124" s="40" t="s">
        <v>211</v>
      </c>
      <c r="D124" s="41" t="s">
        <v>212</v>
      </c>
      <c r="E124" s="42" t="s">
        <v>180</v>
      </c>
      <c r="F124" s="43">
        <v>16</v>
      </c>
      <c r="G124" s="181">
        <f>'[1]LONGITUDES'!L135</f>
        <v>1489.88</v>
      </c>
      <c r="H124" s="188">
        <v>1</v>
      </c>
      <c r="I124" s="44">
        <v>3</v>
      </c>
      <c r="J124" s="189">
        <f t="shared" si="2"/>
        <v>1</v>
      </c>
      <c r="K124" s="184">
        <v>2</v>
      </c>
      <c r="L124" s="44">
        <v>1</v>
      </c>
      <c r="M124" s="44">
        <v>3.5</v>
      </c>
      <c r="N124" s="44">
        <v>2</v>
      </c>
      <c r="O124" s="44">
        <v>2.5</v>
      </c>
      <c r="P124" s="195">
        <v>1</v>
      </c>
      <c r="Q124" s="198">
        <v>0</v>
      </c>
      <c r="R124" s="45"/>
      <c r="S124" s="199"/>
    </row>
    <row r="125" spans="1:120" s="14" customFormat="1" ht="18">
      <c r="A125" s="217">
        <f>(H125*0.05+I125*0.1+J125*0.05+K125*0.1+L125*0.05+M125*0.05+N125*0.15+O125*0.15+P125*0.15+Q125*0.05+R125*0.05+S125*0.05)/0.9</f>
        <v>2.8411111111111116</v>
      </c>
      <c r="B125" s="55" t="s">
        <v>393</v>
      </c>
      <c r="C125" s="40" t="s">
        <v>213</v>
      </c>
      <c r="D125" s="41" t="str">
        <f>'[1]LONGITUDES'!C149</f>
        <v>Distribución Tanque Los Alpes</v>
      </c>
      <c r="E125" s="42" t="s">
        <v>180</v>
      </c>
      <c r="F125" s="43">
        <v>16</v>
      </c>
      <c r="G125" s="181">
        <f>'[1]LONGITUDES'!L149</f>
        <v>880</v>
      </c>
      <c r="H125" s="188">
        <v>3</v>
      </c>
      <c r="I125" s="44">
        <v>3</v>
      </c>
      <c r="J125" s="189">
        <f t="shared" si="2"/>
        <v>1</v>
      </c>
      <c r="K125" s="184">
        <v>3.4</v>
      </c>
      <c r="L125" s="44">
        <v>2</v>
      </c>
      <c r="M125" s="44">
        <v>3</v>
      </c>
      <c r="N125" s="44">
        <v>2</v>
      </c>
      <c r="O125" s="44">
        <v>4.78</v>
      </c>
      <c r="P125" s="195">
        <v>3</v>
      </c>
      <c r="Q125" s="198">
        <v>0</v>
      </c>
      <c r="R125" s="45"/>
      <c r="S125" s="199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</row>
    <row r="126" spans="1:120" s="14" customFormat="1" ht="16.5">
      <c r="A126" s="217">
        <f>(H126*0.05+I126*0.1+J126*0.05+K126*0.1+L126*0.05+M126*0.05+N126*0.15+O126*0.15+P126*0.15+Q126*0.05+R126*0.05+S126*0.05)/0.95</f>
        <v>2.9263157894736844</v>
      </c>
      <c r="B126" s="55" t="s">
        <v>394</v>
      </c>
      <c r="C126" s="40" t="s">
        <v>214</v>
      </c>
      <c r="D126" s="41" t="s">
        <v>215</v>
      </c>
      <c r="E126" s="42" t="s">
        <v>180</v>
      </c>
      <c r="F126" s="43">
        <v>16</v>
      </c>
      <c r="G126" s="181">
        <f>'[1]LONGITUDES'!L153</f>
        <v>1228.71</v>
      </c>
      <c r="H126" s="188">
        <v>3</v>
      </c>
      <c r="I126" s="44">
        <v>4</v>
      </c>
      <c r="J126" s="189">
        <f t="shared" si="2"/>
        <v>1</v>
      </c>
      <c r="K126" s="184">
        <v>1</v>
      </c>
      <c r="L126" s="44">
        <v>1</v>
      </c>
      <c r="M126" s="44">
        <v>3.5</v>
      </c>
      <c r="N126" s="44">
        <v>3.5</v>
      </c>
      <c r="O126" s="44">
        <v>4.2</v>
      </c>
      <c r="P126" s="195">
        <v>3</v>
      </c>
      <c r="Q126" s="198">
        <v>0</v>
      </c>
      <c r="R126" s="45"/>
      <c r="S126" s="199">
        <v>5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</row>
    <row r="127" spans="1:120" s="14" customFormat="1" ht="18">
      <c r="A127" s="217">
        <f>(H127*0.05+I127*0.1+J127*0.05+K127*0.1+L127*0.05+M127*0.05+N127*0.15+O127*0.15+P127*0.15+Q127*0.05+R127*0.05+S127*0.05)/0.75</f>
        <v>2.5333333333333337</v>
      </c>
      <c r="B127" s="55" t="s">
        <v>395</v>
      </c>
      <c r="C127" s="40" t="s">
        <v>216</v>
      </c>
      <c r="D127" s="41" t="s">
        <v>217</v>
      </c>
      <c r="E127" s="42" t="s">
        <v>180</v>
      </c>
      <c r="F127" s="43">
        <v>16</v>
      </c>
      <c r="G127" s="181">
        <f>'[1]LONGITUDES'!L157</f>
        <v>186.75</v>
      </c>
      <c r="H127" s="188">
        <v>1</v>
      </c>
      <c r="I127" s="44">
        <v>3</v>
      </c>
      <c r="J127" s="189">
        <f t="shared" si="2"/>
        <v>1</v>
      </c>
      <c r="K127" s="184">
        <v>3</v>
      </c>
      <c r="L127" s="44">
        <v>1</v>
      </c>
      <c r="M127" s="44">
        <v>3.5</v>
      </c>
      <c r="N127" s="44">
        <v>3.5</v>
      </c>
      <c r="O127" s="44"/>
      <c r="P127" s="195">
        <v>3</v>
      </c>
      <c r="Q127" s="198">
        <v>0</v>
      </c>
      <c r="R127" s="45"/>
      <c r="S127" s="199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</row>
    <row r="128" spans="1:120" s="14" customFormat="1" ht="18">
      <c r="A128" s="217">
        <f>(H128*0.05+I128*0.1+J128*0.05+K128*0.1+L128*0.05+M128*0.05+N128*0.15+O128*0.15+P128*0.15+Q128*0.05+R128*0.05+S128*0.05)/0.9</f>
        <v>2.5</v>
      </c>
      <c r="B128" s="55" t="s">
        <v>396</v>
      </c>
      <c r="C128" s="40" t="s">
        <v>218</v>
      </c>
      <c r="D128" s="41" t="s">
        <v>219</v>
      </c>
      <c r="E128" s="42" t="s">
        <v>180</v>
      </c>
      <c r="F128" s="43">
        <v>16</v>
      </c>
      <c r="G128" s="181">
        <f>'[1]LONGITUDES'!L161</f>
        <v>591.16</v>
      </c>
      <c r="H128" s="188">
        <v>1</v>
      </c>
      <c r="I128" s="44">
        <v>4</v>
      </c>
      <c r="J128" s="189">
        <f t="shared" si="2"/>
        <v>1</v>
      </c>
      <c r="K128" s="184">
        <v>3</v>
      </c>
      <c r="L128" s="44">
        <v>2</v>
      </c>
      <c r="M128" s="44">
        <v>3</v>
      </c>
      <c r="N128" s="44">
        <v>3</v>
      </c>
      <c r="O128" s="44">
        <v>3</v>
      </c>
      <c r="P128" s="195">
        <v>2</v>
      </c>
      <c r="Q128" s="198">
        <v>0</v>
      </c>
      <c r="R128" s="45"/>
      <c r="S128" s="199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20" s="14" customFormat="1" ht="18">
      <c r="A129" s="217">
        <f>(H129*0.05+I129*0.1+J129*0.05+K129*0.1+L129*0.05+M129*0.05+N129*0.15+O129*0.15+P129*0.15+Q129*0.05+R129*0.05+S129*0.05)/0.85</f>
        <v>1.6764705882352944</v>
      </c>
      <c r="B129" s="55" t="s">
        <v>397</v>
      </c>
      <c r="C129" s="40" t="s">
        <v>220</v>
      </c>
      <c r="D129" s="41" t="s">
        <v>221</v>
      </c>
      <c r="E129" s="42" t="s">
        <v>180</v>
      </c>
      <c r="F129" s="43">
        <v>16</v>
      </c>
      <c r="G129" s="181">
        <f>'[1]LONGITUDES'!L164</f>
        <v>1348.56</v>
      </c>
      <c r="H129" s="188">
        <v>1</v>
      </c>
      <c r="I129" s="44">
        <v>1</v>
      </c>
      <c r="J129" s="189">
        <f t="shared" si="2"/>
        <v>1</v>
      </c>
      <c r="K129" s="184">
        <v>2</v>
      </c>
      <c r="L129" s="44">
        <v>2.5</v>
      </c>
      <c r="M129" s="44">
        <v>3</v>
      </c>
      <c r="N129" s="44">
        <v>2</v>
      </c>
      <c r="O129" s="44"/>
      <c r="P129" s="195">
        <v>2</v>
      </c>
      <c r="Q129" s="198">
        <v>0</v>
      </c>
      <c r="R129" s="45">
        <v>1</v>
      </c>
      <c r="S129" s="199">
        <v>2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</row>
    <row r="130" spans="1:120" s="14" customFormat="1" ht="27">
      <c r="A130" s="218">
        <f>(H130*0.05+I130*0.1+J130*0.05+K130*0.1+L130*0.05+M130*0.05+N130*0.15+O130*0.15+P130*0.15+Q130*0.05+R130*0.05+S130*0.05)/0.9</f>
        <v>2.972222222222222</v>
      </c>
      <c r="B130" s="55" t="s">
        <v>398</v>
      </c>
      <c r="C130" s="40" t="s">
        <v>222</v>
      </c>
      <c r="D130" s="41" t="s">
        <v>223</v>
      </c>
      <c r="E130" s="42" t="s">
        <v>180</v>
      </c>
      <c r="F130" s="43">
        <v>16</v>
      </c>
      <c r="G130" s="181">
        <f>'[1]LONGITUDES'!L165</f>
        <v>980</v>
      </c>
      <c r="H130" s="188">
        <v>1</v>
      </c>
      <c r="I130" s="44">
        <v>1</v>
      </c>
      <c r="J130" s="189">
        <f t="shared" si="2"/>
        <v>1</v>
      </c>
      <c r="K130" s="184">
        <v>4</v>
      </c>
      <c r="L130" s="44">
        <v>4</v>
      </c>
      <c r="M130" s="44">
        <v>3</v>
      </c>
      <c r="N130" s="44">
        <v>3.5</v>
      </c>
      <c r="O130" s="44">
        <v>5</v>
      </c>
      <c r="P130" s="195">
        <v>3</v>
      </c>
      <c r="Q130" s="198">
        <v>0</v>
      </c>
      <c r="R130" s="45"/>
      <c r="S130" s="199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</row>
    <row r="131" spans="1:120" s="14" customFormat="1" ht="18">
      <c r="A131" s="216">
        <f>(H131*0.05+I131*0.1+J131*0.05+K131*0.1+L131*0.05+M131*0.05+N131*0.15+O131*0.15+P131*0.15+Q131*0.05+R131*0.05+S131*0.05)/0.9</f>
        <v>2.25</v>
      </c>
      <c r="B131" s="55" t="s">
        <v>399</v>
      </c>
      <c r="C131" s="40" t="s">
        <v>225</v>
      </c>
      <c r="D131" s="41" t="s">
        <v>226</v>
      </c>
      <c r="E131" s="42" t="s">
        <v>224</v>
      </c>
      <c r="F131" s="43">
        <v>24</v>
      </c>
      <c r="G131" s="181">
        <f>'[1]LONGITUDES'!L29</f>
        <v>178.9</v>
      </c>
      <c r="H131" s="188">
        <v>1</v>
      </c>
      <c r="I131" s="44">
        <v>1</v>
      </c>
      <c r="J131" s="189">
        <f t="shared" si="2"/>
        <v>2</v>
      </c>
      <c r="K131" s="184">
        <v>2</v>
      </c>
      <c r="L131" s="44">
        <v>1</v>
      </c>
      <c r="M131" s="44">
        <v>3.5</v>
      </c>
      <c r="N131" s="44">
        <v>2</v>
      </c>
      <c r="O131" s="44">
        <v>5</v>
      </c>
      <c r="P131" s="195">
        <v>2</v>
      </c>
      <c r="Q131" s="198">
        <v>0</v>
      </c>
      <c r="R131" s="45"/>
      <c r="S131" s="199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</row>
    <row r="132" spans="1:120" s="14" customFormat="1" ht="18">
      <c r="A132" s="217">
        <f>(H132*0.05+I132*0.1+J132*0.05+K132*0.1+L132*0.05+M132*0.05+N132*0.15+O132*0.15+P132*0.15+Q132*0.05+R132*0.05+S132*0.05)/0.85</f>
        <v>2.0882352941176476</v>
      </c>
      <c r="B132" s="55" t="s">
        <v>400</v>
      </c>
      <c r="C132" s="40" t="s">
        <v>227</v>
      </c>
      <c r="D132" s="41" t="s">
        <v>228</v>
      </c>
      <c r="E132" s="42" t="s">
        <v>224</v>
      </c>
      <c r="F132" s="43">
        <v>42</v>
      </c>
      <c r="G132" s="181">
        <f>'[1]LONGITUDES'!L44</f>
        <v>856.02</v>
      </c>
      <c r="H132" s="188">
        <v>1</v>
      </c>
      <c r="I132" s="44">
        <v>3</v>
      </c>
      <c r="J132" s="189">
        <f t="shared" si="2"/>
        <v>4</v>
      </c>
      <c r="K132" s="184">
        <v>2</v>
      </c>
      <c r="L132" s="44">
        <v>1</v>
      </c>
      <c r="M132" s="44">
        <v>3.5</v>
      </c>
      <c r="N132" s="44">
        <v>2</v>
      </c>
      <c r="O132" s="44"/>
      <c r="P132" s="195">
        <v>2</v>
      </c>
      <c r="Q132" s="198">
        <v>0</v>
      </c>
      <c r="R132" s="45">
        <v>1</v>
      </c>
      <c r="S132" s="199">
        <v>3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</row>
    <row r="133" spans="1:120" s="14" customFormat="1" ht="18">
      <c r="A133" s="217">
        <f>(H133*0.05+I133*0.1+J133*0.05+K133*0.1+L133*0.05+M133*0.05+N133*0.15+O133*0.15+P133*0.15+Q133*0.05+R133*0.05+S133*0.05)/0.75</f>
        <v>2.1</v>
      </c>
      <c r="B133" s="55" t="s">
        <v>401</v>
      </c>
      <c r="C133" s="40" t="s">
        <v>229</v>
      </c>
      <c r="D133" s="41" t="s">
        <v>230</v>
      </c>
      <c r="E133" s="42" t="s">
        <v>224</v>
      </c>
      <c r="F133" s="43">
        <v>42</v>
      </c>
      <c r="G133" s="181">
        <f>'[1]LONGITUDES'!L50</f>
        <v>604.49</v>
      </c>
      <c r="H133" s="188">
        <v>1</v>
      </c>
      <c r="I133" s="44">
        <v>3</v>
      </c>
      <c r="J133" s="189">
        <f t="shared" si="2"/>
        <v>4</v>
      </c>
      <c r="K133" s="184">
        <v>2</v>
      </c>
      <c r="L133" s="44">
        <v>1</v>
      </c>
      <c r="M133" s="44">
        <v>3.5</v>
      </c>
      <c r="N133" s="44">
        <v>2</v>
      </c>
      <c r="O133" s="44"/>
      <c r="P133" s="195">
        <v>2</v>
      </c>
      <c r="Q133" s="198">
        <v>0</v>
      </c>
      <c r="R133" s="45"/>
      <c r="S133" s="199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</row>
    <row r="134" spans="1:120" s="14" customFormat="1" ht="16.5">
      <c r="A134" s="217">
        <f>(H134*0.05+I134*0.1+J134*0.05+K134*0.1+L134*0.05+M134*0.05+N134*0.15+O134*0.15+P134*0.15+Q134*0.05+R134*0.05+S134*0.05)/0.85</f>
        <v>2.2058823529411766</v>
      </c>
      <c r="B134" s="55" t="s">
        <v>402</v>
      </c>
      <c r="C134" s="40" t="s">
        <v>231</v>
      </c>
      <c r="D134" s="41" t="s">
        <v>232</v>
      </c>
      <c r="E134" s="42" t="s">
        <v>224</v>
      </c>
      <c r="F134" s="43">
        <v>42</v>
      </c>
      <c r="G134" s="181">
        <f>'[1]LONGITUDES'!L49</f>
        <v>3495.02</v>
      </c>
      <c r="H134" s="188">
        <v>1</v>
      </c>
      <c r="I134" s="44">
        <v>3</v>
      </c>
      <c r="J134" s="189">
        <f t="shared" si="2"/>
        <v>4</v>
      </c>
      <c r="K134" s="184">
        <v>2</v>
      </c>
      <c r="L134" s="44">
        <v>1</v>
      </c>
      <c r="M134" s="44">
        <v>3.5</v>
      </c>
      <c r="N134" s="44">
        <v>2</v>
      </c>
      <c r="O134" s="44"/>
      <c r="P134" s="195">
        <v>2</v>
      </c>
      <c r="Q134" s="198">
        <v>0</v>
      </c>
      <c r="R134" s="45">
        <v>3</v>
      </c>
      <c r="S134" s="199">
        <v>3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 s="14" customFormat="1" ht="18">
      <c r="A135" s="217">
        <f>(H135*0.05+I135*0.1+J135*0.05+K135*0.1+L135*0.05+M135*0.05+N135*0.15+O135*0.15+P135*0.15+Q135*0.05+R135*0.05+S135*0.05)/0.85</f>
        <v>2.088235294117647</v>
      </c>
      <c r="B135" s="55" t="s">
        <v>403</v>
      </c>
      <c r="C135" s="40" t="s">
        <v>233</v>
      </c>
      <c r="D135" s="41" t="s">
        <v>234</v>
      </c>
      <c r="E135" s="42" t="s">
        <v>224</v>
      </c>
      <c r="F135" s="43">
        <v>30</v>
      </c>
      <c r="G135" s="181">
        <f>'[1]LONGITUDES'!L68</f>
        <v>7413.43</v>
      </c>
      <c r="H135" s="188">
        <v>1</v>
      </c>
      <c r="I135" s="44">
        <v>3</v>
      </c>
      <c r="J135" s="189">
        <f t="shared" si="2"/>
        <v>3</v>
      </c>
      <c r="K135" s="184">
        <v>1</v>
      </c>
      <c r="L135" s="44">
        <v>1</v>
      </c>
      <c r="M135" s="44">
        <v>3.5</v>
      </c>
      <c r="N135" s="44">
        <v>2</v>
      </c>
      <c r="O135" s="44"/>
      <c r="P135" s="195">
        <v>3</v>
      </c>
      <c r="Q135" s="198">
        <v>0</v>
      </c>
      <c r="R135" s="45">
        <v>2.5</v>
      </c>
      <c r="S135" s="199">
        <v>1.5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</row>
    <row r="136" spans="1:19" s="14" customFormat="1" ht="16.5">
      <c r="A136" s="217">
        <f>(H136*0.05+I136*0.1+J136*0.05+K136*0.1+L136*0.05+M136*0.05+N136*0.15+O136*0.15+P136*0.15+Q136*0.05+R136*0.05+S136*0.05)/0.75</f>
        <v>2.0333333333333337</v>
      </c>
      <c r="B136" s="55" t="s">
        <v>404</v>
      </c>
      <c r="C136" s="40" t="s">
        <v>235</v>
      </c>
      <c r="D136" s="41" t="s">
        <v>236</v>
      </c>
      <c r="E136" s="42" t="s">
        <v>224</v>
      </c>
      <c r="F136" s="43">
        <v>24</v>
      </c>
      <c r="G136" s="181">
        <f>'[1]LONGITUDES'!L96</f>
        <v>192.71</v>
      </c>
      <c r="H136" s="188">
        <v>1</v>
      </c>
      <c r="I136" s="44">
        <v>3</v>
      </c>
      <c r="J136" s="189">
        <f t="shared" si="2"/>
        <v>2</v>
      </c>
      <c r="K136" s="184">
        <v>1</v>
      </c>
      <c r="L136" s="44">
        <v>1</v>
      </c>
      <c r="M136" s="44">
        <v>3.5</v>
      </c>
      <c r="N136" s="44">
        <v>2</v>
      </c>
      <c r="O136" s="44"/>
      <c r="P136" s="195">
        <v>3</v>
      </c>
      <c r="Q136" s="198">
        <v>0</v>
      </c>
      <c r="R136" s="45"/>
      <c r="S136" s="199"/>
    </row>
    <row r="137" spans="1:19" s="14" customFormat="1" ht="16.5">
      <c r="A137" s="217">
        <f>(H137*0.05+I137*0.1+J137*0.05+K137*0.1+L137*0.05+M137*0.05+N137*0.15+O137*0.15+P137*0.15+Q137*0.05+R137*0.05+S137*0.05)/0.85</f>
        <v>1.2647058823529411</v>
      </c>
      <c r="B137" s="55" t="s">
        <v>405</v>
      </c>
      <c r="C137" s="40" t="s">
        <v>237</v>
      </c>
      <c r="D137" s="41" t="s">
        <v>238</v>
      </c>
      <c r="E137" s="42" t="s">
        <v>224</v>
      </c>
      <c r="F137" s="43">
        <v>24</v>
      </c>
      <c r="G137" s="181">
        <f>'[1]LONGITUDES'!L97</f>
        <v>4016.46</v>
      </c>
      <c r="H137" s="188">
        <v>1</v>
      </c>
      <c r="I137" s="44">
        <v>2</v>
      </c>
      <c r="J137" s="189">
        <f t="shared" si="2"/>
        <v>2</v>
      </c>
      <c r="K137" s="184">
        <v>1</v>
      </c>
      <c r="L137" s="44">
        <v>1</v>
      </c>
      <c r="M137" s="44">
        <v>1</v>
      </c>
      <c r="N137" s="44">
        <v>1</v>
      </c>
      <c r="O137" s="44"/>
      <c r="P137" s="195">
        <v>1</v>
      </c>
      <c r="Q137" s="198">
        <v>0</v>
      </c>
      <c r="R137" s="45">
        <v>3.5</v>
      </c>
      <c r="S137" s="199">
        <v>1</v>
      </c>
    </row>
    <row r="138" spans="1:19" s="14" customFormat="1" ht="18">
      <c r="A138" s="217">
        <f>(H138*0.05+I138*0.1+J138*0.05+K138*0.1+L138*0.05+M138*0.05+N138*0.15+O138*0.15+P138*0.15+Q138*0.05+R138*0.05+S138*0.05)/0.85</f>
        <v>1.8529411764705883</v>
      </c>
      <c r="B138" s="55" t="s">
        <v>406</v>
      </c>
      <c r="C138" s="40" t="s">
        <v>239</v>
      </c>
      <c r="D138" s="41" t="s">
        <v>240</v>
      </c>
      <c r="E138" s="42" t="s">
        <v>224</v>
      </c>
      <c r="F138" s="43">
        <v>24</v>
      </c>
      <c r="G138" s="181">
        <f>'[1]LONGITUDES'!L99</f>
        <v>3205.49</v>
      </c>
      <c r="H138" s="188">
        <v>1</v>
      </c>
      <c r="I138" s="44">
        <v>3</v>
      </c>
      <c r="J138" s="189">
        <f t="shared" si="2"/>
        <v>2</v>
      </c>
      <c r="K138" s="184">
        <v>1</v>
      </c>
      <c r="L138" s="44">
        <v>1</v>
      </c>
      <c r="M138" s="44">
        <v>3.5</v>
      </c>
      <c r="N138" s="44">
        <v>2</v>
      </c>
      <c r="O138" s="44"/>
      <c r="P138" s="195">
        <v>1</v>
      </c>
      <c r="Q138" s="198">
        <v>0</v>
      </c>
      <c r="R138" s="45">
        <v>3</v>
      </c>
      <c r="S138" s="199">
        <v>4</v>
      </c>
    </row>
    <row r="139" spans="1:120" s="14" customFormat="1" ht="18">
      <c r="A139" s="217">
        <f>(H139*0.05+I139*0.1+J139*0.05+K139*0.1+L139*0.05+M139*0.05+N139*0.15+O139*0.15+P139*0.15+Q139*0.05+R139*0.05+S139*0.05)/0.85</f>
        <v>2.8000000000000003</v>
      </c>
      <c r="B139" s="55">
        <v>114.1</v>
      </c>
      <c r="C139" s="40" t="s">
        <v>242</v>
      </c>
      <c r="D139" s="41" t="s">
        <v>243</v>
      </c>
      <c r="E139" s="42" t="s">
        <v>241</v>
      </c>
      <c r="F139" s="43">
        <v>42</v>
      </c>
      <c r="G139" s="181">
        <f>'[1]LONGITUDES'!L45</f>
        <v>151.44</v>
      </c>
      <c r="H139" s="188">
        <v>1</v>
      </c>
      <c r="I139" s="44">
        <v>3</v>
      </c>
      <c r="J139" s="189">
        <f t="shared" si="2"/>
        <v>4</v>
      </c>
      <c r="K139" s="184">
        <v>3.3</v>
      </c>
      <c r="L139" s="44">
        <v>1</v>
      </c>
      <c r="M139" s="44">
        <v>3.5</v>
      </c>
      <c r="N139" s="44">
        <v>3.5</v>
      </c>
      <c r="O139" s="44"/>
      <c r="P139" s="195">
        <v>3</v>
      </c>
      <c r="Q139" s="198">
        <v>0</v>
      </c>
      <c r="R139" s="45">
        <v>4.5</v>
      </c>
      <c r="S139" s="199">
        <v>1.5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 s="14" customFormat="1" ht="18">
      <c r="A140" s="217">
        <f>(H140*0.05+I140*0.1+J140*0.05+K140*0.1+L140*0.05+M140*0.05+N140*0.15+O140*0.15+P140*0.15+Q140*0.05+R140*0.05+S140*0.05)/0.75</f>
        <v>2.7733333333333334</v>
      </c>
      <c r="B140" s="55">
        <v>114.2</v>
      </c>
      <c r="C140" s="40" t="s">
        <v>244</v>
      </c>
      <c r="D140" s="41" t="s">
        <v>243</v>
      </c>
      <c r="E140" s="42" t="s">
        <v>241</v>
      </c>
      <c r="F140" s="43">
        <v>42</v>
      </c>
      <c r="G140" s="181">
        <f>'[1]LONGITUDES'!L46</f>
        <v>1871.71</v>
      </c>
      <c r="H140" s="188">
        <v>1</v>
      </c>
      <c r="I140" s="44">
        <v>3</v>
      </c>
      <c r="J140" s="189">
        <f t="shared" si="2"/>
        <v>4</v>
      </c>
      <c r="K140" s="184">
        <v>3.3</v>
      </c>
      <c r="L140" s="44">
        <v>1</v>
      </c>
      <c r="M140" s="44">
        <v>3.5</v>
      </c>
      <c r="N140" s="44">
        <v>3.5</v>
      </c>
      <c r="O140" s="44"/>
      <c r="P140" s="195">
        <v>3</v>
      </c>
      <c r="Q140" s="198">
        <v>0</v>
      </c>
      <c r="R140" s="45"/>
      <c r="S140" s="199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</row>
    <row r="141" spans="1:19" s="14" customFormat="1" ht="16.5">
      <c r="A141" s="217">
        <f>(H141*0.05+I141*0.1+J141*0.05+K141*0.1+L141*0.05+M141*0.05+N141*0.15+O141*0.15+P141*0.15+Q141*0.05+R141*0.05+S141*0.05)/0.85</f>
        <v>2.4764705882352946</v>
      </c>
      <c r="B141" s="55">
        <v>115</v>
      </c>
      <c r="C141" s="40" t="s">
        <v>245</v>
      </c>
      <c r="D141" s="41" t="s">
        <v>246</v>
      </c>
      <c r="E141" s="42" t="s">
        <v>241</v>
      </c>
      <c r="F141" s="43">
        <v>24</v>
      </c>
      <c r="G141" s="181">
        <f>'[1]LONGITUDES'!L119</f>
        <v>1915.84</v>
      </c>
      <c r="H141" s="188">
        <v>1</v>
      </c>
      <c r="I141" s="44">
        <v>3</v>
      </c>
      <c r="J141" s="189">
        <f t="shared" si="2"/>
        <v>2</v>
      </c>
      <c r="K141" s="184">
        <v>3.3</v>
      </c>
      <c r="L141" s="44">
        <v>1</v>
      </c>
      <c r="M141" s="44">
        <v>3.5</v>
      </c>
      <c r="N141" s="44">
        <v>3.5</v>
      </c>
      <c r="O141" s="44"/>
      <c r="P141" s="195">
        <v>3</v>
      </c>
      <c r="Q141" s="198">
        <v>0</v>
      </c>
      <c r="R141" s="45">
        <v>1</v>
      </c>
      <c r="S141" s="199">
        <v>1.5</v>
      </c>
    </row>
    <row r="142" spans="1:120" s="14" customFormat="1" ht="12.75">
      <c r="A142" s="217">
        <f>(H142*0.05+I142*0.1+J142*0.05+K142*0.1+L142*0.05+M142*0.05+N142*0.15+O142*0.15+P142*0.15+Q142*0.05+R142*0.05+S142*0.05)/0.85</f>
        <v>2.5882352941176467</v>
      </c>
      <c r="B142" s="55" t="s">
        <v>407</v>
      </c>
      <c r="C142" s="40" t="s">
        <v>248</v>
      </c>
      <c r="D142" s="41" t="s">
        <v>249</v>
      </c>
      <c r="E142" s="42" t="s">
        <v>247</v>
      </c>
      <c r="F142" s="43">
        <v>42</v>
      </c>
      <c r="G142" s="181">
        <f>'[1]LONGITUDES'!L14</f>
        <v>2887.6</v>
      </c>
      <c r="H142" s="188">
        <v>1</v>
      </c>
      <c r="I142" s="44">
        <v>1</v>
      </c>
      <c r="J142" s="189">
        <f t="shared" si="2"/>
        <v>4</v>
      </c>
      <c r="K142" s="184">
        <v>4</v>
      </c>
      <c r="L142" s="44">
        <v>1</v>
      </c>
      <c r="M142" s="44">
        <v>3.5</v>
      </c>
      <c r="N142" s="44">
        <v>3.5</v>
      </c>
      <c r="O142" s="44"/>
      <c r="P142" s="195">
        <v>3</v>
      </c>
      <c r="Q142" s="198">
        <v>0</v>
      </c>
      <c r="R142" s="45">
        <v>1.5</v>
      </c>
      <c r="S142" s="199">
        <v>3.5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</row>
    <row r="143" spans="1:120" s="14" customFormat="1" ht="27">
      <c r="A143" s="217">
        <f>(H143*0.05+I143*0.1+J143*0.05+K143*0.1+L143*0.05+M143*0.05+N143*0.15+O143*0.15+P143*0.15+Q143*0.05+R143*0.05+S143*0.05)/0.9</f>
        <v>2.055555555555556</v>
      </c>
      <c r="B143" s="55">
        <v>117.1</v>
      </c>
      <c r="C143" s="40" t="s">
        <v>250</v>
      </c>
      <c r="D143" s="41" t="s">
        <v>251</v>
      </c>
      <c r="E143" s="42" t="s">
        <v>247</v>
      </c>
      <c r="F143" s="43">
        <v>42</v>
      </c>
      <c r="G143" s="181">
        <f>'[1]LONGITUDES'!L56</f>
        <v>530.73</v>
      </c>
      <c r="H143" s="188">
        <v>1</v>
      </c>
      <c r="I143" s="44">
        <v>1</v>
      </c>
      <c r="J143" s="189">
        <f t="shared" si="2"/>
        <v>4</v>
      </c>
      <c r="K143" s="184">
        <v>1</v>
      </c>
      <c r="L143" s="44">
        <v>1</v>
      </c>
      <c r="M143" s="44">
        <v>3</v>
      </c>
      <c r="N143" s="44">
        <v>2</v>
      </c>
      <c r="O143" s="44">
        <v>3</v>
      </c>
      <c r="P143" s="195">
        <v>3</v>
      </c>
      <c r="Q143" s="198">
        <v>0</v>
      </c>
      <c r="R143" s="45"/>
      <c r="S143" s="199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</row>
    <row r="144" spans="1:120" s="14" customFormat="1" ht="27">
      <c r="A144" s="217">
        <f>H144*0.05+I144*0.1+J144*0.05+K144*0.1+L144*0.05+M144*0.05+N144*0.15+O144*0.15+P144*0.15+Q144*0.05+R144*0.05+S144*0.05</f>
        <v>1.975</v>
      </c>
      <c r="B144" s="55">
        <v>117.2</v>
      </c>
      <c r="C144" s="40" t="s">
        <v>250</v>
      </c>
      <c r="D144" s="41" t="s">
        <v>251</v>
      </c>
      <c r="E144" s="42" t="s">
        <v>247</v>
      </c>
      <c r="F144" s="43">
        <v>30</v>
      </c>
      <c r="G144" s="181">
        <f>'[1]LONGITUDES'!L57</f>
        <v>548.56</v>
      </c>
      <c r="H144" s="188">
        <v>1</v>
      </c>
      <c r="I144" s="44">
        <v>1</v>
      </c>
      <c r="J144" s="189">
        <f t="shared" si="2"/>
        <v>3</v>
      </c>
      <c r="K144" s="184">
        <v>1</v>
      </c>
      <c r="L144" s="44">
        <v>1</v>
      </c>
      <c r="M144" s="44">
        <v>3</v>
      </c>
      <c r="N144" s="44">
        <v>2</v>
      </c>
      <c r="O144" s="44">
        <v>3</v>
      </c>
      <c r="P144" s="195">
        <v>3</v>
      </c>
      <c r="Q144" s="198">
        <v>0</v>
      </c>
      <c r="R144" s="45">
        <v>1.5</v>
      </c>
      <c r="S144" s="199">
        <v>2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</row>
    <row r="145" spans="1:120" s="14" customFormat="1" ht="29.25">
      <c r="A145" s="217">
        <f>(H145*0.05+I145*0.1+J145*0.05+K145*0.1+L145*0.05+M145*0.05+N145*0.15+O145*0.15+P145*0.15+Q145*0.05+R145*0.05+S145*0.05)/0.95</f>
        <v>2.1052631578947367</v>
      </c>
      <c r="B145" s="67">
        <v>118</v>
      </c>
      <c r="C145" s="59" t="s">
        <v>252</v>
      </c>
      <c r="D145" s="60" t="s">
        <v>253</v>
      </c>
      <c r="E145" s="61" t="s">
        <v>247</v>
      </c>
      <c r="F145" s="62">
        <v>36</v>
      </c>
      <c r="G145" s="180">
        <f>'[1]LONGITUDES'!L64</f>
        <v>1780</v>
      </c>
      <c r="H145" s="186">
        <v>1</v>
      </c>
      <c r="I145" s="63">
        <v>1</v>
      </c>
      <c r="J145" s="187">
        <f t="shared" si="2"/>
        <v>3</v>
      </c>
      <c r="K145" s="183">
        <v>1</v>
      </c>
      <c r="L145" s="63">
        <v>1</v>
      </c>
      <c r="M145" s="63">
        <v>3</v>
      </c>
      <c r="N145" s="63">
        <v>2</v>
      </c>
      <c r="O145" s="63">
        <v>4</v>
      </c>
      <c r="P145" s="194">
        <v>3</v>
      </c>
      <c r="Q145" s="196">
        <v>0</v>
      </c>
      <c r="R145" s="64"/>
      <c r="S145" s="197">
        <v>1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</row>
    <row r="146" spans="1:120" s="14" customFormat="1" ht="18">
      <c r="A146" s="217">
        <f>H146*0.05+I146*0.1+J146*0.05+K146*0.1+L146*0.05+M146*0.05+N146*0.15+O146*0.15+P146*0.15+Q146*0.05+R146*0.05+S146*0.05</f>
        <v>1.925</v>
      </c>
      <c r="B146" s="55" t="s">
        <v>408</v>
      </c>
      <c r="C146" s="40" t="s">
        <v>254</v>
      </c>
      <c r="D146" s="41" t="s">
        <v>255</v>
      </c>
      <c r="E146" s="42" t="s">
        <v>247</v>
      </c>
      <c r="F146" s="43">
        <v>36</v>
      </c>
      <c r="G146" s="181">
        <f>'[1]LONGITUDES'!L65</f>
        <v>3854.95</v>
      </c>
      <c r="H146" s="188">
        <v>1</v>
      </c>
      <c r="I146" s="44">
        <v>1</v>
      </c>
      <c r="J146" s="189">
        <f t="shared" si="2"/>
        <v>3</v>
      </c>
      <c r="K146" s="184">
        <v>1</v>
      </c>
      <c r="L146" s="44">
        <v>1</v>
      </c>
      <c r="M146" s="44">
        <v>3</v>
      </c>
      <c r="N146" s="44">
        <v>2</v>
      </c>
      <c r="O146" s="44">
        <v>3</v>
      </c>
      <c r="P146" s="195">
        <v>3</v>
      </c>
      <c r="Q146" s="198">
        <v>0</v>
      </c>
      <c r="R146" s="45">
        <v>1.5</v>
      </c>
      <c r="S146" s="199">
        <v>1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</row>
    <row r="147" spans="1:120" s="14" customFormat="1" ht="18">
      <c r="A147" s="217">
        <f>(H147*0.05+I147*0.1+J147*0.05+K147*0.1+L147*0.05+M147*0.05+N147*0.15+O147*0.15+P147*0.15+Q147*0.05+R147*0.05+S147*0.05)/0.75</f>
        <v>1.6666666666666667</v>
      </c>
      <c r="B147" s="55">
        <v>120</v>
      </c>
      <c r="C147" s="40" t="s">
        <v>256</v>
      </c>
      <c r="D147" s="41" t="s">
        <v>257</v>
      </c>
      <c r="E147" s="42" t="s">
        <v>247</v>
      </c>
      <c r="F147" s="43">
        <v>16</v>
      </c>
      <c r="G147" s="181">
        <f>'[1]LONGITUDES'!L162</f>
        <v>584</v>
      </c>
      <c r="H147" s="188">
        <v>1</v>
      </c>
      <c r="I147" s="44">
        <v>1</v>
      </c>
      <c r="J147" s="189">
        <f t="shared" si="2"/>
        <v>1</v>
      </c>
      <c r="K147" s="184">
        <v>1</v>
      </c>
      <c r="L147" s="44">
        <v>1</v>
      </c>
      <c r="M147" s="44">
        <v>3</v>
      </c>
      <c r="N147" s="44">
        <v>2</v>
      </c>
      <c r="O147" s="44"/>
      <c r="P147" s="195">
        <v>3</v>
      </c>
      <c r="Q147" s="198">
        <v>0</v>
      </c>
      <c r="R147" s="45"/>
      <c r="S147" s="199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</row>
    <row r="148" spans="1:120" s="14" customFormat="1" ht="18">
      <c r="A148" s="217">
        <f>(H148*0.05+I148*0.1+J148*0.05+K148*0.1+L148*0.05+M148*0.05+N148*0.15+O148*0.15+P148*0.15+Q148*0.05+R148*0.05+S148*0.05)/0.9</f>
        <v>2.138888888888889</v>
      </c>
      <c r="B148" s="55">
        <v>121</v>
      </c>
      <c r="C148" s="40" t="s">
        <v>258</v>
      </c>
      <c r="D148" s="41" t="s">
        <v>259</v>
      </c>
      <c r="E148" s="42" t="s">
        <v>247</v>
      </c>
      <c r="F148" s="43">
        <v>16</v>
      </c>
      <c r="G148" s="181">
        <f>'[1]LONGITUDES'!L163</f>
        <v>1340.8</v>
      </c>
      <c r="H148" s="188">
        <v>1</v>
      </c>
      <c r="I148" s="44">
        <v>1</v>
      </c>
      <c r="J148" s="189">
        <f t="shared" si="2"/>
        <v>1</v>
      </c>
      <c r="K148" s="184">
        <v>1</v>
      </c>
      <c r="L148" s="44">
        <v>1</v>
      </c>
      <c r="M148" s="44">
        <v>3</v>
      </c>
      <c r="N148" s="44">
        <v>2</v>
      </c>
      <c r="O148" s="44">
        <v>4.5</v>
      </c>
      <c r="P148" s="195">
        <v>3</v>
      </c>
      <c r="Q148" s="198">
        <v>0</v>
      </c>
      <c r="R148" s="45"/>
      <c r="S148" s="199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</row>
    <row r="149" spans="1:19" s="14" customFormat="1" ht="16.5">
      <c r="A149" s="217">
        <f>(H149*0.05+I149*0.1+J149*0.05+K149*0.1+L149*0.05+M149*0.05+N149*0.15+O149*0.15+P149*0.15+Q149*0.05+R149*0.05+S149*0.05)/0.75</f>
        <v>2.0333333333333337</v>
      </c>
      <c r="B149" s="55" t="s">
        <v>409</v>
      </c>
      <c r="C149" s="40" t="s">
        <v>261</v>
      </c>
      <c r="D149" s="41" t="s">
        <v>262</v>
      </c>
      <c r="E149" s="42" t="s">
        <v>260</v>
      </c>
      <c r="F149" s="43">
        <v>20</v>
      </c>
      <c r="G149" s="181">
        <f>'[1]LONGITUDES'!L131</f>
        <v>556.29</v>
      </c>
      <c r="H149" s="188">
        <v>1</v>
      </c>
      <c r="I149" s="44">
        <v>1</v>
      </c>
      <c r="J149" s="189">
        <f t="shared" si="2"/>
        <v>2</v>
      </c>
      <c r="K149" s="184">
        <v>1</v>
      </c>
      <c r="L149" s="44">
        <v>1</v>
      </c>
      <c r="M149" s="44">
        <v>3</v>
      </c>
      <c r="N149" s="44">
        <v>3.5</v>
      </c>
      <c r="O149" s="44"/>
      <c r="P149" s="195">
        <v>3</v>
      </c>
      <c r="Q149" s="198">
        <v>0</v>
      </c>
      <c r="R149" s="45"/>
      <c r="S149" s="199"/>
    </row>
    <row r="150" spans="1:19" s="14" customFormat="1" ht="18">
      <c r="A150" s="217">
        <f>(H150*0.05+I150*0.1+J150*0.05+K150*0.1+L150*0.05+M150*0.05+N150*0.15+O150*0.15+P150*0.15+Q150*0.05+R150*0.05+S150*0.05)/0.85</f>
        <v>2.911764705882353</v>
      </c>
      <c r="B150" s="55" t="s">
        <v>410</v>
      </c>
      <c r="C150" s="40" t="s">
        <v>263</v>
      </c>
      <c r="D150" s="41" t="s">
        <v>264</v>
      </c>
      <c r="E150" s="42" t="s">
        <v>260</v>
      </c>
      <c r="F150" s="43">
        <v>20</v>
      </c>
      <c r="G150" s="181">
        <f>'[1]LONGITUDES'!L133</f>
        <v>4885.06</v>
      </c>
      <c r="H150" s="188">
        <v>1</v>
      </c>
      <c r="I150" s="44">
        <v>5</v>
      </c>
      <c r="J150" s="189">
        <f aca="true" t="shared" si="3" ref="J150:J165">IF(F150=78,5,IF(F150=60,5,IF(F150=48,4,IF(F150=42,4,IF(F150=36,3,IF(F150=30,3,IF(F150=24,2,IF(F150=20,2,1))))))))</f>
        <v>2</v>
      </c>
      <c r="K150" s="184">
        <v>5</v>
      </c>
      <c r="L150" s="44">
        <v>1</v>
      </c>
      <c r="M150" s="44">
        <v>3.5</v>
      </c>
      <c r="N150" s="44">
        <v>3.5</v>
      </c>
      <c r="O150" s="44"/>
      <c r="P150" s="195">
        <v>3</v>
      </c>
      <c r="Q150" s="198">
        <v>0</v>
      </c>
      <c r="R150" s="45">
        <v>1.5</v>
      </c>
      <c r="S150" s="199">
        <v>1</v>
      </c>
    </row>
    <row r="151" spans="1:120" s="14" customFormat="1" ht="16.5">
      <c r="A151" s="217">
        <f>(H151*0.05+I151*0.1+J151*0.05+K151*0.1+L151*0.05+M151*0.05+N151*0.15+O151*0.15+P151*0.15+Q151*0.05+R151*0.05+S151*0.05)/0.85</f>
        <v>3.1999999999999997</v>
      </c>
      <c r="B151" s="55" t="s">
        <v>411</v>
      </c>
      <c r="C151" s="40" t="s">
        <v>265</v>
      </c>
      <c r="D151" s="41" t="s">
        <v>266</v>
      </c>
      <c r="E151" s="42" t="s">
        <v>267</v>
      </c>
      <c r="F151" s="43">
        <v>60</v>
      </c>
      <c r="G151" s="181">
        <f>'[1]LONGITUDES'!L39</f>
        <v>38000</v>
      </c>
      <c r="H151" s="188">
        <v>1</v>
      </c>
      <c r="I151" s="44">
        <v>4</v>
      </c>
      <c r="J151" s="189">
        <f t="shared" si="3"/>
        <v>5</v>
      </c>
      <c r="K151" s="184">
        <v>3.4</v>
      </c>
      <c r="L151" s="44">
        <v>1</v>
      </c>
      <c r="M151" s="44">
        <v>3.7</v>
      </c>
      <c r="N151" s="44">
        <v>4.8</v>
      </c>
      <c r="O151" s="44">
        <v>1</v>
      </c>
      <c r="P151" s="195">
        <v>3</v>
      </c>
      <c r="Q151" s="198">
        <v>0</v>
      </c>
      <c r="R151" s="45">
        <v>1</v>
      </c>
      <c r="S151" s="199">
        <v>1.5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</row>
    <row r="152" spans="1:19" s="14" customFormat="1" ht="18">
      <c r="A152" s="217">
        <f>(H152*0.05+I152*0.1+J152*0.05+K152*0.1+L152*0.05+M152*0.05+N152*0.15+O152*0.15+P152*0.15+Q152*0.05+R152*0.05+S152*0.05)/0.85</f>
        <v>2.335294117647059</v>
      </c>
      <c r="B152" s="55" t="s">
        <v>412</v>
      </c>
      <c r="C152" s="40" t="s">
        <v>268</v>
      </c>
      <c r="D152" s="41" t="s">
        <v>269</v>
      </c>
      <c r="E152" s="42" t="s">
        <v>270</v>
      </c>
      <c r="F152" s="43">
        <v>24</v>
      </c>
      <c r="G152" s="181">
        <f>'[1]LONGITUDES'!L88</f>
        <v>2400.91</v>
      </c>
      <c r="H152" s="188">
        <v>1</v>
      </c>
      <c r="I152" s="44">
        <v>3</v>
      </c>
      <c r="J152" s="189">
        <f t="shared" si="3"/>
        <v>2</v>
      </c>
      <c r="K152" s="184">
        <v>1</v>
      </c>
      <c r="L152" s="44">
        <v>1</v>
      </c>
      <c r="M152" s="44">
        <v>3.7</v>
      </c>
      <c r="N152" s="44">
        <v>3.5</v>
      </c>
      <c r="O152" s="44"/>
      <c r="P152" s="195">
        <v>3</v>
      </c>
      <c r="Q152" s="198">
        <v>0</v>
      </c>
      <c r="R152" s="45">
        <v>3.5</v>
      </c>
      <c r="S152" s="199">
        <v>1</v>
      </c>
    </row>
    <row r="153" spans="1:19" s="14" customFormat="1" ht="18">
      <c r="A153" s="217">
        <f>(H153*0.05+I153*0.1+J153*0.05+K153*0.1+L153*0.05+M153*0.05+N153*0.15+O153*0.15+P153*0.15+Q153*0.05+R153*0.05+S153*0.05)/0.85</f>
        <v>1.647058823529412</v>
      </c>
      <c r="B153" s="55" t="s">
        <v>413</v>
      </c>
      <c r="C153" s="40" t="s">
        <v>271</v>
      </c>
      <c r="D153" s="41" t="s">
        <v>272</v>
      </c>
      <c r="E153" s="42" t="s">
        <v>267</v>
      </c>
      <c r="F153" s="43">
        <v>16</v>
      </c>
      <c r="G153" s="181">
        <f>'[1]LONGITUDES'!L141</f>
        <v>3627.64</v>
      </c>
      <c r="H153" s="188">
        <v>1</v>
      </c>
      <c r="I153" s="44">
        <v>1</v>
      </c>
      <c r="J153" s="189">
        <f t="shared" si="3"/>
        <v>1</v>
      </c>
      <c r="K153" s="184">
        <v>1</v>
      </c>
      <c r="L153" s="44">
        <v>1</v>
      </c>
      <c r="M153" s="44">
        <v>3</v>
      </c>
      <c r="N153" s="44">
        <v>2</v>
      </c>
      <c r="O153" s="44"/>
      <c r="P153" s="195">
        <v>3</v>
      </c>
      <c r="Q153" s="198">
        <v>0</v>
      </c>
      <c r="R153" s="45">
        <v>2</v>
      </c>
      <c r="S153" s="199">
        <v>1</v>
      </c>
    </row>
    <row r="154" spans="1:120" s="14" customFormat="1" ht="27">
      <c r="A154" s="217">
        <f>H154*0.05+I154*0.1+J154*0.05+K154*0.1+L154*0.05+M154*0.05+N154*0.15+O154*0.15+P154*0.15+Q154*0.05+R154*0.05+S154*0.05</f>
        <v>2.5505</v>
      </c>
      <c r="B154" s="55" t="s">
        <v>414</v>
      </c>
      <c r="C154" s="40" t="s">
        <v>273</v>
      </c>
      <c r="D154" s="41" t="s">
        <v>274</v>
      </c>
      <c r="E154" s="42" t="s">
        <v>275</v>
      </c>
      <c r="F154" s="43">
        <v>16</v>
      </c>
      <c r="G154" s="181">
        <f>'[1]LONGITUDES'!L156</f>
        <v>2520</v>
      </c>
      <c r="H154" s="188">
        <v>1</v>
      </c>
      <c r="I154" s="44">
        <v>3</v>
      </c>
      <c r="J154" s="189">
        <f t="shared" si="3"/>
        <v>1</v>
      </c>
      <c r="K154" s="184">
        <v>1</v>
      </c>
      <c r="L154" s="44">
        <v>1</v>
      </c>
      <c r="M154" s="44">
        <v>3</v>
      </c>
      <c r="N154" s="44">
        <v>3.5</v>
      </c>
      <c r="O154" s="44">
        <v>4.17</v>
      </c>
      <c r="P154" s="195">
        <v>3</v>
      </c>
      <c r="Q154" s="198">
        <v>0</v>
      </c>
      <c r="R154" s="45">
        <v>4</v>
      </c>
      <c r="S154" s="199">
        <v>1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</row>
    <row r="155" spans="1:120" s="14" customFormat="1" ht="18">
      <c r="A155" s="217">
        <f>(H155*0.05+I155*0.1+J155*0.05+K155*0.1+L155*0.05+M155*0.05+N155*0.15+O155*0.15+P155*0.15+Q155*0.05+R155*0.05+S155*0.05)/0.85</f>
        <v>2.4117647058823533</v>
      </c>
      <c r="B155" s="55" t="s">
        <v>415</v>
      </c>
      <c r="C155" s="40" t="s">
        <v>276</v>
      </c>
      <c r="D155" s="41" t="s">
        <v>277</v>
      </c>
      <c r="E155" s="56" t="s">
        <v>278</v>
      </c>
      <c r="F155" s="43">
        <v>30</v>
      </c>
      <c r="G155" s="181">
        <f>'[1]LONGITUDES'!L25</f>
        <v>280</v>
      </c>
      <c r="H155" s="188">
        <v>1</v>
      </c>
      <c r="I155" s="44">
        <v>1</v>
      </c>
      <c r="J155" s="189">
        <f t="shared" si="3"/>
        <v>3</v>
      </c>
      <c r="K155" s="184">
        <v>3.5</v>
      </c>
      <c r="L155" s="44">
        <v>1</v>
      </c>
      <c r="M155" s="44">
        <v>3.5</v>
      </c>
      <c r="N155" s="44">
        <v>3.5</v>
      </c>
      <c r="O155" s="44"/>
      <c r="P155" s="195">
        <v>3</v>
      </c>
      <c r="Q155" s="198">
        <v>0</v>
      </c>
      <c r="R155" s="45">
        <v>2</v>
      </c>
      <c r="S155" s="199">
        <v>2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</row>
    <row r="156" spans="1:120" s="14" customFormat="1" ht="18">
      <c r="A156" s="218">
        <f>(H156*0.05+I156*0.1+J156*0.05+K156*0.1+L156*0.05+M156*0.05+N156*0.15+O156*0.15+P156*0.15+Q156*0.05+R156*0.05+S156*0.05)/0.85</f>
        <v>2.470588235294118</v>
      </c>
      <c r="B156" s="55">
        <v>128.2</v>
      </c>
      <c r="C156" s="40" t="s">
        <v>276</v>
      </c>
      <c r="D156" s="41" t="s">
        <v>277</v>
      </c>
      <c r="E156" s="56" t="s">
        <v>278</v>
      </c>
      <c r="F156" s="43">
        <v>42</v>
      </c>
      <c r="G156" s="181">
        <f>'[1]LONGITUDES'!L26</f>
        <v>1070</v>
      </c>
      <c r="H156" s="188">
        <v>1</v>
      </c>
      <c r="I156" s="44">
        <v>1</v>
      </c>
      <c r="J156" s="189">
        <f t="shared" si="3"/>
        <v>4</v>
      </c>
      <c r="K156" s="184">
        <v>3.5</v>
      </c>
      <c r="L156" s="44">
        <v>1</v>
      </c>
      <c r="M156" s="44">
        <v>3.5</v>
      </c>
      <c r="N156" s="44">
        <v>3.5</v>
      </c>
      <c r="O156" s="44"/>
      <c r="P156" s="195">
        <v>3</v>
      </c>
      <c r="Q156" s="198">
        <v>0</v>
      </c>
      <c r="R156" s="45">
        <v>2.5</v>
      </c>
      <c r="S156" s="199">
        <v>1.5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</row>
    <row r="157" spans="1:19" s="14" customFormat="1" ht="18">
      <c r="A157" s="216">
        <f>(H157*0.05+I157*0.1+J157*0.05+K157*0.1+L157*0.05+M157*0.05+N157*0.15+O157*0.15+P157*0.15+Q157*0.05+R157*0.05+S157*0.05)/0.75</f>
        <v>1.6333333333333335</v>
      </c>
      <c r="B157" s="55">
        <v>129</v>
      </c>
      <c r="C157" s="40" t="s">
        <v>279</v>
      </c>
      <c r="D157" s="41" t="s">
        <v>280</v>
      </c>
      <c r="E157" s="56" t="s">
        <v>278</v>
      </c>
      <c r="F157" s="43">
        <v>24</v>
      </c>
      <c r="G157" s="181">
        <f>'[1]LONGITUDES'!L87</f>
        <v>559.24</v>
      </c>
      <c r="H157" s="188">
        <v>1</v>
      </c>
      <c r="I157" s="44">
        <v>3</v>
      </c>
      <c r="J157" s="189">
        <f t="shared" si="3"/>
        <v>2</v>
      </c>
      <c r="K157" s="184">
        <v>1</v>
      </c>
      <c r="L157" s="44">
        <v>1</v>
      </c>
      <c r="M157" s="44">
        <v>3.5</v>
      </c>
      <c r="N157" s="44">
        <v>2</v>
      </c>
      <c r="O157" s="44"/>
      <c r="P157" s="195">
        <v>1</v>
      </c>
      <c r="Q157" s="198">
        <v>0</v>
      </c>
      <c r="R157" s="45"/>
      <c r="S157" s="199"/>
    </row>
    <row r="158" spans="1:120" s="14" customFormat="1" ht="18">
      <c r="A158" s="217">
        <f>(H158*0.05+I158*0.1+J158*0.05+K158*0.1+L158*0.05+M158*0.05+N158*0.15+O158*0.15+P158*0.15+Q158*0.05+R158*0.05+S158*0.05)/0.8</f>
        <v>2.34375</v>
      </c>
      <c r="B158" s="55" t="s">
        <v>416</v>
      </c>
      <c r="C158" s="40" t="s">
        <v>281</v>
      </c>
      <c r="D158" s="41" t="s">
        <v>282</v>
      </c>
      <c r="E158" s="42" t="s">
        <v>283</v>
      </c>
      <c r="F158" s="43">
        <v>36</v>
      </c>
      <c r="G158" s="181">
        <f>'[1]LONGITUDES'!L27</f>
        <v>312.14</v>
      </c>
      <c r="H158" s="188">
        <v>1</v>
      </c>
      <c r="I158" s="44">
        <v>1</v>
      </c>
      <c r="J158" s="189">
        <f t="shared" si="3"/>
        <v>3</v>
      </c>
      <c r="K158" s="184">
        <v>3</v>
      </c>
      <c r="L158" s="44">
        <v>1</v>
      </c>
      <c r="M158" s="44">
        <v>3.5</v>
      </c>
      <c r="N158" s="44">
        <v>3.5</v>
      </c>
      <c r="O158" s="44"/>
      <c r="P158" s="195">
        <v>3</v>
      </c>
      <c r="Q158" s="198">
        <v>0</v>
      </c>
      <c r="R158" s="45"/>
      <c r="S158" s="199">
        <v>1.5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</row>
    <row r="159" spans="1:120" s="14" customFormat="1" ht="18">
      <c r="A159" s="217">
        <f>H159*0.05+I159*0.1+J159*0.05+K159*0.1+L159*0.05+M159*0.05+N159*0.15+O159*0.15+P159*0.15+Q159*0.05+R159*0.05+S159*0.05</f>
        <v>2.375</v>
      </c>
      <c r="B159" s="55" t="s">
        <v>417</v>
      </c>
      <c r="C159" s="40" t="s">
        <v>284</v>
      </c>
      <c r="D159" s="41" t="s">
        <v>285</v>
      </c>
      <c r="E159" s="42" t="s">
        <v>286</v>
      </c>
      <c r="F159" s="43">
        <v>48</v>
      </c>
      <c r="G159" s="181">
        <f>'[1]LONGITUDES'!L42</f>
        <v>2188.55</v>
      </c>
      <c r="H159" s="188">
        <v>1</v>
      </c>
      <c r="I159" s="44">
        <v>1</v>
      </c>
      <c r="J159" s="189">
        <f t="shared" si="3"/>
        <v>4</v>
      </c>
      <c r="K159" s="184">
        <v>1</v>
      </c>
      <c r="L159" s="44">
        <v>1</v>
      </c>
      <c r="M159" s="44">
        <v>3.5</v>
      </c>
      <c r="N159" s="44">
        <v>3.5</v>
      </c>
      <c r="O159" s="44">
        <v>4</v>
      </c>
      <c r="P159" s="195">
        <v>3</v>
      </c>
      <c r="Q159" s="198">
        <v>0</v>
      </c>
      <c r="R159" s="45">
        <v>1.5</v>
      </c>
      <c r="S159" s="199">
        <v>1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</row>
    <row r="160" spans="1:120" s="14" customFormat="1" ht="12.75">
      <c r="A160" s="217">
        <f>H160*0.05+I160*0.1+J160*0.05+K160*0.1+L160*0.05+M160*0.05+N160*0.15+O160*0.15+P160*0.15+Q160*0.05+R160*0.05+S160*0.05</f>
        <v>2.7249999999999996</v>
      </c>
      <c r="B160" s="55">
        <v>132.1</v>
      </c>
      <c r="C160" s="40" t="s">
        <v>287</v>
      </c>
      <c r="D160" s="41" t="s">
        <v>288</v>
      </c>
      <c r="E160" s="42" t="s">
        <v>289</v>
      </c>
      <c r="F160" s="43">
        <v>42</v>
      </c>
      <c r="G160" s="181">
        <f>'[1]LONGITUDES'!L60</f>
        <v>5259.18</v>
      </c>
      <c r="H160" s="188">
        <v>1</v>
      </c>
      <c r="I160" s="44">
        <v>4</v>
      </c>
      <c r="J160" s="189">
        <f t="shared" si="3"/>
        <v>4</v>
      </c>
      <c r="K160" s="184">
        <v>2</v>
      </c>
      <c r="L160" s="44">
        <v>1</v>
      </c>
      <c r="M160" s="44">
        <v>3.5</v>
      </c>
      <c r="N160" s="44">
        <v>3.5</v>
      </c>
      <c r="O160" s="44">
        <v>4</v>
      </c>
      <c r="P160" s="195">
        <v>1</v>
      </c>
      <c r="Q160" s="198">
        <v>3</v>
      </c>
      <c r="R160" s="45">
        <v>3.5</v>
      </c>
      <c r="S160" s="199">
        <v>1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</row>
    <row r="161" spans="1:120" s="14" customFormat="1" ht="12.75">
      <c r="A161" s="217">
        <f>(H161*0.05+I161*0.1+J161*0.05+K161*0.1+L161*0.05+M161*0.05+N161*0.15+O161*0.15+P161*0.15+Q161*0.05+R161*0.05+S161*0.05)/0.85</f>
        <v>2.323529411764706</v>
      </c>
      <c r="B161" s="55">
        <v>132.2</v>
      </c>
      <c r="C161" s="40" t="s">
        <v>287</v>
      </c>
      <c r="D161" s="41" t="s">
        <v>288</v>
      </c>
      <c r="E161" s="42" t="s">
        <v>289</v>
      </c>
      <c r="F161" s="43">
        <v>36</v>
      </c>
      <c r="G161" s="181">
        <f>'[1]LONGITUDES'!L61</f>
        <v>4830.93</v>
      </c>
      <c r="H161" s="188">
        <v>1</v>
      </c>
      <c r="I161" s="44">
        <v>1</v>
      </c>
      <c r="J161" s="189">
        <f t="shared" si="3"/>
        <v>3</v>
      </c>
      <c r="K161" s="184">
        <v>1</v>
      </c>
      <c r="L161" s="44">
        <v>1</v>
      </c>
      <c r="M161" s="44">
        <v>4</v>
      </c>
      <c r="N161" s="44">
        <v>4</v>
      </c>
      <c r="O161" s="44"/>
      <c r="P161" s="195">
        <v>3</v>
      </c>
      <c r="Q161" s="198">
        <v>0</v>
      </c>
      <c r="R161" s="45">
        <v>4.5</v>
      </c>
      <c r="S161" s="199">
        <v>1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</row>
    <row r="162" spans="1:120" s="14" customFormat="1" ht="12.75">
      <c r="A162" s="217">
        <f>(H162*0.05+I162*0.1+J162*0.05+K162*0.1+L162*0.05+M162*0.05+N162*0.15+O162*0.15+P162*0.15+Q162*0.05+R162*0.05+S162*0.05)/0.85</f>
        <v>2.6470588235294117</v>
      </c>
      <c r="B162" s="55">
        <v>132.3</v>
      </c>
      <c r="C162" s="40" t="s">
        <v>287</v>
      </c>
      <c r="D162" s="41" t="s">
        <v>288</v>
      </c>
      <c r="E162" s="42" t="s">
        <v>289</v>
      </c>
      <c r="F162" s="43">
        <v>30</v>
      </c>
      <c r="G162" s="181">
        <f>'[1]LONGITUDES'!L62</f>
        <v>1747.27</v>
      </c>
      <c r="H162" s="188">
        <v>1</v>
      </c>
      <c r="I162" s="44">
        <v>4</v>
      </c>
      <c r="J162" s="189">
        <f t="shared" si="3"/>
        <v>3</v>
      </c>
      <c r="K162" s="184">
        <v>1</v>
      </c>
      <c r="L162" s="44">
        <v>1</v>
      </c>
      <c r="M162" s="44">
        <v>4</v>
      </c>
      <c r="N162" s="44">
        <v>4</v>
      </c>
      <c r="O162" s="44"/>
      <c r="P162" s="195">
        <v>3</v>
      </c>
      <c r="Q162" s="198">
        <v>0</v>
      </c>
      <c r="R162" s="45">
        <v>3.5</v>
      </c>
      <c r="S162" s="199">
        <v>1.5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</row>
    <row r="163" spans="1:120" s="14" customFormat="1" ht="18">
      <c r="A163" s="217">
        <f>(H163*0.05+I163*0.1+J163*0.05+K163*0.1+L163*0.05+M163*0.05+N163*0.15+O163*0.15+P163*0.15+Q163*0.05+R163*0.05+S163*0.05)/0.75</f>
        <v>2.1333333333333333</v>
      </c>
      <c r="B163" s="55">
        <v>133</v>
      </c>
      <c r="C163" s="40" t="s">
        <v>290</v>
      </c>
      <c r="D163" s="41" t="s">
        <v>291</v>
      </c>
      <c r="E163" s="42" t="s">
        <v>292</v>
      </c>
      <c r="F163" s="43">
        <v>42</v>
      </c>
      <c r="G163" s="181">
        <f>'[1]LONGITUDES'!L11</f>
        <v>153.03</v>
      </c>
      <c r="H163" s="188">
        <v>1</v>
      </c>
      <c r="I163" s="44">
        <v>3</v>
      </c>
      <c r="J163" s="189">
        <f t="shared" si="3"/>
        <v>4</v>
      </c>
      <c r="K163" s="184">
        <v>1</v>
      </c>
      <c r="L163" s="44">
        <v>1</v>
      </c>
      <c r="M163" s="44">
        <v>3</v>
      </c>
      <c r="N163" s="44">
        <v>2</v>
      </c>
      <c r="O163" s="44"/>
      <c r="P163" s="195">
        <v>3</v>
      </c>
      <c r="Q163" s="198">
        <v>0</v>
      </c>
      <c r="R163" s="45"/>
      <c r="S163" s="199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</row>
    <row r="164" spans="1:120" s="14" customFormat="1" ht="27">
      <c r="A164" s="217">
        <f>(H164*0.05+I164*0.1+J164*0.05+K164*0.1+L164*0.05+M164*0.05+N164*0.15+O164*0.15+P164*0.15+Q164*0.05+R164*0.05+S164*0.05)/0.85</f>
        <v>2.4</v>
      </c>
      <c r="B164" s="55" t="s">
        <v>418</v>
      </c>
      <c r="C164" s="40" t="s">
        <v>293</v>
      </c>
      <c r="D164" s="41" t="s">
        <v>294</v>
      </c>
      <c r="E164" s="42" t="s">
        <v>295</v>
      </c>
      <c r="F164" s="43">
        <v>60</v>
      </c>
      <c r="G164" s="181">
        <f>'[1]LONGITUDES'!L21</f>
        <v>429.95</v>
      </c>
      <c r="H164" s="188">
        <v>1</v>
      </c>
      <c r="I164" s="44">
        <v>1</v>
      </c>
      <c r="J164" s="189">
        <f t="shared" si="3"/>
        <v>5</v>
      </c>
      <c r="K164" s="184">
        <v>3.4</v>
      </c>
      <c r="L164" s="44">
        <v>1</v>
      </c>
      <c r="M164" s="44">
        <v>3.5</v>
      </c>
      <c r="N164" s="44">
        <v>4</v>
      </c>
      <c r="O164" s="44"/>
      <c r="P164" s="195">
        <v>1</v>
      </c>
      <c r="Q164" s="198">
        <v>0</v>
      </c>
      <c r="R164" s="45">
        <v>2.5</v>
      </c>
      <c r="S164" s="199">
        <v>4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</row>
    <row r="165" spans="1:120" s="14" customFormat="1" ht="18">
      <c r="A165" s="217">
        <f>(H165*0.05+I165*0.1+J165*0.05+K165*0.1+L165*0.05+M165*0.05+N165*0.15+O165*0.15+P165*0.15+Q165*0.05+R165*0.05+S165*0.05)/0.75</f>
        <v>2.54</v>
      </c>
      <c r="B165" s="55" t="s">
        <v>419</v>
      </c>
      <c r="C165" s="40" t="s">
        <v>296</v>
      </c>
      <c r="D165" s="41" t="s">
        <v>297</v>
      </c>
      <c r="E165" s="42" t="s">
        <v>298</v>
      </c>
      <c r="F165" s="43">
        <v>60</v>
      </c>
      <c r="G165" s="181">
        <f>'[1]LONGITUDES'!L40</f>
        <v>213.35</v>
      </c>
      <c r="H165" s="188">
        <v>1</v>
      </c>
      <c r="I165" s="44">
        <v>1</v>
      </c>
      <c r="J165" s="189">
        <f t="shared" si="3"/>
        <v>5</v>
      </c>
      <c r="K165" s="184">
        <v>3.3</v>
      </c>
      <c r="L165" s="44">
        <v>1</v>
      </c>
      <c r="M165" s="44">
        <v>3</v>
      </c>
      <c r="N165" s="44">
        <v>3.5</v>
      </c>
      <c r="O165" s="44"/>
      <c r="P165" s="195">
        <v>3</v>
      </c>
      <c r="Q165" s="198">
        <v>0</v>
      </c>
      <c r="R165" s="45"/>
      <c r="S165" s="199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</row>
    <row r="166" spans="1:120" s="14" customFormat="1" ht="27.75" thickBot="1">
      <c r="A166" s="219">
        <f>(H166*0.05+I166*0.1+J166*0.05+K166*0.1+L166*0.05+M166*0.05+N166*0.15+O166*0.15+P166*0.15+Q166*0.05+R166*0.05+S166*0.05)/0.2</f>
        <v>2.75</v>
      </c>
      <c r="B166" s="220" t="s">
        <v>420</v>
      </c>
      <c r="C166" s="207" t="s">
        <v>299</v>
      </c>
      <c r="D166" s="208" t="s">
        <v>311</v>
      </c>
      <c r="E166" s="209" t="s">
        <v>300</v>
      </c>
      <c r="F166" s="210">
        <v>34</v>
      </c>
      <c r="G166" s="211">
        <f>'[1]LONGITUDES'!L67</f>
        <v>16136.53</v>
      </c>
      <c r="H166" s="190">
        <v>1</v>
      </c>
      <c r="I166" s="191">
        <v>5</v>
      </c>
      <c r="J166" s="192"/>
      <c r="K166" s="212"/>
      <c r="L166" s="213"/>
      <c r="M166" s="213"/>
      <c r="N166" s="213"/>
      <c r="O166" s="191"/>
      <c r="P166" s="221"/>
      <c r="Q166" s="204">
        <v>0</v>
      </c>
      <c r="R166" s="205"/>
      <c r="S166" s="206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</row>
    <row r="167" spans="1:121" s="12" customFormat="1" ht="12.75">
      <c r="A167" s="69"/>
      <c r="B167" s="32"/>
      <c r="C167" s="36"/>
      <c r="D167" s="15"/>
      <c r="E167" s="2"/>
      <c r="F167" s="2"/>
      <c r="G167" s="16"/>
      <c r="H167" s="17"/>
      <c r="I167" s="18"/>
      <c r="J167" s="17"/>
      <c r="K167" s="21"/>
      <c r="L167" s="17"/>
      <c r="M167" s="13"/>
      <c r="N167" s="13"/>
      <c r="O167" s="13"/>
      <c r="P167" s="13"/>
      <c r="Q167" s="13"/>
      <c r="R167" s="19"/>
      <c r="S167" s="1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</row>
    <row r="168" spans="1:121" s="11" customFormat="1" ht="12.75">
      <c r="A168" s="70"/>
      <c r="B168" s="33"/>
      <c r="C168" s="37"/>
      <c r="D168" s="25"/>
      <c r="E168" s="20"/>
      <c r="F168" s="20"/>
      <c r="G168" s="20"/>
      <c r="H168" s="22"/>
      <c r="I168" s="22"/>
      <c r="J168" s="22"/>
      <c r="K168" s="21"/>
      <c r="L168" s="22"/>
      <c r="M168" s="23"/>
      <c r="N168" s="23"/>
      <c r="O168" s="23"/>
      <c r="P168" s="23"/>
      <c r="Q168" s="23"/>
      <c r="R168" s="24"/>
      <c r="S168" s="24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</row>
    <row r="169" spans="1:121" ht="12.75">
      <c r="A169" s="71"/>
      <c r="B169" s="34"/>
      <c r="C169" s="38"/>
      <c r="D169" s="1"/>
      <c r="E169" s="2"/>
      <c r="F169" s="2"/>
      <c r="G169" s="2"/>
      <c r="H169" s="22"/>
      <c r="I169" s="6"/>
      <c r="J169" s="6"/>
      <c r="K169" s="21"/>
      <c r="M169" s="1"/>
      <c r="N169" s="1"/>
      <c r="O169" s="1"/>
      <c r="P169" s="1"/>
      <c r="Q169" s="1"/>
      <c r="R169" s="26"/>
      <c r="S169" s="26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</row>
    <row r="170" spans="1:121" ht="12.75">
      <c r="A170" s="71"/>
      <c r="B170" s="34"/>
      <c r="C170" s="38"/>
      <c r="D170" s="1"/>
      <c r="E170" s="2"/>
      <c r="F170" s="2"/>
      <c r="G170" s="2"/>
      <c r="H170" s="22"/>
      <c r="I170" s="6"/>
      <c r="J170" s="6"/>
      <c r="K170" s="21"/>
      <c r="M170" s="1"/>
      <c r="N170" s="1"/>
      <c r="O170" s="1"/>
      <c r="P170" s="1"/>
      <c r="Q170" s="1"/>
      <c r="R170" s="26"/>
      <c r="S170" s="26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</row>
    <row r="171" spans="1:121" ht="12.75">
      <c r="A171" s="71"/>
      <c r="B171" s="34"/>
      <c r="C171" s="38"/>
      <c r="D171" s="1"/>
      <c r="E171" s="2"/>
      <c r="F171" s="2"/>
      <c r="G171" s="2"/>
      <c r="H171" s="22"/>
      <c r="I171" s="6"/>
      <c r="J171" s="6"/>
      <c r="K171" s="21"/>
      <c r="M171" s="1"/>
      <c r="N171" s="1"/>
      <c r="O171" s="1"/>
      <c r="P171" s="1"/>
      <c r="Q171" s="1"/>
      <c r="R171" s="26"/>
      <c r="S171" s="26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</row>
    <row r="172" spans="1:121" ht="12.75">
      <c r="A172" s="71"/>
      <c r="B172" s="34"/>
      <c r="C172" s="38"/>
      <c r="D172" s="1"/>
      <c r="E172" s="2"/>
      <c r="F172" s="2"/>
      <c r="G172" s="2"/>
      <c r="H172" s="22"/>
      <c r="I172" s="6"/>
      <c r="J172" s="6"/>
      <c r="K172" s="21"/>
      <c r="M172" s="1"/>
      <c r="N172" s="1"/>
      <c r="O172" s="1"/>
      <c r="P172" s="1"/>
      <c r="Q172" s="1"/>
      <c r="R172" s="26"/>
      <c r="S172" s="26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</row>
    <row r="173" spans="1:121" ht="12.75">
      <c r="A173" s="71"/>
      <c r="B173" s="34"/>
      <c r="C173" s="38"/>
      <c r="D173" s="1"/>
      <c r="E173" s="2"/>
      <c r="F173" s="2"/>
      <c r="G173" s="2"/>
      <c r="H173" s="22"/>
      <c r="I173" s="6"/>
      <c r="J173" s="6"/>
      <c r="K173" s="21"/>
      <c r="M173" s="1"/>
      <c r="N173" s="1"/>
      <c r="O173" s="1"/>
      <c r="P173" s="1"/>
      <c r="Q173" s="1"/>
      <c r="R173" s="26"/>
      <c r="S173" s="26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</row>
    <row r="174" spans="1:121" ht="12.75">
      <c r="A174" s="71"/>
      <c r="B174" s="34"/>
      <c r="C174" s="38"/>
      <c r="D174" s="1"/>
      <c r="E174" s="2"/>
      <c r="F174" s="2"/>
      <c r="G174" s="2"/>
      <c r="H174" s="22"/>
      <c r="I174" s="6"/>
      <c r="J174" s="6"/>
      <c r="K174" s="21"/>
      <c r="M174" s="1"/>
      <c r="N174" s="1"/>
      <c r="O174" s="1"/>
      <c r="P174" s="1"/>
      <c r="Q174" s="1"/>
      <c r="R174" s="26"/>
      <c r="S174" s="26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</row>
    <row r="175" spans="1:121" ht="12.75">
      <c r="A175" s="71"/>
      <c r="B175" s="34"/>
      <c r="C175" s="38"/>
      <c r="D175" s="1"/>
      <c r="E175" s="2"/>
      <c r="F175" s="2"/>
      <c r="G175" s="2"/>
      <c r="H175" s="22"/>
      <c r="I175" s="6"/>
      <c r="J175" s="6"/>
      <c r="K175" s="21"/>
      <c r="M175" s="1"/>
      <c r="N175" s="1"/>
      <c r="O175" s="1"/>
      <c r="P175" s="1"/>
      <c r="Q175" s="1"/>
      <c r="R175" s="26"/>
      <c r="S175" s="26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</row>
    <row r="176" spans="1:121" ht="12.75">
      <c r="A176" s="71"/>
      <c r="B176" s="34"/>
      <c r="C176" s="38"/>
      <c r="D176" s="1"/>
      <c r="E176" s="2"/>
      <c r="F176" s="2"/>
      <c r="G176" s="2"/>
      <c r="H176" s="22"/>
      <c r="I176" s="6"/>
      <c r="J176" s="6"/>
      <c r="K176" s="21"/>
      <c r="M176" s="1"/>
      <c r="N176" s="1"/>
      <c r="O176" s="1"/>
      <c r="P176" s="1"/>
      <c r="Q176" s="1"/>
      <c r="R176" s="26"/>
      <c r="S176" s="26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</row>
    <row r="177" spans="1:121" ht="12.75">
      <c r="A177" s="71"/>
      <c r="B177" s="34"/>
      <c r="C177" s="38"/>
      <c r="D177" s="1"/>
      <c r="E177" s="2"/>
      <c r="F177" s="2"/>
      <c r="G177" s="2"/>
      <c r="H177" s="22"/>
      <c r="I177" s="6"/>
      <c r="J177" s="6"/>
      <c r="K177" s="21"/>
      <c r="M177" s="1"/>
      <c r="N177" s="1"/>
      <c r="O177" s="1"/>
      <c r="P177" s="1"/>
      <c r="Q177" s="1"/>
      <c r="R177" s="26"/>
      <c r="S177" s="26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</row>
    <row r="178" spans="1:121" ht="12.75">
      <c r="A178" s="71"/>
      <c r="B178" s="34"/>
      <c r="C178" s="38"/>
      <c r="D178" s="1"/>
      <c r="E178" s="2"/>
      <c r="F178" s="2"/>
      <c r="G178" s="2"/>
      <c r="H178" s="22"/>
      <c r="I178" s="6"/>
      <c r="J178" s="6"/>
      <c r="K178" s="21"/>
      <c r="M178" s="1"/>
      <c r="N178" s="1"/>
      <c r="O178" s="1"/>
      <c r="P178" s="1"/>
      <c r="Q178" s="1"/>
      <c r="R178" s="26"/>
      <c r="S178" s="26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</row>
    <row r="179" spans="1:121" ht="12.75">
      <c r="A179" s="71"/>
      <c r="B179" s="34"/>
      <c r="C179" s="38"/>
      <c r="D179" s="1"/>
      <c r="E179" s="2"/>
      <c r="F179" s="2"/>
      <c r="G179" s="2"/>
      <c r="H179" s="22"/>
      <c r="I179" s="6"/>
      <c r="J179" s="6"/>
      <c r="M179" s="1"/>
      <c r="N179" s="1"/>
      <c r="O179" s="1"/>
      <c r="P179" s="1"/>
      <c r="Q179" s="1"/>
      <c r="R179" s="26"/>
      <c r="S179" s="26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</row>
    <row r="180" spans="1:121" ht="12.75">
      <c r="A180" s="71"/>
      <c r="B180" s="34"/>
      <c r="C180" s="38"/>
      <c r="D180" s="1"/>
      <c r="E180" s="2"/>
      <c r="F180" s="2"/>
      <c r="G180" s="2"/>
      <c r="H180" s="22"/>
      <c r="I180" s="6"/>
      <c r="J180" s="6"/>
      <c r="M180" s="1"/>
      <c r="N180" s="1"/>
      <c r="O180" s="1"/>
      <c r="P180" s="1"/>
      <c r="Q180" s="1"/>
      <c r="R180" s="26"/>
      <c r="S180" s="26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</row>
    <row r="181" spans="1:121" ht="12.75">
      <c r="A181" s="71"/>
      <c r="B181" s="34"/>
      <c r="C181" s="38"/>
      <c r="D181" s="1"/>
      <c r="E181" s="2"/>
      <c r="F181" s="2"/>
      <c r="G181" s="2"/>
      <c r="H181" s="22"/>
      <c r="I181" s="6"/>
      <c r="J181" s="6"/>
      <c r="M181" s="1"/>
      <c r="N181" s="1"/>
      <c r="O181" s="1"/>
      <c r="P181" s="1"/>
      <c r="Q181" s="1"/>
      <c r="R181" s="26"/>
      <c r="S181" s="26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</row>
    <row r="182" spans="1:121" ht="12.75">
      <c r="A182" s="71"/>
      <c r="B182" s="34"/>
      <c r="C182" s="38"/>
      <c r="D182" s="1"/>
      <c r="E182" s="2"/>
      <c r="F182" s="2"/>
      <c r="G182" s="2"/>
      <c r="H182" s="22"/>
      <c r="I182" s="6"/>
      <c r="J182" s="6"/>
      <c r="M182" s="1"/>
      <c r="N182" s="1"/>
      <c r="O182" s="1"/>
      <c r="P182" s="1"/>
      <c r="Q182" s="1"/>
      <c r="R182" s="26"/>
      <c r="S182" s="26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</row>
    <row r="183" spans="1:121" ht="12.75">
      <c r="A183" s="71"/>
      <c r="B183" s="34"/>
      <c r="C183" s="38"/>
      <c r="D183" s="1"/>
      <c r="E183" s="2"/>
      <c r="F183" s="2"/>
      <c r="G183" s="2"/>
      <c r="H183" s="22"/>
      <c r="I183" s="6"/>
      <c r="J183" s="6"/>
      <c r="M183" s="1"/>
      <c r="N183" s="1"/>
      <c r="O183" s="1"/>
      <c r="P183" s="1"/>
      <c r="Q183" s="1"/>
      <c r="R183" s="26"/>
      <c r="S183" s="26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</row>
    <row r="184" spans="1:121" ht="12.75">
      <c r="A184" s="71"/>
      <c r="B184" s="34"/>
      <c r="C184" s="38"/>
      <c r="D184" s="1"/>
      <c r="E184" s="2"/>
      <c r="F184" s="2"/>
      <c r="G184" s="2"/>
      <c r="H184" s="22"/>
      <c r="I184" s="6"/>
      <c r="J184" s="6"/>
      <c r="M184" s="1"/>
      <c r="N184" s="1"/>
      <c r="O184" s="1"/>
      <c r="P184" s="1"/>
      <c r="Q184" s="1"/>
      <c r="R184" s="26"/>
      <c r="S184" s="26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</row>
    <row r="185" spans="1:121" ht="12.75">
      <c r="A185" s="71"/>
      <c r="B185" s="34"/>
      <c r="C185" s="38"/>
      <c r="D185" s="1"/>
      <c r="E185" s="2"/>
      <c r="F185" s="2"/>
      <c r="G185" s="2"/>
      <c r="H185" s="22"/>
      <c r="I185" s="6"/>
      <c r="J185" s="6"/>
      <c r="M185" s="1"/>
      <c r="N185" s="1"/>
      <c r="O185" s="1"/>
      <c r="P185" s="1"/>
      <c r="Q185" s="1"/>
      <c r="R185" s="26"/>
      <c r="S185" s="26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</row>
    <row r="186" spans="1:121" ht="12.75">
      <c r="A186" s="71"/>
      <c r="B186" s="34"/>
      <c r="C186" s="38"/>
      <c r="D186" s="1"/>
      <c r="E186" s="2"/>
      <c r="F186" s="2"/>
      <c r="G186" s="2"/>
      <c r="H186" s="22"/>
      <c r="I186" s="6"/>
      <c r="J186" s="6"/>
      <c r="M186" s="1"/>
      <c r="N186" s="1"/>
      <c r="O186" s="1"/>
      <c r="P186" s="1"/>
      <c r="Q186" s="1"/>
      <c r="R186" s="26"/>
      <c r="S186" s="26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</row>
    <row r="187" spans="1:121" ht="12.75">
      <c r="A187" s="71"/>
      <c r="B187" s="34"/>
      <c r="C187" s="38"/>
      <c r="D187" s="1"/>
      <c r="E187" s="2"/>
      <c r="F187" s="2"/>
      <c r="G187" s="2"/>
      <c r="H187" s="22"/>
      <c r="I187" s="6"/>
      <c r="J187" s="6"/>
      <c r="M187" s="1"/>
      <c r="N187" s="1"/>
      <c r="O187" s="1"/>
      <c r="P187" s="1"/>
      <c r="Q187" s="1"/>
      <c r="R187" s="26"/>
      <c r="S187" s="26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</row>
    <row r="188" spans="1:121" ht="12.75">
      <c r="A188" s="71"/>
      <c r="B188" s="34"/>
      <c r="C188" s="38"/>
      <c r="D188" s="1"/>
      <c r="E188" s="2"/>
      <c r="F188" s="2"/>
      <c r="G188" s="2"/>
      <c r="H188" s="22"/>
      <c r="I188" s="6"/>
      <c r="J188" s="6"/>
      <c r="M188" s="1"/>
      <c r="N188" s="1"/>
      <c r="O188" s="1"/>
      <c r="P188" s="1"/>
      <c r="Q188" s="1"/>
      <c r="R188" s="26"/>
      <c r="S188" s="26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</row>
    <row r="189" spans="1:121" ht="12.75">
      <c r="A189" s="71"/>
      <c r="B189" s="34"/>
      <c r="C189" s="38"/>
      <c r="D189" s="1"/>
      <c r="E189" s="2"/>
      <c r="F189" s="2"/>
      <c r="G189" s="2"/>
      <c r="H189" s="22"/>
      <c r="I189" s="6"/>
      <c r="J189" s="6"/>
      <c r="M189" s="1"/>
      <c r="N189" s="1"/>
      <c r="O189" s="1"/>
      <c r="P189" s="1"/>
      <c r="Q189" s="1"/>
      <c r="R189" s="26"/>
      <c r="S189" s="26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</row>
    <row r="190" spans="1:121" ht="12.75">
      <c r="A190" s="71"/>
      <c r="B190" s="34"/>
      <c r="C190" s="38"/>
      <c r="D190" s="1"/>
      <c r="E190" s="2"/>
      <c r="F190" s="2"/>
      <c r="G190" s="2"/>
      <c r="H190" s="22"/>
      <c r="I190" s="6"/>
      <c r="J190" s="6"/>
      <c r="M190" s="1"/>
      <c r="N190" s="1"/>
      <c r="O190" s="1"/>
      <c r="P190" s="1"/>
      <c r="Q190" s="1"/>
      <c r="R190" s="26"/>
      <c r="S190" s="26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</row>
    <row r="191" spans="1:121" ht="12.75">
      <c r="A191" s="71"/>
      <c r="B191" s="34"/>
      <c r="C191" s="38"/>
      <c r="D191" s="1"/>
      <c r="E191" s="2"/>
      <c r="F191" s="2"/>
      <c r="G191" s="2"/>
      <c r="H191" s="22"/>
      <c r="I191" s="6"/>
      <c r="J191" s="6"/>
      <c r="M191" s="1"/>
      <c r="N191" s="1"/>
      <c r="O191" s="1"/>
      <c r="P191" s="1"/>
      <c r="Q191" s="1"/>
      <c r="R191" s="26"/>
      <c r="S191" s="26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</row>
    <row r="192" spans="1:121" ht="12.75">
      <c r="A192" s="71"/>
      <c r="B192" s="34"/>
      <c r="C192" s="38"/>
      <c r="D192" s="1"/>
      <c r="E192" s="2"/>
      <c r="F192" s="2"/>
      <c r="G192" s="2"/>
      <c r="H192" s="22"/>
      <c r="I192" s="6"/>
      <c r="J192" s="6"/>
      <c r="M192" s="1"/>
      <c r="N192" s="1"/>
      <c r="O192" s="1"/>
      <c r="P192" s="1"/>
      <c r="Q192" s="1"/>
      <c r="R192" s="26"/>
      <c r="S192" s="26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</row>
    <row r="193" spans="1:121" ht="12.75">
      <c r="A193" s="71"/>
      <c r="B193" s="34"/>
      <c r="C193" s="38"/>
      <c r="D193" s="1"/>
      <c r="E193" s="2"/>
      <c r="F193" s="2"/>
      <c r="G193" s="2"/>
      <c r="H193" s="22"/>
      <c r="I193" s="6"/>
      <c r="J193" s="6"/>
      <c r="M193" s="1"/>
      <c r="N193" s="1"/>
      <c r="O193" s="1"/>
      <c r="P193" s="1"/>
      <c r="Q193" s="1"/>
      <c r="R193" s="26"/>
      <c r="S193" s="26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</row>
    <row r="194" spans="1:121" ht="12.75">
      <c r="A194" s="71"/>
      <c r="B194" s="34"/>
      <c r="C194" s="38"/>
      <c r="D194" s="1"/>
      <c r="E194" s="2"/>
      <c r="F194" s="2"/>
      <c r="G194" s="2"/>
      <c r="H194" s="22"/>
      <c r="I194" s="6"/>
      <c r="J194" s="6"/>
      <c r="M194" s="1"/>
      <c r="N194" s="1"/>
      <c r="O194" s="1"/>
      <c r="P194" s="1"/>
      <c r="Q194" s="1"/>
      <c r="R194" s="26"/>
      <c r="S194" s="26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</row>
    <row r="195" spans="1:121" ht="12.75">
      <c r="A195" s="71"/>
      <c r="B195" s="34"/>
      <c r="C195" s="38"/>
      <c r="D195" s="1"/>
      <c r="E195" s="2"/>
      <c r="F195" s="2"/>
      <c r="G195" s="2"/>
      <c r="H195" s="22"/>
      <c r="I195" s="6"/>
      <c r="J195" s="6"/>
      <c r="M195" s="1"/>
      <c r="N195" s="1"/>
      <c r="O195" s="1"/>
      <c r="P195" s="1"/>
      <c r="Q195" s="1"/>
      <c r="R195" s="26"/>
      <c r="S195" s="26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</row>
    <row r="196" spans="1:121" ht="12.75">
      <c r="A196" s="71"/>
      <c r="B196" s="34"/>
      <c r="C196" s="38"/>
      <c r="D196" s="1"/>
      <c r="E196" s="2"/>
      <c r="F196" s="2"/>
      <c r="G196" s="2"/>
      <c r="H196" s="22"/>
      <c r="I196" s="6"/>
      <c r="J196" s="6"/>
      <c r="M196" s="1"/>
      <c r="N196" s="1"/>
      <c r="O196" s="1"/>
      <c r="P196" s="1"/>
      <c r="Q196" s="1"/>
      <c r="R196" s="26"/>
      <c r="S196" s="26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</row>
    <row r="197" spans="1:121" ht="12.75">
      <c r="A197" s="71"/>
      <c r="B197" s="34"/>
      <c r="C197" s="38"/>
      <c r="D197" s="1"/>
      <c r="E197" s="2"/>
      <c r="F197" s="2"/>
      <c r="G197" s="2"/>
      <c r="H197" s="22"/>
      <c r="I197" s="6"/>
      <c r="J197" s="6"/>
      <c r="M197" s="1"/>
      <c r="N197" s="1"/>
      <c r="O197" s="1"/>
      <c r="P197" s="1"/>
      <c r="Q197" s="1"/>
      <c r="R197" s="26"/>
      <c r="S197" s="26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</row>
    <row r="198" spans="1:121" ht="12.75">
      <c r="A198" s="71"/>
      <c r="B198" s="34"/>
      <c r="C198" s="38"/>
      <c r="D198" s="1"/>
      <c r="E198" s="2"/>
      <c r="F198" s="2"/>
      <c r="G198" s="2"/>
      <c r="H198" s="22"/>
      <c r="I198" s="6"/>
      <c r="J198" s="6"/>
      <c r="M198" s="1"/>
      <c r="N198" s="1"/>
      <c r="O198" s="1"/>
      <c r="P198" s="1"/>
      <c r="Q198" s="1"/>
      <c r="R198" s="26"/>
      <c r="S198" s="26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</row>
    <row r="199" spans="1:121" ht="12.75">
      <c r="A199" s="71"/>
      <c r="B199" s="34"/>
      <c r="C199" s="38"/>
      <c r="D199" s="1"/>
      <c r="E199" s="2"/>
      <c r="F199" s="2"/>
      <c r="G199" s="2"/>
      <c r="H199" s="22"/>
      <c r="I199" s="6"/>
      <c r="J199" s="6"/>
      <c r="M199" s="1"/>
      <c r="N199" s="1"/>
      <c r="O199" s="1"/>
      <c r="P199" s="1"/>
      <c r="Q199" s="1"/>
      <c r="R199" s="26"/>
      <c r="S199" s="26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spans="1:121" ht="12.75">
      <c r="A200" s="71"/>
      <c r="B200" s="34"/>
      <c r="C200" s="38"/>
      <c r="D200" s="1"/>
      <c r="E200" s="2"/>
      <c r="F200" s="2"/>
      <c r="G200" s="2"/>
      <c r="H200" s="22"/>
      <c r="I200" s="6"/>
      <c r="J200" s="6"/>
      <c r="M200" s="1"/>
      <c r="N200" s="1"/>
      <c r="O200" s="1"/>
      <c r="P200" s="1"/>
      <c r="Q200" s="1"/>
      <c r="R200" s="26"/>
      <c r="S200" s="26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spans="1:121" ht="12.75">
      <c r="A201" s="71"/>
      <c r="B201" s="34"/>
      <c r="C201" s="38"/>
      <c r="D201" s="1"/>
      <c r="E201" s="2"/>
      <c r="F201" s="2"/>
      <c r="G201" s="2"/>
      <c r="H201" s="22"/>
      <c r="I201" s="6"/>
      <c r="J201" s="6"/>
      <c r="M201" s="1"/>
      <c r="N201" s="1"/>
      <c r="O201" s="1"/>
      <c r="P201" s="1"/>
      <c r="Q201" s="1"/>
      <c r="R201" s="26"/>
      <c r="S201" s="26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</row>
    <row r="202" spans="1:121" ht="12.75">
      <c r="A202" s="71"/>
      <c r="B202" s="34"/>
      <c r="C202" s="38"/>
      <c r="D202" s="1"/>
      <c r="E202" s="2"/>
      <c r="F202" s="2"/>
      <c r="G202" s="2"/>
      <c r="H202" s="22"/>
      <c r="I202" s="6"/>
      <c r="J202" s="6"/>
      <c r="M202" s="1"/>
      <c r="N202" s="1"/>
      <c r="O202" s="1"/>
      <c r="P202" s="1"/>
      <c r="Q202" s="1"/>
      <c r="R202" s="26"/>
      <c r="S202" s="26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</row>
    <row r="203" spans="1:121" ht="12.75">
      <c r="A203" s="71"/>
      <c r="B203" s="34"/>
      <c r="C203" s="38"/>
      <c r="D203" s="1"/>
      <c r="E203" s="2"/>
      <c r="F203" s="2"/>
      <c r="G203" s="2"/>
      <c r="H203" s="3"/>
      <c r="I203" s="4"/>
      <c r="J203" s="4"/>
      <c r="M203" s="1"/>
      <c r="N203" s="1"/>
      <c r="O203" s="1"/>
      <c r="P203" s="1"/>
      <c r="Q203" s="1"/>
      <c r="R203" s="26"/>
      <c r="S203" s="26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</row>
    <row r="204" spans="1:121" ht="12.75">
      <c r="A204" s="71"/>
      <c r="B204" s="34"/>
      <c r="C204" s="38"/>
      <c r="D204" s="1"/>
      <c r="E204" s="2"/>
      <c r="F204" s="2"/>
      <c r="G204" s="2"/>
      <c r="H204" s="3"/>
      <c r="I204" s="4"/>
      <c r="J204" s="4"/>
      <c r="M204" s="1"/>
      <c r="N204" s="1"/>
      <c r="O204" s="1"/>
      <c r="P204" s="1"/>
      <c r="Q204" s="1"/>
      <c r="R204" s="26"/>
      <c r="S204" s="26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</row>
    <row r="205" spans="1:121" ht="12.75">
      <c r="A205" s="71"/>
      <c r="B205" s="34"/>
      <c r="C205" s="38"/>
      <c r="D205" s="1"/>
      <c r="E205" s="2"/>
      <c r="F205" s="2"/>
      <c r="G205" s="2"/>
      <c r="H205" s="3"/>
      <c r="I205" s="4"/>
      <c r="J205" s="4"/>
      <c r="M205" s="1"/>
      <c r="N205" s="1"/>
      <c r="O205" s="1"/>
      <c r="P205" s="1"/>
      <c r="Q205" s="1"/>
      <c r="R205" s="26"/>
      <c r="S205" s="26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</row>
    <row r="206" spans="1:121" ht="12.75">
      <c r="A206" s="71"/>
      <c r="B206" s="34"/>
      <c r="C206" s="38"/>
      <c r="D206" s="1"/>
      <c r="E206" s="2"/>
      <c r="F206" s="2"/>
      <c r="G206" s="2"/>
      <c r="H206" s="3"/>
      <c r="I206" s="4"/>
      <c r="J206" s="4"/>
      <c r="M206" s="1"/>
      <c r="N206" s="1"/>
      <c r="O206" s="1"/>
      <c r="P206" s="1"/>
      <c r="Q206" s="1"/>
      <c r="R206" s="26"/>
      <c r="S206" s="26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</row>
    <row r="207" spans="1:121" ht="12.75">
      <c r="A207" s="71"/>
      <c r="B207" s="34"/>
      <c r="C207" s="38"/>
      <c r="D207" s="1"/>
      <c r="E207" s="2"/>
      <c r="F207" s="2"/>
      <c r="G207" s="2"/>
      <c r="H207" s="3"/>
      <c r="I207" s="4"/>
      <c r="J207" s="4"/>
      <c r="M207" s="1"/>
      <c r="N207" s="1"/>
      <c r="O207" s="1"/>
      <c r="P207" s="1"/>
      <c r="Q207" s="1"/>
      <c r="R207" s="26"/>
      <c r="S207" s="26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</row>
    <row r="208" spans="1:121" ht="12.75">
      <c r="A208" s="71"/>
      <c r="B208" s="34"/>
      <c r="C208" s="38"/>
      <c r="D208" s="1"/>
      <c r="E208" s="2"/>
      <c r="F208" s="2"/>
      <c r="G208" s="2"/>
      <c r="H208" s="3"/>
      <c r="I208" s="4"/>
      <c r="J208" s="4"/>
      <c r="M208" s="1"/>
      <c r="N208" s="1"/>
      <c r="O208" s="1"/>
      <c r="P208" s="1"/>
      <c r="Q208" s="1"/>
      <c r="R208" s="26"/>
      <c r="S208" s="26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</row>
    <row r="209" spans="1:121" ht="12.75">
      <c r="A209" s="71"/>
      <c r="B209" s="34"/>
      <c r="C209" s="38"/>
      <c r="D209" s="1"/>
      <c r="E209" s="2"/>
      <c r="F209" s="2"/>
      <c r="G209" s="2"/>
      <c r="H209" s="3"/>
      <c r="I209" s="4"/>
      <c r="J209" s="4"/>
      <c r="M209" s="1"/>
      <c r="N209" s="1"/>
      <c r="O209" s="1"/>
      <c r="P209" s="1"/>
      <c r="Q209" s="1"/>
      <c r="R209" s="26"/>
      <c r="S209" s="26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</row>
    <row r="210" spans="1:121" ht="12.75">
      <c r="A210" s="71"/>
      <c r="B210" s="34"/>
      <c r="C210" s="38"/>
      <c r="D210" s="1"/>
      <c r="E210" s="2"/>
      <c r="F210" s="2"/>
      <c r="G210" s="2"/>
      <c r="H210" s="3"/>
      <c r="I210" s="4"/>
      <c r="J210" s="4"/>
      <c r="M210" s="1"/>
      <c r="N210" s="1"/>
      <c r="O210" s="1"/>
      <c r="P210" s="1"/>
      <c r="Q210" s="1"/>
      <c r="R210" s="26"/>
      <c r="S210" s="26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</row>
    <row r="211" spans="1:121" ht="12.75">
      <c r="A211" s="71"/>
      <c r="B211" s="34"/>
      <c r="C211" s="38"/>
      <c r="D211" s="1"/>
      <c r="E211" s="2"/>
      <c r="F211" s="2"/>
      <c r="G211" s="2"/>
      <c r="H211" s="3"/>
      <c r="I211" s="4"/>
      <c r="J211" s="4"/>
      <c r="M211" s="1"/>
      <c r="N211" s="1"/>
      <c r="O211" s="1"/>
      <c r="P211" s="1"/>
      <c r="Q211" s="1"/>
      <c r="R211" s="26"/>
      <c r="S211" s="26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</row>
    <row r="212" spans="1:121" ht="12.75">
      <c r="A212" s="71"/>
      <c r="B212" s="34"/>
      <c r="C212" s="38"/>
      <c r="D212" s="1"/>
      <c r="E212" s="2"/>
      <c r="F212" s="2"/>
      <c r="G212" s="2"/>
      <c r="H212" s="3"/>
      <c r="I212" s="4"/>
      <c r="J212" s="4"/>
      <c r="M212" s="1"/>
      <c r="N212" s="1"/>
      <c r="O212" s="1"/>
      <c r="P212" s="1"/>
      <c r="Q212" s="1"/>
      <c r="R212" s="26"/>
      <c r="S212" s="26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</row>
    <row r="213" spans="1:121" ht="12.75">
      <c r="A213" s="71"/>
      <c r="B213" s="34"/>
      <c r="C213" s="38"/>
      <c r="D213" s="1"/>
      <c r="E213" s="2"/>
      <c r="F213" s="2"/>
      <c r="G213" s="2"/>
      <c r="H213" s="3"/>
      <c r="I213" s="4"/>
      <c r="J213" s="4"/>
      <c r="M213" s="1"/>
      <c r="N213" s="1"/>
      <c r="O213" s="1"/>
      <c r="P213" s="1"/>
      <c r="Q213" s="1"/>
      <c r="R213" s="26"/>
      <c r="S213" s="26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</row>
    <row r="214" spans="1:121" ht="12.75">
      <c r="A214" s="71"/>
      <c r="B214" s="34"/>
      <c r="C214" s="38"/>
      <c r="D214" s="1"/>
      <c r="E214" s="2"/>
      <c r="F214" s="2"/>
      <c r="G214" s="2"/>
      <c r="H214" s="3"/>
      <c r="I214" s="4"/>
      <c r="J214" s="4"/>
      <c r="M214" s="1"/>
      <c r="N214" s="1"/>
      <c r="O214" s="1"/>
      <c r="P214" s="1"/>
      <c r="Q214" s="1"/>
      <c r="R214" s="26"/>
      <c r="S214" s="26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</row>
    <row r="215" spans="1:121" ht="12.75">
      <c r="A215" s="71"/>
      <c r="B215" s="34"/>
      <c r="C215" s="38"/>
      <c r="D215" s="1"/>
      <c r="E215" s="2"/>
      <c r="F215" s="2"/>
      <c r="G215" s="2"/>
      <c r="H215" s="3"/>
      <c r="I215" s="4"/>
      <c r="J215" s="4"/>
      <c r="M215" s="1"/>
      <c r="N215" s="1"/>
      <c r="O215" s="1"/>
      <c r="P215" s="1"/>
      <c r="Q215" s="1"/>
      <c r="R215" s="26"/>
      <c r="S215" s="26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</row>
    <row r="216" spans="1:121" ht="12.75">
      <c r="A216" s="71"/>
      <c r="B216" s="34"/>
      <c r="C216" s="38"/>
      <c r="D216" s="1"/>
      <c r="E216" s="2"/>
      <c r="F216" s="2"/>
      <c r="G216" s="2"/>
      <c r="H216" s="3"/>
      <c r="I216" s="4"/>
      <c r="J216" s="4"/>
      <c r="M216" s="1"/>
      <c r="N216" s="1"/>
      <c r="O216" s="1"/>
      <c r="P216" s="1"/>
      <c r="Q216" s="1"/>
      <c r="R216" s="26"/>
      <c r="S216" s="26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</row>
    <row r="217" spans="1:121" ht="12.75">
      <c r="A217" s="71"/>
      <c r="B217" s="34"/>
      <c r="C217" s="38"/>
      <c r="D217" s="1"/>
      <c r="E217" s="2"/>
      <c r="F217" s="2"/>
      <c r="G217" s="2"/>
      <c r="H217" s="3"/>
      <c r="I217" s="4"/>
      <c r="J217" s="4"/>
      <c r="M217" s="1"/>
      <c r="N217" s="1"/>
      <c r="O217" s="1"/>
      <c r="P217" s="1"/>
      <c r="Q217" s="1"/>
      <c r="R217" s="26"/>
      <c r="S217" s="26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</row>
    <row r="218" spans="1:121" ht="12.75">
      <c r="A218" s="71"/>
      <c r="B218" s="34"/>
      <c r="C218" s="38"/>
      <c r="D218" s="1"/>
      <c r="E218" s="2"/>
      <c r="F218" s="2"/>
      <c r="G218" s="2"/>
      <c r="H218" s="3"/>
      <c r="I218" s="4"/>
      <c r="J218" s="4"/>
      <c r="M218" s="1"/>
      <c r="N218" s="1"/>
      <c r="O218" s="1"/>
      <c r="P218" s="1"/>
      <c r="Q218" s="1"/>
      <c r="R218" s="26"/>
      <c r="S218" s="26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</row>
    <row r="219" spans="1:121" ht="12.75">
      <c r="A219" s="71"/>
      <c r="B219" s="34"/>
      <c r="C219" s="38"/>
      <c r="D219" s="1"/>
      <c r="E219" s="2"/>
      <c r="F219" s="2"/>
      <c r="G219" s="2"/>
      <c r="H219" s="3"/>
      <c r="I219" s="4"/>
      <c r="J219" s="4"/>
      <c r="M219" s="1"/>
      <c r="N219" s="1"/>
      <c r="O219" s="1"/>
      <c r="P219" s="1"/>
      <c r="Q219" s="1"/>
      <c r="R219" s="26"/>
      <c r="S219" s="26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</row>
    <row r="220" spans="1:121" ht="12.75">
      <c r="A220" s="71"/>
      <c r="B220" s="34"/>
      <c r="C220" s="38"/>
      <c r="D220" s="1"/>
      <c r="E220" s="2"/>
      <c r="F220" s="2"/>
      <c r="G220" s="2"/>
      <c r="H220" s="3"/>
      <c r="I220" s="4"/>
      <c r="J220" s="4"/>
      <c r="M220" s="1"/>
      <c r="N220" s="1"/>
      <c r="O220" s="1"/>
      <c r="P220" s="1"/>
      <c r="Q220" s="1"/>
      <c r="R220" s="26"/>
      <c r="S220" s="26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</row>
    <row r="221" spans="1:121" ht="12.75">
      <c r="A221" s="71"/>
      <c r="B221" s="34"/>
      <c r="C221" s="38"/>
      <c r="D221" s="1"/>
      <c r="E221" s="2"/>
      <c r="F221" s="2"/>
      <c r="G221" s="2"/>
      <c r="H221" s="3"/>
      <c r="I221" s="4"/>
      <c r="J221" s="4"/>
      <c r="M221" s="1"/>
      <c r="N221" s="1"/>
      <c r="O221" s="1"/>
      <c r="P221" s="1"/>
      <c r="Q221" s="1"/>
      <c r="R221" s="26"/>
      <c r="S221" s="26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</row>
    <row r="222" spans="1:121" ht="12.75">
      <c r="A222" s="71"/>
      <c r="B222" s="34"/>
      <c r="C222" s="38"/>
      <c r="D222" s="1"/>
      <c r="E222" s="2"/>
      <c r="F222" s="2"/>
      <c r="G222" s="2"/>
      <c r="H222" s="3"/>
      <c r="I222" s="4"/>
      <c r="J222" s="4"/>
      <c r="M222" s="1"/>
      <c r="N222" s="1"/>
      <c r="O222" s="1"/>
      <c r="P222" s="1"/>
      <c r="Q222" s="1"/>
      <c r="R222" s="26"/>
      <c r="S222" s="26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</row>
    <row r="223" spans="1:121" ht="12.75">
      <c r="A223" s="71"/>
      <c r="B223" s="34"/>
      <c r="C223" s="38"/>
      <c r="D223" s="1"/>
      <c r="E223" s="2"/>
      <c r="F223" s="2"/>
      <c r="G223" s="2"/>
      <c r="H223" s="3"/>
      <c r="I223" s="4"/>
      <c r="J223" s="4"/>
      <c r="M223" s="1"/>
      <c r="N223" s="1"/>
      <c r="O223" s="1"/>
      <c r="P223" s="1"/>
      <c r="Q223" s="1"/>
      <c r="R223" s="26"/>
      <c r="S223" s="26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</row>
    <row r="224" spans="1:121" ht="12.75">
      <c r="A224" s="71"/>
      <c r="B224" s="34"/>
      <c r="C224" s="38"/>
      <c r="D224" s="1"/>
      <c r="E224" s="2"/>
      <c r="F224" s="2"/>
      <c r="G224" s="2"/>
      <c r="H224" s="3"/>
      <c r="I224" s="4"/>
      <c r="J224" s="4"/>
      <c r="M224" s="1"/>
      <c r="N224" s="1"/>
      <c r="O224" s="1"/>
      <c r="P224" s="1"/>
      <c r="Q224" s="1"/>
      <c r="R224" s="26"/>
      <c r="S224" s="26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</row>
    <row r="225" spans="1:121" ht="12.75">
      <c r="A225" s="71"/>
      <c r="B225" s="34"/>
      <c r="C225" s="38"/>
      <c r="D225" s="1"/>
      <c r="E225" s="2"/>
      <c r="F225" s="2"/>
      <c r="G225" s="2"/>
      <c r="H225" s="3"/>
      <c r="I225" s="4"/>
      <c r="J225" s="4"/>
      <c r="M225" s="1"/>
      <c r="N225" s="1"/>
      <c r="O225" s="1"/>
      <c r="P225" s="1"/>
      <c r="Q225" s="1"/>
      <c r="R225" s="26"/>
      <c r="S225" s="26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</row>
    <row r="226" spans="1:121" ht="12.75">
      <c r="A226" s="71"/>
      <c r="B226" s="34"/>
      <c r="C226" s="38"/>
      <c r="D226" s="1"/>
      <c r="E226" s="2"/>
      <c r="F226" s="2"/>
      <c r="G226" s="2"/>
      <c r="H226" s="3"/>
      <c r="I226" s="4"/>
      <c r="J226" s="4"/>
      <c r="M226" s="1"/>
      <c r="N226" s="1"/>
      <c r="O226" s="1"/>
      <c r="P226" s="1"/>
      <c r="Q226" s="1"/>
      <c r="R226" s="26"/>
      <c r="S226" s="26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</row>
    <row r="227" spans="1:121" ht="12.75">
      <c r="A227" s="71"/>
      <c r="B227" s="34"/>
      <c r="C227" s="38"/>
      <c r="D227" s="1"/>
      <c r="E227" s="2"/>
      <c r="F227" s="2"/>
      <c r="G227" s="2"/>
      <c r="H227" s="3"/>
      <c r="I227" s="4"/>
      <c r="J227" s="4"/>
      <c r="M227" s="1"/>
      <c r="N227" s="1"/>
      <c r="O227" s="1"/>
      <c r="P227" s="1"/>
      <c r="Q227" s="1"/>
      <c r="R227" s="26"/>
      <c r="S227" s="26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</row>
    <row r="228" spans="1:121" ht="12.75">
      <c r="A228" s="71"/>
      <c r="B228" s="34"/>
      <c r="C228" s="38"/>
      <c r="D228" s="1"/>
      <c r="E228" s="2"/>
      <c r="F228" s="2"/>
      <c r="G228" s="2"/>
      <c r="H228" s="3"/>
      <c r="I228" s="4"/>
      <c r="J228" s="4"/>
      <c r="M228" s="1"/>
      <c r="N228" s="1"/>
      <c r="O228" s="1"/>
      <c r="P228" s="1"/>
      <c r="Q228" s="1"/>
      <c r="R228" s="26"/>
      <c r="S228" s="26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</row>
    <row r="229" spans="1:121" ht="12.75">
      <c r="A229" s="71"/>
      <c r="B229" s="34"/>
      <c r="C229" s="38"/>
      <c r="D229" s="1"/>
      <c r="E229" s="2"/>
      <c r="F229" s="2"/>
      <c r="G229" s="2"/>
      <c r="H229" s="3"/>
      <c r="I229" s="4"/>
      <c r="J229" s="4"/>
      <c r="M229" s="1"/>
      <c r="N229" s="1"/>
      <c r="O229" s="1"/>
      <c r="P229" s="1"/>
      <c r="Q229" s="1"/>
      <c r="R229" s="26"/>
      <c r="S229" s="26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</row>
    <row r="230" spans="1:121" ht="12.75">
      <c r="A230" s="71"/>
      <c r="B230" s="34"/>
      <c r="C230" s="38"/>
      <c r="D230" s="1"/>
      <c r="E230" s="2"/>
      <c r="F230" s="2"/>
      <c r="G230" s="2"/>
      <c r="H230" s="3"/>
      <c r="I230" s="4"/>
      <c r="J230" s="4"/>
      <c r="M230" s="1"/>
      <c r="N230" s="1"/>
      <c r="O230" s="1"/>
      <c r="P230" s="1"/>
      <c r="Q230" s="1"/>
      <c r="R230" s="26"/>
      <c r="S230" s="26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</row>
    <row r="231" spans="1:121" ht="12.75">
      <c r="A231" s="71"/>
      <c r="B231" s="34"/>
      <c r="C231" s="38"/>
      <c r="D231" s="1"/>
      <c r="E231" s="2"/>
      <c r="F231" s="2"/>
      <c r="G231" s="2"/>
      <c r="H231" s="3"/>
      <c r="I231" s="4"/>
      <c r="J231" s="4"/>
      <c r="M231" s="1"/>
      <c r="N231" s="1"/>
      <c r="O231" s="1"/>
      <c r="P231" s="1"/>
      <c r="Q231" s="1"/>
      <c r="R231" s="26"/>
      <c r="S231" s="26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</row>
    <row r="232" spans="1:121" ht="12.75">
      <c r="A232" s="71"/>
      <c r="B232" s="34"/>
      <c r="C232" s="38"/>
      <c r="D232" s="1"/>
      <c r="E232" s="2"/>
      <c r="F232" s="2"/>
      <c r="G232" s="2"/>
      <c r="H232" s="3"/>
      <c r="I232" s="4"/>
      <c r="J232" s="4"/>
      <c r="M232" s="1"/>
      <c r="N232" s="1"/>
      <c r="O232" s="1"/>
      <c r="P232" s="1"/>
      <c r="Q232" s="1"/>
      <c r="R232" s="26"/>
      <c r="S232" s="26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</row>
    <row r="233" spans="1:121" ht="12.75">
      <c r="A233" s="71"/>
      <c r="B233" s="34"/>
      <c r="C233" s="38"/>
      <c r="D233" s="1"/>
      <c r="E233" s="2"/>
      <c r="F233" s="2"/>
      <c r="G233" s="2"/>
      <c r="H233" s="3"/>
      <c r="I233" s="4"/>
      <c r="J233" s="4"/>
      <c r="M233" s="1"/>
      <c r="N233" s="1"/>
      <c r="O233" s="1"/>
      <c r="P233" s="1"/>
      <c r="Q233" s="1"/>
      <c r="R233" s="26"/>
      <c r="S233" s="26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</row>
    <row r="234" spans="1:121" ht="12.75">
      <c r="A234" s="71"/>
      <c r="B234" s="34"/>
      <c r="C234" s="38"/>
      <c r="D234" s="1"/>
      <c r="E234" s="2"/>
      <c r="F234" s="2"/>
      <c r="G234" s="2"/>
      <c r="H234" s="3"/>
      <c r="I234" s="4"/>
      <c r="J234" s="4"/>
      <c r="M234" s="1"/>
      <c r="N234" s="1"/>
      <c r="O234" s="1"/>
      <c r="P234" s="1"/>
      <c r="Q234" s="1"/>
      <c r="R234" s="26"/>
      <c r="S234" s="26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</row>
    <row r="235" spans="1:121" ht="12.75">
      <c r="A235" s="71"/>
      <c r="B235" s="34"/>
      <c r="C235" s="38"/>
      <c r="D235" s="1"/>
      <c r="E235" s="2"/>
      <c r="F235" s="2"/>
      <c r="G235" s="2"/>
      <c r="H235" s="3"/>
      <c r="I235" s="4"/>
      <c r="J235" s="4"/>
      <c r="M235" s="1"/>
      <c r="N235" s="1"/>
      <c r="O235" s="1"/>
      <c r="P235" s="1"/>
      <c r="Q235" s="1"/>
      <c r="R235" s="26"/>
      <c r="S235" s="26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</row>
    <row r="236" spans="1:121" ht="12.75">
      <c r="A236" s="71"/>
      <c r="B236" s="34"/>
      <c r="C236" s="38"/>
      <c r="D236" s="1"/>
      <c r="E236" s="2"/>
      <c r="F236" s="2"/>
      <c r="G236" s="2"/>
      <c r="H236" s="3"/>
      <c r="I236" s="4"/>
      <c r="J236" s="4"/>
      <c r="M236" s="1"/>
      <c r="N236" s="1"/>
      <c r="O236" s="1"/>
      <c r="P236" s="1"/>
      <c r="Q236" s="1"/>
      <c r="R236" s="26"/>
      <c r="S236" s="26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</row>
    <row r="237" spans="1:121" ht="12.75">
      <c r="A237" s="71"/>
      <c r="B237" s="34"/>
      <c r="C237" s="38"/>
      <c r="D237" s="1"/>
      <c r="E237" s="2"/>
      <c r="F237" s="2"/>
      <c r="G237" s="2"/>
      <c r="H237" s="3"/>
      <c r="I237" s="4"/>
      <c r="J237" s="4"/>
      <c r="M237" s="1"/>
      <c r="N237" s="1"/>
      <c r="O237" s="1"/>
      <c r="P237" s="1"/>
      <c r="Q237" s="1"/>
      <c r="R237" s="26"/>
      <c r="S237" s="26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</row>
    <row r="238" spans="1:121" ht="12.75">
      <c r="A238" s="71"/>
      <c r="B238" s="34"/>
      <c r="C238" s="38"/>
      <c r="D238" s="1"/>
      <c r="E238" s="2"/>
      <c r="F238" s="2"/>
      <c r="G238" s="2"/>
      <c r="H238" s="3"/>
      <c r="I238" s="4"/>
      <c r="J238" s="4"/>
      <c r="M238" s="1"/>
      <c r="N238" s="1"/>
      <c r="O238" s="1"/>
      <c r="P238" s="1"/>
      <c r="Q238" s="1"/>
      <c r="R238" s="26"/>
      <c r="S238" s="26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</row>
    <row r="239" spans="1:121" ht="12.75">
      <c r="A239" s="71"/>
      <c r="B239" s="34"/>
      <c r="C239" s="38"/>
      <c r="D239" s="1"/>
      <c r="E239" s="2"/>
      <c r="F239" s="2"/>
      <c r="G239" s="2"/>
      <c r="H239" s="3"/>
      <c r="I239" s="4"/>
      <c r="J239" s="4"/>
      <c r="M239" s="1"/>
      <c r="N239" s="1"/>
      <c r="O239" s="1"/>
      <c r="P239" s="1"/>
      <c r="Q239" s="1"/>
      <c r="R239" s="26"/>
      <c r="S239" s="26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</row>
    <row r="240" spans="1:121" ht="12.75">
      <c r="A240" s="71"/>
      <c r="B240" s="34"/>
      <c r="C240" s="38"/>
      <c r="D240" s="1"/>
      <c r="E240" s="2"/>
      <c r="F240" s="2"/>
      <c r="G240" s="2"/>
      <c r="H240" s="3"/>
      <c r="I240" s="4"/>
      <c r="J240" s="4"/>
      <c r="M240" s="1"/>
      <c r="N240" s="1"/>
      <c r="O240" s="1"/>
      <c r="P240" s="1"/>
      <c r="Q240" s="1"/>
      <c r="R240" s="26"/>
      <c r="S240" s="26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</row>
    <row r="241" spans="1:121" ht="12.75">
      <c r="A241" s="71"/>
      <c r="B241" s="34"/>
      <c r="C241" s="38"/>
      <c r="D241" s="1"/>
      <c r="E241" s="2"/>
      <c r="F241" s="2"/>
      <c r="G241" s="2"/>
      <c r="H241" s="3"/>
      <c r="I241" s="4"/>
      <c r="J241" s="4"/>
      <c r="M241" s="1"/>
      <c r="N241" s="1"/>
      <c r="O241" s="1"/>
      <c r="P241" s="1"/>
      <c r="Q241" s="1"/>
      <c r="R241" s="26"/>
      <c r="S241" s="26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</row>
  </sheetData>
  <autoFilter ref="A8:DQ166"/>
  <mergeCells count="6">
    <mergeCell ref="D2:R2"/>
    <mergeCell ref="D3:R3"/>
    <mergeCell ref="D4:Q4"/>
    <mergeCell ref="H7:J7"/>
    <mergeCell ref="K7:P7"/>
    <mergeCell ref="Q7:S7"/>
  </mergeCells>
  <printOptions horizontalCentered="1" verticalCentered="1"/>
  <pageMargins left="0.75" right="0.75" top="1" bottom="0.7874015748031497" header="0" footer="0.3937007874015748"/>
  <pageSetup horizontalDpi="600" verticalDpi="600" orientation="landscape" scale="70" r:id="rId2"/>
  <headerFooter alignWithMargins="0">
    <oddFooter>&amp;LNOTA:  Las calificaciones corresponden al promedio del número de tramos evaluados para cada línea&amp;R&amp;P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241"/>
  <sheetViews>
    <sheetView view="pageBreakPreview" zoomScale="75" zoomScaleSheetLayoutView="75" workbookViewId="0" topLeftCell="B93">
      <selection activeCell="E111" sqref="E111"/>
    </sheetView>
  </sheetViews>
  <sheetFormatPr defaultColWidth="11.421875" defaultRowHeight="12.75" outlineLevelCol="1"/>
  <cols>
    <col min="1" max="1" width="5.7109375" style="31" hidden="1" customWidth="1"/>
    <col min="2" max="2" width="11.28125" style="35" customWidth="1"/>
    <col min="3" max="3" width="22.8515625" style="0" customWidth="1"/>
    <col min="4" max="4" width="7.28125" style="27" customWidth="1"/>
    <col min="5" max="5" width="9.421875" style="27" customWidth="1"/>
    <col min="6" max="6" width="8.421875" style="27" customWidth="1" outlineLevel="1"/>
    <col min="7" max="7" width="8.140625" style="28" bestFit="1" customWidth="1" outlineLevel="1"/>
    <col min="8" max="8" width="7.421875" style="29" customWidth="1" outlineLevel="1"/>
    <col min="9" max="9" width="8.28125" style="29" bestFit="1" customWidth="1" outlineLevel="1"/>
    <col min="10" max="10" width="7.7109375" style="5" customWidth="1" outlineLevel="1"/>
    <col min="11" max="11" width="10.28125" style="6" customWidth="1" outlineLevel="1"/>
    <col min="12" max="12" width="8.7109375" style="0" bestFit="1" customWidth="1" outlineLevel="1"/>
    <col min="13" max="13" width="13.00390625" style="0" customWidth="1" outlineLevel="1"/>
    <col min="14" max="14" width="10.7109375" style="0" customWidth="1" outlineLevel="1"/>
    <col min="15" max="15" width="9.421875" style="0" customWidth="1" outlineLevel="1"/>
    <col min="16" max="16" width="8.140625" style="0" customWidth="1" outlineLevel="1"/>
    <col min="17" max="17" width="9.00390625" style="7" customWidth="1" outlineLevel="1"/>
    <col min="18" max="18" width="8.140625" style="7" customWidth="1"/>
    <col min="20" max="16384" width="9.140625" style="0" customWidth="1"/>
  </cols>
  <sheetData>
    <row r="1" spans="2:18" ht="12.75">
      <c r="B1" s="142" t="s">
        <v>438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0"/>
      <c r="Q1" s="141"/>
      <c r="R1" s="141"/>
    </row>
    <row r="2" spans="3:17" ht="36"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3:17" ht="12" customHeight="1">
      <c r="C3" s="160" t="s">
        <v>424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3:12" ht="12.75">
      <c r="C4" s="8"/>
      <c r="D4" s="178"/>
      <c r="E4" s="178"/>
      <c r="F4" s="178"/>
      <c r="G4" s="178"/>
      <c r="H4" s="10"/>
      <c r="I4" s="10"/>
      <c r="L4" s="1"/>
    </row>
    <row r="5" spans="3:12" ht="12.75">
      <c r="C5" s="8"/>
      <c r="D5" s="9"/>
      <c r="E5" s="9"/>
      <c r="F5" s="9"/>
      <c r="G5" s="9"/>
      <c r="H5" s="10"/>
      <c r="I5" s="10"/>
      <c r="L5" s="1"/>
    </row>
    <row r="6" spans="3:12" ht="13.5" thickBot="1">
      <c r="C6" s="8"/>
      <c r="D6" s="9"/>
      <c r="E6" s="9"/>
      <c r="F6" s="9"/>
      <c r="G6" s="9"/>
      <c r="H6" s="10"/>
      <c r="I6" s="10"/>
      <c r="L6" s="1"/>
    </row>
    <row r="7" spans="3:18" ht="12" customHeight="1" thickBot="1">
      <c r="C7" s="1"/>
      <c r="D7" s="2"/>
      <c r="E7" s="2"/>
      <c r="F7" s="2"/>
      <c r="G7" s="162" t="s">
        <v>1</v>
      </c>
      <c r="H7" s="163"/>
      <c r="I7" s="164"/>
      <c r="J7" s="165" t="s">
        <v>2</v>
      </c>
      <c r="K7" s="165"/>
      <c r="L7" s="165"/>
      <c r="M7" s="165"/>
      <c r="N7" s="165"/>
      <c r="O7" s="165"/>
      <c r="P7" s="175" t="s">
        <v>437</v>
      </c>
      <c r="Q7" s="176"/>
      <c r="R7" s="177"/>
    </row>
    <row r="8" spans="1:18" s="11" customFormat="1" ht="45.75" thickBot="1">
      <c r="A8" s="72" t="s">
        <v>316</v>
      </c>
      <c r="B8" s="73" t="s">
        <v>3</v>
      </c>
      <c r="C8" s="74" t="s">
        <v>4</v>
      </c>
      <c r="D8" s="75" t="s">
        <v>5</v>
      </c>
      <c r="E8" s="74" t="s">
        <v>421</v>
      </c>
      <c r="F8" s="179" t="s">
        <v>310</v>
      </c>
      <c r="G8" s="185" t="s">
        <v>6</v>
      </c>
      <c r="H8" s="77" t="s">
        <v>7</v>
      </c>
      <c r="I8" s="78" t="s">
        <v>8</v>
      </c>
      <c r="J8" s="182" t="s">
        <v>301</v>
      </c>
      <c r="K8" s="75" t="s">
        <v>302</v>
      </c>
      <c r="L8" s="74" t="s">
        <v>303</v>
      </c>
      <c r="M8" s="75" t="s">
        <v>304</v>
      </c>
      <c r="N8" s="78" t="s">
        <v>305</v>
      </c>
      <c r="O8" s="193" t="s">
        <v>306</v>
      </c>
      <c r="P8" s="79" t="s">
        <v>307</v>
      </c>
      <c r="Q8" s="80" t="s">
        <v>308</v>
      </c>
      <c r="R8" s="81" t="s">
        <v>309</v>
      </c>
    </row>
    <row r="9" spans="1:18" s="12" customFormat="1" ht="13.5" thickTop="1">
      <c r="A9" s="58">
        <v>1.1</v>
      </c>
      <c r="B9" s="59" t="s">
        <v>9</v>
      </c>
      <c r="C9" s="60" t="s">
        <v>10</v>
      </c>
      <c r="D9" s="61" t="s">
        <v>11</v>
      </c>
      <c r="E9" s="62">
        <v>48</v>
      </c>
      <c r="F9" s="180">
        <f>'[1]LONGITUDES'!$L$12</f>
        <v>7620</v>
      </c>
      <c r="G9" s="186">
        <v>1</v>
      </c>
      <c r="H9" s="63">
        <v>1</v>
      </c>
      <c r="I9" s="187">
        <f aca="true" t="shared" si="0" ref="I9:I40">IF(E9=78,5,IF(E9=60,5,IF(E9=48,4,IF(E9=42,4,IF(E9=36,3,IF(E9=30,3,IF(E9=24,2,IF(E9=20,2,1))))))))</f>
        <v>4</v>
      </c>
      <c r="J9" s="183">
        <v>1</v>
      </c>
      <c r="K9" s="63">
        <v>1</v>
      </c>
      <c r="L9" s="63">
        <v>4</v>
      </c>
      <c r="M9" s="63">
        <v>3.5</v>
      </c>
      <c r="N9" s="63">
        <v>3.5</v>
      </c>
      <c r="O9" s="194">
        <v>3</v>
      </c>
      <c r="P9" s="196">
        <v>3</v>
      </c>
      <c r="Q9" s="64"/>
      <c r="R9" s="197"/>
    </row>
    <row r="10" spans="1:18" s="12" customFormat="1" ht="12.75">
      <c r="A10" s="39">
        <v>1.2</v>
      </c>
      <c r="B10" s="40" t="s">
        <v>12</v>
      </c>
      <c r="C10" s="41" t="s">
        <v>313</v>
      </c>
      <c r="D10" s="42" t="s">
        <v>314</v>
      </c>
      <c r="E10" s="43">
        <v>42</v>
      </c>
      <c r="F10" s="181">
        <f>'[1]LONGITUDES'!L13</f>
        <v>7030</v>
      </c>
      <c r="G10" s="188">
        <v>1</v>
      </c>
      <c r="H10" s="44">
        <v>1</v>
      </c>
      <c r="I10" s="189">
        <f t="shared" si="0"/>
        <v>4</v>
      </c>
      <c r="J10" s="184"/>
      <c r="K10" s="44"/>
      <c r="L10" s="44"/>
      <c r="M10" s="44"/>
      <c r="N10" s="44">
        <v>3</v>
      </c>
      <c r="O10" s="195"/>
      <c r="P10" s="198">
        <v>5</v>
      </c>
      <c r="Q10" s="45">
        <v>4.5</v>
      </c>
      <c r="R10" s="199">
        <v>5</v>
      </c>
    </row>
    <row r="11" spans="1:18" s="12" customFormat="1" ht="12.75">
      <c r="A11" s="39">
        <v>2</v>
      </c>
      <c r="B11" s="40"/>
      <c r="C11" s="41" t="s">
        <v>13</v>
      </c>
      <c r="D11" s="42" t="s">
        <v>11</v>
      </c>
      <c r="E11" s="43">
        <v>60</v>
      </c>
      <c r="F11" s="181">
        <f>'[1]LONGITUDES'!L16</f>
        <v>89.9</v>
      </c>
      <c r="G11" s="188">
        <v>1</v>
      </c>
      <c r="H11" s="44">
        <v>3</v>
      </c>
      <c r="I11" s="189">
        <f t="shared" si="0"/>
        <v>5</v>
      </c>
      <c r="J11" s="184"/>
      <c r="K11" s="44"/>
      <c r="L11" s="44"/>
      <c r="M11" s="44"/>
      <c r="N11" s="44"/>
      <c r="O11" s="195"/>
      <c r="P11" s="198">
        <v>0</v>
      </c>
      <c r="Q11" s="45"/>
      <c r="R11" s="199">
        <v>2</v>
      </c>
    </row>
    <row r="12" spans="1:18" s="12" customFormat="1" ht="12.75">
      <c r="A12" s="39">
        <v>3</v>
      </c>
      <c r="B12" s="40"/>
      <c r="C12" s="41" t="s">
        <v>14</v>
      </c>
      <c r="D12" s="42" t="s">
        <v>11</v>
      </c>
      <c r="E12" s="43">
        <v>60</v>
      </c>
      <c r="F12" s="181">
        <f>'[1]LONGITUDES'!L17</f>
        <v>32.9</v>
      </c>
      <c r="G12" s="188">
        <v>1</v>
      </c>
      <c r="H12" s="44">
        <v>3</v>
      </c>
      <c r="I12" s="189">
        <f t="shared" si="0"/>
        <v>5</v>
      </c>
      <c r="J12" s="184"/>
      <c r="K12" s="44"/>
      <c r="L12" s="44"/>
      <c r="M12" s="44"/>
      <c r="N12" s="44"/>
      <c r="O12" s="195"/>
      <c r="P12" s="198">
        <v>0</v>
      </c>
      <c r="Q12" s="45">
        <v>1</v>
      </c>
      <c r="R12" s="199">
        <v>1.5</v>
      </c>
    </row>
    <row r="13" spans="1:18" s="12" customFormat="1" ht="18">
      <c r="A13" s="39">
        <v>4</v>
      </c>
      <c r="B13" s="40"/>
      <c r="C13" s="41" t="s">
        <v>15</v>
      </c>
      <c r="D13" s="42" t="s">
        <v>11</v>
      </c>
      <c r="E13" s="43">
        <v>60</v>
      </c>
      <c r="F13" s="181">
        <f>'[1]LONGITUDES'!L18</f>
        <v>389.26</v>
      </c>
      <c r="G13" s="188">
        <v>1</v>
      </c>
      <c r="H13" s="44">
        <v>3</v>
      </c>
      <c r="I13" s="189">
        <f t="shared" si="0"/>
        <v>5</v>
      </c>
      <c r="J13" s="184">
        <v>2</v>
      </c>
      <c r="K13" s="44">
        <v>1</v>
      </c>
      <c r="L13" s="44">
        <v>3</v>
      </c>
      <c r="M13" s="44">
        <v>3</v>
      </c>
      <c r="N13" s="44"/>
      <c r="O13" s="195">
        <v>2</v>
      </c>
      <c r="P13" s="198">
        <v>0</v>
      </c>
      <c r="Q13" s="45">
        <v>4.5</v>
      </c>
      <c r="R13" s="199">
        <v>1</v>
      </c>
    </row>
    <row r="14" spans="1:18" s="12" customFormat="1" ht="12.75">
      <c r="A14" s="39" t="s">
        <v>317</v>
      </c>
      <c r="B14" s="40" t="s">
        <v>16</v>
      </c>
      <c r="C14" s="41" t="s">
        <v>17</v>
      </c>
      <c r="D14" s="42" t="s">
        <v>11</v>
      </c>
      <c r="E14" s="43">
        <v>60</v>
      </c>
      <c r="F14" s="181">
        <f>'[1]LONGITUDES'!L19</f>
        <v>2478.86</v>
      </c>
      <c r="G14" s="188">
        <v>1</v>
      </c>
      <c r="H14" s="44">
        <v>3</v>
      </c>
      <c r="I14" s="189">
        <f t="shared" si="0"/>
        <v>5</v>
      </c>
      <c r="J14" s="184">
        <v>2</v>
      </c>
      <c r="K14" s="44">
        <v>1</v>
      </c>
      <c r="L14" s="44">
        <v>3</v>
      </c>
      <c r="M14" s="44">
        <v>3</v>
      </c>
      <c r="N14" s="44"/>
      <c r="O14" s="195">
        <v>3</v>
      </c>
      <c r="P14" s="198">
        <v>0</v>
      </c>
      <c r="Q14" s="45">
        <v>2</v>
      </c>
      <c r="R14" s="199">
        <v>1</v>
      </c>
    </row>
    <row r="15" spans="1:119" ht="12.75">
      <c r="A15" s="39" t="s">
        <v>318</v>
      </c>
      <c r="B15" s="40" t="s">
        <v>18</v>
      </c>
      <c r="C15" s="41" t="s">
        <v>19</v>
      </c>
      <c r="D15" s="42" t="s">
        <v>11</v>
      </c>
      <c r="E15" s="43">
        <v>24</v>
      </c>
      <c r="F15" s="181">
        <f>'[1]LONGITUDES'!L32</f>
        <v>898.35</v>
      </c>
      <c r="G15" s="188">
        <v>1</v>
      </c>
      <c r="H15" s="44">
        <v>3</v>
      </c>
      <c r="I15" s="189">
        <f t="shared" si="0"/>
        <v>2</v>
      </c>
      <c r="J15" s="184">
        <v>2</v>
      </c>
      <c r="K15" s="44">
        <v>1</v>
      </c>
      <c r="L15" s="44">
        <v>3</v>
      </c>
      <c r="M15" s="44">
        <v>3</v>
      </c>
      <c r="N15" s="44"/>
      <c r="O15" s="195">
        <v>2</v>
      </c>
      <c r="P15" s="200">
        <v>0</v>
      </c>
      <c r="Q15" s="46">
        <v>2</v>
      </c>
      <c r="R15" s="201">
        <v>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8" s="12" customFormat="1" ht="18">
      <c r="A16" s="39" t="s">
        <v>319</v>
      </c>
      <c r="B16" s="40" t="s">
        <v>20</v>
      </c>
      <c r="C16" s="41" t="s">
        <v>21</v>
      </c>
      <c r="D16" s="42" t="s">
        <v>11</v>
      </c>
      <c r="E16" s="43">
        <v>60</v>
      </c>
      <c r="F16" s="181">
        <f>'[1]LONGITUDES'!L20</f>
        <v>4110.47</v>
      </c>
      <c r="G16" s="188">
        <v>1</v>
      </c>
      <c r="H16" s="44">
        <v>3</v>
      </c>
      <c r="I16" s="189">
        <f t="shared" si="0"/>
        <v>5</v>
      </c>
      <c r="J16" s="184">
        <v>1</v>
      </c>
      <c r="K16" s="44">
        <v>1</v>
      </c>
      <c r="L16" s="44">
        <v>3</v>
      </c>
      <c r="M16" s="44">
        <v>3</v>
      </c>
      <c r="N16" s="44"/>
      <c r="O16" s="195">
        <v>1</v>
      </c>
      <c r="P16" s="198">
        <v>0</v>
      </c>
      <c r="Q16" s="45">
        <v>4.5</v>
      </c>
      <c r="R16" s="199">
        <v>1</v>
      </c>
    </row>
    <row r="17" spans="1:18" s="12" customFormat="1" ht="27">
      <c r="A17" s="39">
        <v>8.1</v>
      </c>
      <c r="B17" s="40" t="s">
        <v>22</v>
      </c>
      <c r="C17" s="41" t="s">
        <v>23</v>
      </c>
      <c r="D17" s="42" t="s">
        <v>11</v>
      </c>
      <c r="E17" s="43">
        <v>60</v>
      </c>
      <c r="F17" s="181">
        <f>'[1]LONGITUDES'!L22</f>
        <v>190.04</v>
      </c>
      <c r="G17" s="188">
        <v>1</v>
      </c>
      <c r="H17" s="44">
        <v>1</v>
      </c>
      <c r="I17" s="189">
        <f t="shared" si="0"/>
        <v>5</v>
      </c>
      <c r="J17" s="184">
        <v>3.4</v>
      </c>
      <c r="K17" s="44">
        <v>1</v>
      </c>
      <c r="L17" s="44">
        <v>4</v>
      </c>
      <c r="M17" s="44">
        <v>3.5</v>
      </c>
      <c r="N17" s="44"/>
      <c r="O17" s="195">
        <v>1</v>
      </c>
      <c r="P17" s="198">
        <v>0</v>
      </c>
      <c r="Q17" s="45">
        <v>1.5</v>
      </c>
      <c r="R17" s="199">
        <v>5</v>
      </c>
    </row>
    <row r="18" spans="1:18" s="12" customFormat="1" ht="27">
      <c r="A18" s="39">
        <v>8.2</v>
      </c>
      <c r="B18" s="40" t="s">
        <v>22</v>
      </c>
      <c r="C18" s="41" t="s">
        <v>23</v>
      </c>
      <c r="D18" s="42" t="s">
        <v>11</v>
      </c>
      <c r="E18" s="43">
        <v>48</v>
      </c>
      <c r="F18" s="181">
        <f>'[1]LONGITUDES'!L23</f>
        <v>220</v>
      </c>
      <c r="G18" s="188">
        <v>1</v>
      </c>
      <c r="H18" s="44">
        <v>1</v>
      </c>
      <c r="I18" s="189">
        <f t="shared" si="0"/>
        <v>4</v>
      </c>
      <c r="J18" s="184">
        <v>3.4</v>
      </c>
      <c r="K18" s="44">
        <v>1</v>
      </c>
      <c r="L18" s="44">
        <v>3.5</v>
      </c>
      <c r="M18" s="44">
        <v>4.3</v>
      </c>
      <c r="N18" s="44"/>
      <c r="O18" s="195">
        <v>4</v>
      </c>
      <c r="P18" s="198">
        <v>0</v>
      </c>
      <c r="Q18" s="45"/>
      <c r="R18" s="199"/>
    </row>
    <row r="19" spans="1:119" ht="18">
      <c r="A19" s="39">
        <v>9</v>
      </c>
      <c r="B19" s="40" t="s">
        <v>24</v>
      </c>
      <c r="C19" s="41" t="s">
        <v>25</v>
      </c>
      <c r="D19" s="42" t="s">
        <v>11</v>
      </c>
      <c r="E19" s="43">
        <v>36</v>
      </c>
      <c r="F19" s="181">
        <f>'[1]LONGITUDES'!L66</f>
        <v>2317.54</v>
      </c>
      <c r="G19" s="188">
        <v>1</v>
      </c>
      <c r="H19" s="44">
        <v>1</v>
      </c>
      <c r="I19" s="189">
        <f t="shared" si="0"/>
        <v>3</v>
      </c>
      <c r="J19" s="184">
        <v>2</v>
      </c>
      <c r="K19" s="44">
        <v>1</v>
      </c>
      <c r="L19" s="44">
        <v>2</v>
      </c>
      <c r="M19" s="44">
        <v>2</v>
      </c>
      <c r="N19" s="44">
        <v>4</v>
      </c>
      <c r="O19" s="195">
        <v>1</v>
      </c>
      <c r="P19" s="200">
        <v>0</v>
      </c>
      <c r="Q19" s="46">
        <v>2</v>
      </c>
      <c r="R19" s="201">
        <v>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8" s="12" customFormat="1" ht="18">
      <c r="A20" s="39" t="s">
        <v>320</v>
      </c>
      <c r="B20" s="40" t="s">
        <v>26</v>
      </c>
      <c r="C20" s="41" t="s">
        <v>27</v>
      </c>
      <c r="D20" s="42" t="s">
        <v>11</v>
      </c>
      <c r="E20" s="43">
        <v>16</v>
      </c>
      <c r="F20" s="181">
        <f>'[1]LONGITUDES'!L34</f>
        <v>479.81</v>
      </c>
      <c r="G20" s="188">
        <v>1</v>
      </c>
      <c r="H20" s="44">
        <v>1</v>
      </c>
      <c r="I20" s="189">
        <f t="shared" si="0"/>
        <v>1</v>
      </c>
      <c r="J20" s="184">
        <v>1</v>
      </c>
      <c r="K20" s="44">
        <v>1</v>
      </c>
      <c r="L20" s="44">
        <v>4</v>
      </c>
      <c r="M20" s="44">
        <v>3</v>
      </c>
      <c r="N20" s="44">
        <v>4.5</v>
      </c>
      <c r="O20" s="195">
        <v>2</v>
      </c>
      <c r="P20" s="198">
        <v>0</v>
      </c>
      <c r="Q20" s="45">
        <v>5</v>
      </c>
      <c r="R20" s="199">
        <v>1</v>
      </c>
    </row>
    <row r="21" spans="1:18" s="12" customFormat="1" ht="18">
      <c r="A21" s="39" t="s">
        <v>321</v>
      </c>
      <c r="B21" s="40" t="s">
        <v>28</v>
      </c>
      <c r="C21" s="41" t="s">
        <v>29</v>
      </c>
      <c r="D21" s="42" t="s">
        <v>11</v>
      </c>
      <c r="E21" s="43">
        <v>78</v>
      </c>
      <c r="F21" s="181">
        <f>'[1]LONGITUDES'!L36</f>
        <v>52694.83</v>
      </c>
      <c r="G21" s="188">
        <v>5</v>
      </c>
      <c r="H21" s="44">
        <v>3</v>
      </c>
      <c r="I21" s="189">
        <f t="shared" si="0"/>
        <v>5</v>
      </c>
      <c r="J21" s="184">
        <v>3.3</v>
      </c>
      <c r="K21" s="44">
        <v>1</v>
      </c>
      <c r="L21" s="44">
        <v>3.8</v>
      </c>
      <c r="M21" s="44">
        <v>4.4</v>
      </c>
      <c r="N21" s="44">
        <v>3.9</v>
      </c>
      <c r="O21" s="195">
        <v>3</v>
      </c>
      <c r="P21" s="198">
        <v>0</v>
      </c>
      <c r="Q21" s="45">
        <v>2.5</v>
      </c>
      <c r="R21" s="199">
        <v>1</v>
      </c>
    </row>
    <row r="22" spans="1:18" s="12" customFormat="1" ht="12.75">
      <c r="A22" s="39" t="s">
        <v>322</v>
      </c>
      <c r="B22" s="40" t="s">
        <v>30</v>
      </c>
      <c r="C22" s="41" t="s">
        <v>31</v>
      </c>
      <c r="D22" s="42" t="s">
        <v>11</v>
      </c>
      <c r="E22" s="43">
        <v>60</v>
      </c>
      <c r="F22" s="181">
        <f>'[1]LONGITUDES'!L37</f>
        <v>5750.68</v>
      </c>
      <c r="G22" s="188">
        <v>1</v>
      </c>
      <c r="H22" s="44">
        <v>1</v>
      </c>
      <c r="I22" s="189">
        <f t="shared" si="0"/>
        <v>5</v>
      </c>
      <c r="J22" s="184">
        <v>1</v>
      </c>
      <c r="K22" s="44">
        <v>1</v>
      </c>
      <c r="L22" s="44">
        <v>4</v>
      </c>
      <c r="M22" s="44">
        <v>4</v>
      </c>
      <c r="N22" s="44">
        <v>2</v>
      </c>
      <c r="O22" s="195">
        <v>4</v>
      </c>
      <c r="P22" s="198">
        <v>0</v>
      </c>
      <c r="Q22" s="45">
        <v>1</v>
      </c>
      <c r="R22" s="199">
        <v>1</v>
      </c>
    </row>
    <row r="23" spans="1:18" s="12" customFormat="1" ht="12.75">
      <c r="A23" s="39" t="s">
        <v>323</v>
      </c>
      <c r="B23" s="40" t="s">
        <v>32</v>
      </c>
      <c r="C23" s="41" t="s">
        <v>33</v>
      </c>
      <c r="D23" s="42" t="s">
        <v>11</v>
      </c>
      <c r="E23" s="43">
        <v>60</v>
      </c>
      <c r="F23" s="181">
        <f>'[1]LONGITUDES'!L38</f>
        <v>2051.08</v>
      </c>
      <c r="G23" s="188">
        <v>1</v>
      </c>
      <c r="H23" s="44">
        <v>1</v>
      </c>
      <c r="I23" s="189">
        <f t="shared" si="0"/>
        <v>5</v>
      </c>
      <c r="J23" s="184"/>
      <c r="K23" s="44"/>
      <c r="L23" s="44"/>
      <c r="M23" s="44"/>
      <c r="N23" s="44"/>
      <c r="O23" s="195"/>
      <c r="P23" s="198">
        <v>0</v>
      </c>
      <c r="Q23" s="45"/>
      <c r="R23" s="199"/>
    </row>
    <row r="24" spans="1:18" s="12" customFormat="1" ht="18">
      <c r="A24" s="39">
        <v>14.1</v>
      </c>
      <c r="B24" s="40" t="s">
        <v>34</v>
      </c>
      <c r="C24" s="41" t="s">
        <v>35</v>
      </c>
      <c r="D24" s="42" t="s">
        <v>11</v>
      </c>
      <c r="E24" s="43">
        <v>42</v>
      </c>
      <c r="F24" s="181">
        <f>'[1]LONGITUDES'!L53</f>
        <v>5006.57</v>
      </c>
      <c r="G24" s="188">
        <v>1</v>
      </c>
      <c r="H24" s="47">
        <v>3</v>
      </c>
      <c r="I24" s="189">
        <f t="shared" si="0"/>
        <v>4</v>
      </c>
      <c r="J24" s="184">
        <v>3</v>
      </c>
      <c r="K24" s="44">
        <v>1</v>
      </c>
      <c r="L24" s="44">
        <v>4</v>
      </c>
      <c r="M24" s="44">
        <v>4</v>
      </c>
      <c r="N24" s="44"/>
      <c r="O24" s="195">
        <v>4</v>
      </c>
      <c r="P24" s="198">
        <v>0</v>
      </c>
      <c r="Q24" s="45">
        <v>5</v>
      </c>
      <c r="R24" s="199">
        <v>1</v>
      </c>
    </row>
    <row r="25" spans="1:18" s="12" customFormat="1" ht="18">
      <c r="A25" s="39">
        <v>14.2</v>
      </c>
      <c r="B25" s="40" t="s">
        <v>36</v>
      </c>
      <c r="C25" s="41" t="s">
        <v>35</v>
      </c>
      <c r="D25" s="42" t="s">
        <v>11</v>
      </c>
      <c r="E25" s="43">
        <v>42</v>
      </c>
      <c r="F25" s="181">
        <f>'[1]LONGITUDES'!L54</f>
        <v>2980.64</v>
      </c>
      <c r="G25" s="188">
        <v>1</v>
      </c>
      <c r="H25" s="47">
        <v>3</v>
      </c>
      <c r="I25" s="189">
        <f t="shared" si="0"/>
        <v>4</v>
      </c>
      <c r="J25" s="184">
        <v>3</v>
      </c>
      <c r="K25" s="44">
        <v>1</v>
      </c>
      <c r="L25" s="44">
        <v>4</v>
      </c>
      <c r="M25" s="44">
        <v>4</v>
      </c>
      <c r="N25" s="44"/>
      <c r="O25" s="195">
        <v>4</v>
      </c>
      <c r="P25" s="198">
        <v>0</v>
      </c>
      <c r="Q25" s="45">
        <v>2.5</v>
      </c>
      <c r="R25" s="199">
        <v>1.5</v>
      </c>
    </row>
    <row r="26" spans="1:18" s="12" customFormat="1" ht="18">
      <c r="A26" s="39">
        <v>14.3</v>
      </c>
      <c r="B26" s="40" t="s">
        <v>37</v>
      </c>
      <c r="C26" s="41" t="s">
        <v>35</v>
      </c>
      <c r="D26" s="42" t="s">
        <v>11</v>
      </c>
      <c r="E26" s="43">
        <v>36</v>
      </c>
      <c r="F26" s="181">
        <f>'[1]LONGITUDES'!L55</f>
        <v>3713.04</v>
      </c>
      <c r="G26" s="188">
        <v>1</v>
      </c>
      <c r="H26" s="44">
        <v>1</v>
      </c>
      <c r="I26" s="189">
        <f t="shared" si="0"/>
        <v>3</v>
      </c>
      <c r="J26" s="184">
        <v>2</v>
      </c>
      <c r="K26" s="44">
        <v>1</v>
      </c>
      <c r="L26" s="44">
        <v>3</v>
      </c>
      <c r="M26" s="44">
        <v>4</v>
      </c>
      <c r="N26" s="44">
        <v>3</v>
      </c>
      <c r="O26" s="195"/>
      <c r="P26" s="198">
        <v>0</v>
      </c>
      <c r="Q26" s="45">
        <v>2.5</v>
      </c>
      <c r="R26" s="199">
        <v>1.5</v>
      </c>
    </row>
    <row r="27" spans="1:18" s="12" customFormat="1" ht="12.75">
      <c r="A27" s="39">
        <v>15.1</v>
      </c>
      <c r="B27" s="40" t="s">
        <v>38</v>
      </c>
      <c r="C27" s="41" t="s">
        <v>39</v>
      </c>
      <c r="D27" s="42" t="s">
        <v>11</v>
      </c>
      <c r="E27" s="43">
        <v>30</v>
      </c>
      <c r="F27" s="181">
        <f>'[1]LONGITUDES'!L69</f>
        <v>1317.4</v>
      </c>
      <c r="G27" s="188">
        <v>1</v>
      </c>
      <c r="H27" s="44">
        <v>1</v>
      </c>
      <c r="I27" s="189">
        <f t="shared" si="0"/>
        <v>3</v>
      </c>
      <c r="J27" s="184">
        <v>1</v>
      </c>
      <c r="K27" s="44">
        <v>1</v>
      </c>
      <c r="L27" s="44">
        <v>4</v>
      </c>
      <c r="M27" s="44">
        <v>4</v>
      </c>
      <c r="N27" s="44">
        <v>3</v>
      </c>
      <c r="O27" s="195">
        <v>4</v>
      </c>
      <c r="P27" s="198">
        <v>0</v>
      </c>
      <c r="Q27" s="45">
        <v>2.5</v>
      </c>
      <c r="R27" s="199">
        <v>2.5</v>
      </c>
    </row>
    <row r="28" spans="1:18" s="12" customFormat="1" ht="12.75">
      <c r="A28" s="39">
        <v>15.2</v>
      </c>
      <c r="B28" s="40" t="s">
        <v>38</v>
      </c>
      <c r="C28" s="41" t="s">
        <v>39</v>
      </c>
      <c r="D28" s="42" t="s">
        <v>11</v>
      </c>
      <c r="E28" s="43">
        <v>24</v>
      </c>
      <c r="F28" s="181">
        <f>'[1]LONGITUDES'!L70</f>
        <v>1202.51</v>
      </c>
      <c r="G28" s="188">
        <v>1</v>
      </c>
      <c r="H28" s="44">
        <v>1</v>
      </c>
      <c r="I28" s="189">
        <f t="shared" si="0"/>
        <v>2</v>
      </c>
      <c r="J28" s="184">
        <v>1</v>
      </c>
      <c r="K28" s="44">
        <v>1</v>
      </c>
      <c r="L28" s="44">
        <v>4</v>
      </c>
      <c r="M28" s="44">
        <v>4</v>
      </c>
      <c r="N28" s="44">
        <v>3.67</v>
      </c>
      <c r="O28" s="195">
        <v>4</v>
      </c>
      <c r="P28" s="198">
        <v>0</v>
      </c>
      <c r="Q28" s="45">
        <v>1</v>
      </c>
      <c r="R28" s="199">
        <v>3</v>
      </c>
    </row>
    <row r="29" spans="1:119" s="12" customFormat="1" ht="12.75">
      <c r="A29" s="39">
        <v>16</v>
      </c>
      <c r="B29" s="48" t="s">
        <v>40</v>
      </c>
      <c r="C29" s="49" t="s">
        <v>41</v>
      </c>
      <c r="D29" s="42" t="s">
        <v>11</v>
      </c>
      <c r="E29" s="50">
        <v>20</v>
      </c>
      <c r="F29" s="181">
        <f>'[1]LONGITUDES'!L144</f>
        <v>247.59</v>
      </c>
      <c r="G29" s="188">
        <v>1</v>
      </c>
      <c r="H29" s="47">
        <v>1</v>
      </c>
      <c r="I29" s="189">
        <f t="shared" si="0"/>
        <v>2</v>
      </c>
      <c r="J29" s="184">
        <v>1</v>
      </c>
      <c r="K29" s="44">
        <v>1</v>
      </c>
      <c r="L29" s="44">
        <v>4</v>
      </c>
      <c r="M29" s="44">
        <v>4</v>
      </c>
      <c r="N29" s="44"/>
      <c r="O29" s="195">
        <v>4</v>
      </c>
      <c r="P29" s="198">
        <v>0</v>
      </c>
      <c r="Q29" s="45">
        <v>1</v>
      </c>
      <c r="R29" s="199">
        <v>3.5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</row>
    <row r="30" spans="1:119" s="12" customFormat="1" ht="18">
      <c r="A30" s="39" t="s">
        <v>324</v>
      </c>
      <c r="B30" s="40" t="s">
        <v>40</v>
      </c>
      <c r="C30" s="41" t="s">
        <v>42</v>
      </c>
      <c r="D30" s="42" t="s">
        <v>11</v>
      </c>
      <c r="E30" s="43">
        <v>16</v>
      </c>
      <c r="F30" s="181">
        <f>'[1]LONGITUDES'!L145</f>
        <v>1786.7</v>
      </c>
      <c r="G30" s="188">
        <v>1</v>
      </c>
      <c r="H30" s="44">
        <v>1</v>
      </c>
      <c r="I30" s="189">
        <f t="shared" si="0"/>
        <v>1</v>
      </c>
      <c r="J30" s="184">
        <v>1</v>
      </c>
      <c r="K30" s="44">
        <v>1</v>
      </c>
      <c r="L30" s="44">
        <v>4</v>
      </c>
      <c r="M30" s="44">
        <v>4</v>
      </c>
      <c r="N30" s="44"/>
      <c r="O30" s="195">
        <v>4</v>
      </c>
      <c r="P30" s="198">
        <v>0</v>
      </c>
      <c r="Q30" s="45">
        <v>1</v>
      </c>
      <c r="R30" s="199">
        <v>4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</row>
    <row r="31" spans="1:18" s="12" customFormat="1" ht="12.75">
      <c r="A31" s="39" t="s">
        <v>325</v>
      </c>
      <c r="B31" s="40" t="s">
        <v>43</v>
      </c>
      <c r="C31" s="41" t="s">
        <v>44</v>
      </c>
      <c r="D31" s="42" t="s">
        <v>11</v>
      </c>
      <c r="E31" s="43">
        <v>20</v>
      </c>
      <c r="F31" s="181">
        <f>'[1]LONGITUDES'!L140</f>
        <v>1514.98</v>
      </c>
      <c r="G31" s="188">
        <v>1</v>
      </c>
      <c r="H31" s="44">
        <v>1</v>
      </c>
      <c r="I31" s="189">
        <f t="shared" si="0"/>
        <v>2</v>
      </c>
      <c r="J31" s="184">
        <v>1</v>
      </c>
      <c r="K31" s="44">
        <v>1</v>
      </c>
      <c r="L31" s="44">
        <v>4</v>
      </c>
      <c r="M31" s="44">
        <v>4</v>
      </c>
      <c r="N31" s="44">
        <v>3.5</v>
      </c>
      <c r="O31" s="195">
        <v>4</v>
      </c>
      <c r="P31" s="198">
        <v>0</v>
      </c>
      <c r="Q31" s="45">
        <v>1</v>
      </c>
      <c r="R31" s="199">
        <v>4</v>
      </c>
    </row>
    <row r="32" spans="1:18" s="12" customFormat="1" ht="12.75">
      <c r="A32" s="39" t="s">
        <v>326</v>
      </c>
      <c r="B32" s="51" t="s">
        <v>45</v>
      </c>
      <c r="C32" s="41" t="s">
        <v>46</v>
      </c>
      <c r="D32" s="42" t="s">
        <v>11</v>
      </c>
      <c r="E32" s="43">
        <v>30</v>
      </c>
      <c r="F32" s="181">
        <f>'[1]LONGITUDES'!L71</f>
        <v>946.53</v>
      </c>
      <c r="G32" s="188">
        <v>1</v>
      </c>
      <c r="H32" s="52">
        <v>1</v>
      </c>
      <c r="I32" s="189">
        <f t="shared" si="0"/>
        <v>3</v>
      </c>
      <c r="J32" s="184">
        <v>2.8</v>
      </c>
      <c r="K32" s="44">
        <v>1</v>
      </c>
      <c r="L32" s="44">
        <v>3</v>
      </c>
      <c r="M32" s="44">
        <v>2</v>
      </c>
      <c r="N32" s="44"/>
      <c r="O32" s="195">
        <v>2</v>
      </c>
      <c r="P32" s="198">
        <v>0</v>
      </c>
      <c r="Q32" s="45">
        <v>4</v>
      </c>
      <c r="R32" s="199">
        <v>4</v>
      </c>
    </row>
    <row r="33" spans="1:18" s="12" customFormat="1" ht="18">
      <c r="A33" s="39">
        <v>20.1</v>
      </c>
      <c r="B33" s="40" t="s">
        <v>47</v>
      </c>
      <c r="C33" s="41" t="s">
        <v>48</v>
      </c>
      <c r="D33" s="42" t="s">
        <v>11</v>
      </c>
      <c r="E33" s="43">
        <v>30</v>
      </c>
      <c r="F33" s="181">
        <f>'[1]LONGITUDES'!L73</f>
        <v>724.55</v>
      </c>
      <c r="G33" s="188">
        <v>1</v>
      </c>
      <c r="H33" s="44">
        <v>1</v>
      </c>
      <c r="I33" s="189">
        <f t="shared" si="0"/>
        <v>3</v>
      </c>
      <c r="J33" s="184">
        <v>1</v>
      </c>
      <c r="K33" s="44">
        <v>1</v>
      </c>
      <c r="L33" s="44">
        <v>4</v>
      </c>
      <c r="M33" s="44">
        <v>4</v>
      </c>
      <c r="N33" s="44"/>
      <c r="O33" s="195">
        <v>4</v>
      </c>
      <c r="P33" s="198">
        <v>0</v>
      </c>
      <c r="Q33" s="45">
        <v>1</v>
      </c>
      <c r="R33" s="199">
        <v>1</v>
      </c>
    </row>
    <row r="34" spans="1:18" s="12" customFormat="1" ht="18">
      <c r="A34" s="39">
        <v>20.2</v>
      </c>
      <c r="B34" s="40" t="s">
        <v>47</v>
      </c>
      <c r="C34" s="41" t="s">
        <v>48</v>
      </c>
      <c r="D34" s="42" t="s">
        <v>11</v>
      </c>
      <c r="E34" s="53">
        <v>24</v>
      </c>
      <c r="F34" s="181">
        <f>'[1]LONGITUDES'!L74</f>
        <v>1639.21</v>
      </c>
      <c r="G34" s="188">
        <v>1</v>
      </c>
      <c r="H34" s="44">
        <v>1</v>
      </c>
      <c r="I34" s="189">
        <f t="shared" si="0"/>
        <v>2</v>
      </c>
      <c r="J34" s="184">
        <v>1</v>
      </c>
      <c r="K34" s="44">
        <v>1</v>
      </c>
      <c r="L34" s="44">
        <v>4</v>
      </c>
      <c r="M34" s="44">
        <v>4</v>
      </c>
      <c r="N34" s="44"/>
      <c r="O34" s="195">
        <v>4</v>
      </c>
      <c r="P34" s="198">
        <v>0</v>
      </c>
      <c r="Q34" s="45">
        <v>1.5</v>
      </c>
      <c r="R34" s="199">
        <v>1</v>
      </c>
    </row>
    <row r="35" spans="1:18" s="12" customFormat="1" ht="18">
      <c r="A35" s="39">
        <v>21.1</v>
      </c>
      <c r="B35" s="40" t="s">
        <v>49</v>
      </c>
      <c r="C35" s="41" t="s">
        <v>50</v>
      </c>
      <c r="D35" s="42" t="s">
        <v>11</v>
      </c>
      <c r="E35" s="43">
        <v>30</v>
      </c>
      <c r="F35" s="181">
        <f>'[1]LONGITUDES'!L75</f>
        <v>3158.35</v>
      </c>
      <c r="G35" s="188">
        <v>1</v>
      </c>
      <c r="H35" s="44">
        <v>1</v>
      </c>
      <c r="I35" s="189">
        <f t="shared" si="0"/>
        <v>3</v>
      </c>
      <c r="J35" s="184">
        <v>3</v>
      </c>
      <c r="K35" s="44">
        <v>1</v>
      </c>
      <c r="L35" s="44">
        <v>4</v>
      </c>
      <c r="M35" s="44">
        <v>4</v>
      </c>
      <c r="N35" s="44"/>
      <c r="O35" s="195">
        <v>4</v>
      </c>
      <c r="P35" s="198">
        <v>0</v>
      </c>
      <c r="Q35" s="45"/>
      <c r="R35" s="199"/>
    </row>
    <row r="36" spans="1:18" s="12" customFormat="1" ht="18">
      <c r="A36" s="39">
        <v>21.2</v>
      </c>
      <c r="B36" s="40" t="s">
        <v>49</v>
      </c>
      <c r="C36" s="41" t="s">
        <v>50</v>
      </c>
      <c r="D36" s="42" t="s">
        <v>11</v>
      </c>
      <c r="E36" s="43">
        <v>20</v>
      </c>
      <c r="F36" s="181">
        <f>'[1]LONGITUDES'!L76</f>
        <v>2790.4</v>
      </c>
      <c r="G36" s="188">
        <v>1</v>
      </c>
      <c r="H36" s="44">
        <v>1</v>
      </c>
      <c r="I36" s="189">
        <f t="shared" si="0"/>
        <v>2</v>
      </c>
      <c r="J36" s="184">
        <v>3</v>
      </c>
      <c r="K36" s="44">
        <v>1</v>
      </c>
      <c r="L36" s="44">
        <v>4</v>
      </c>
      <c r="M36" s="44">
        <v>4</v>
      </c>
      <c r="N36" s="44">
        <v>3</v>
      </c>
      <c r="O36" s="195">
        <v>4</v>
      </c>
      <c r="P36" s="198">
        <v>0</v>
      </c>
      <c r="Q36" s="45"/>
      <c r="R36" s="199"/>
    </row>
    <row r="37" spans="1:18" s="12" customFormat="1" ht="19.5">
      <c r="A37" s="58">
        <v>22</v>
      </c>
      <c r="B37" s="59" t="s">
        <v>51</v>
      </c>
      <c r="C37" s="60" t="s">
        <v>52</v>
      </c>
      <c r="D37" s="61" t="s">
        <v>11</v>
      </c>
      <c r="E37" s="62">
        <v>24</v>
      </c>
      <c r="F37" s="180">
        <f>'[1]LONGITUDES'!L111</f>
        <v>3856</v>
      </c>
      <c r="G37" s="186">
        <v>1</v>
      </c>
      <c r="H37" s="63">
        <v>3</v>
      </c>
      <c r="I37" s="187">
        <f t="shared" si="0"/>
        <v>2</v>
      </c>
      <c r="J37" s="183">
        <v>1</v>
      </c>
      <c r="K37" s="63">
        <v>3</v>
      </c>
      <c r="L37" s="63">
        <v>3.5</v>
      </c>
      <c r="M37" s="63">
        <v>3</v>
      </c>
      <c r="N37" s="63">
        <v>3</v>
      </c>
      <c r="O37" s="194">
        <v>2</v>
      </c>
      <c r="P37" s="196">
        <v>0</v>
      </c>
      <c r="Q37" s="64">
        <v>3.5</v>
      </c>
      <c r="R37" s="197">
        <v>3</v>
      </c>
    </row>
    <row r="38" spans="1:18" s="12" customFormat="1" ht="12.75">
      <c r="A38" s="39" t="s">
        <v>327</v>
      </c>
      <c r="B38" s="40" t="s">
        <v>53</v>
      </c>
      <c r="C38" s="41" t="s">
        <v>54</v>
      </c>
      <c r="D38" s="42" t="s">
        <v>11</v>
      </c>
      <c r="E38" s="43">
        <v>24</v>
      </c>
      <c r="F38" s="181">
        <f>'[1]LONGITUDES'!L77</f>
        <v>2929.4</v>
      </c>
      <c r="G38" s="188">
        <v>1</v>
      </c>
      <c r="H38" s="44">
        <v>1</v>
      </c>
      <c r="I38" s="189">
        <f t="shared" si="0"/>
        <v>2</v>
      </c>
      <c r="J38" s="184">
        <v>1</v>
      </c>
      <c r="K38" s="44">
        <v>1</v>
      </c>
      <c r="L38" s="44">
        <v>2</v>
      </c>
      <c r="M38" s="44">
        <v>3</v>
      </c>
      <c r="N38" s="44">
        <v>2.29</v>
      </c>
      <c r="O38" s="195">
        <v>3</v>
      </c>
      <c r="P38" s="198">
        <v>0</v>
      </c>
      <c r="Q38" s="45"/>
      <c r="R38" s="199"/>
    </row>
    <row r="39" spans="1:18" s="12" customFormat="1" ht="18">
      <c r="A39" s="39" t="s">
        <v>328</v>
      </c>
      <c r="B39" s="40" t="s">
        <v>55</v>
      </c>
      <c r="C39" s="41" t="s">
        <v>56</v>
      </c>
      <c r="D39" s="42" t="s">
        <v>11</v>
      </c>
      <c r="E39" s="43">
        <v>24</v>
      </c>
      <c r="F39" s="181">
        <f>'[1]LONGITUDES'!L79</f>
        <v>2480.82</v>
      </c>
      <c r="G39" s="188">
        <v>1</v>
      </c>
      <c r="H39" s="44">
        <v>1</v>
      </c>
      <c r="I39" s="189">
        <f t="shared" si="0"/>
        <v>2</v>
      </c>
      <c r="J39" s="184">
        <v>3</v>
      </c>
      <c r="K39" s="44">
        <v>1</v>
      </c>
      <c r="L39" s="44">
        <v>3</v>
      </c>
      <c r="M39" s="44">
        <v>4</v>
      </c>
      <c r="N39" s="44">
        <v>2.5</v>
      </c>
      <c r="O39" s="195">
        <v>4</v>
      </c>
      <c r="P39" s="198">
        <v>0</v>
      </c>
      <c r="Q39" s="45">
        <v>5</v>
      </c>
      <c r="R39" s="199">
        <v>1</v>
      </c>
    </row>
    <row r="40" spans="1:18" s="12" customFormat="1" ht="18">
      <c r="A40" s="39" t="s">
        <v>329</v>
      </c>
      <c r="B40" s="40" t="s">
        <v>57</v>
      </c>
      <c r="C40" s="41" t="s">
        <v>58</v>
      </c>
      <c r="D40" s="42" t="s">
        <v>11</v>
      </c>
      <c r="E40" s="43">
        <v>24</v>
      </c>
      <c r="F40" s="181">
        <f>'[1]LONGITUDES'!L80</f>
        <v>2300</v>
      </c>
      <c r="G40" s="188">
        <v>1</v>
      </c>
      <c r="H40" s="44">
        <v>1</v>
      </c>
      <c r="I40" s="189">
        <f t="shared" si="0"/>
        <v>2</v>
      </c>
      <c r="J40" s="184">
        <v>3</v>
      </c>
      <c r="K40" s="44">
        <v>1</v>
      </c>
      <c r="L40" s="44">
        <v>4</v>
      </c>
      <c r="M40" s="44">
        <v>4</v>
      </c>
      <c r="N40" s="44"/>
      <c r="O40" s="195">
        <v>4</v>
      </c>
      <c r="P40" s="198">
        <v>0</v>
      </c>
      <c r="Q40" s="45"/>
      <c r="R40" s="199"/>
    </row>
    <row r="41" spans="1:18" s="12" customFormat="1" ht="18">
      <c r="A41" s="39" t="s">
        <v>330</v>
      </c>
      <c r="B41" s="40" t="s">
        <v>59</v>
      </c>
      <c r="C41" s="41" t="s">
        <v>60</v>
      </c>
      <c r="D41" s="42" t="s">
        <v>11</v>
      </c>
      <c r="E41" s="43">
        <v>24</v>
      </c>
      <c r="F41" s="181">
        <f>'[1]LONGITUDES'!L81</f>
        <v>2732.13</v>
      </c>
      <c r="G41" s="188">
        <v>1</v>
      </c>
      <c r="H41" s="44">
        <v>3</v>
      </c>
      <c r="I41" s="189">
        <f aca="true" t="shared" si="1" ref="I41:I72">IF(E41=78,5,IF(E41=60,5,IF(E41=48,4,IF(E41=42,4,IF(E41=36,3,IF(E41=30,3,IF(E41=24,2,IF(E41=20,2,1))))))))</f>
        <v>2</v>
      </c>
      <c r="J41" s="184">
        <v>1</v>
      </c>
      <c r="K41" s="44">
        <v>1</v>
      </c>
      <c r="L41" s="44">
        <v>3.5</v>
      </c>
      <c r="M41" s="44">
        <v>3</v>
      </c>
      <c r="N41" s="44"/>
      <c r="O41" s="195">
        <v>2</v>
      </c>
      <c r="P41" s="198">
        <v>0</v>
      </c>
      <c r="Q41" s="45">
        <v>4</v>
      </c>
      <c r="R41" s="199">
        <v>4.5</v>
      </c>
    </row>
    <row r="42" spans="1:18" s="12" customFormat="1" ht="27">
      <c r="A42" s="39" t="s">
        <v>331</v>
      </c>
      <c r="B42" s="40" t="s">
        <v>61</v>
      </c>
      <c r="C42" s="41" t="s">
        <v>62</v>
      </c>
      <c r="D42" s="42" t="s">
        <v>11</v>
      </c>
      <c r="E42" s="43">
        <v>24</v>
      </c>
      <c r="F42" s="181">
        <f>'[1]LONGITUDES'!L82</f>
        <v>982.23</v>
      </c>
      <c r="G42" s="188">
        <v>1</v>
      </c>
      <c r="H42" s="44">
        <v>3</v>
      </c>
      <c r="I42" s="189">
        <f t="shared" si="1"/>
        <v>2</v>
      </c>
      <c r="J42" s="184">
        <v>1</v>
      </c>
      <c r="K42" s="44">
        <v>1</v>
      </c>
      <c r="L42" s="44">
        <v>4</v>
      </c>
      <c r="M42" s="44">
        <v>4</v>
      </c>
      <c r="N42" s="44"/>
      <c r="O42" s="195">
        <v>4</v>
      </c>
      <c r="P42" s="198">
        <v>0</v>
      </c>
      <c r="Q42" s="45">
        <v>3.5</v>
      </c>
      <c r="R42" s="199">
        <v>1</v>
      </c>
    </row>
    <row r="43" spans="1:18" s="12" customFormat="1" ht="27">
      <c r="A43" s="39">
        <v>27.2</v>
      </c>
      <c r="B43" s="40" t="s">
        <v>63</v>
      </c>
      <c r="C43" s="41" t="s">
        <v>62</v>
      </c>
      <c r="D43" s="42" t="s">
        <v>11</v>
      </c>
      <c r="E43" s="43">
        <v>24</v>
      </c>
      <c r="F43" s="181">
        <f>'[1]LONGITUDES'!L83</f>
        <v>1750.39</v>
      </c>
      <c r="G43" s="188">
        <v>1</v>
      </c>
      <c r="H43" s="44">
        <v>3</v>
      </c>
      <c r="I43" s="189">
        <f t="shared" si="1"/>
        <v>2</v>
      </c>
      <c r="J43" s="184">
        <v>1</v>
      </c>
      <c r="K43" s="44">
        <v>1</v>
      </c>
      <c r="L43" s="44">
        <v>4</v>
      </c>
      <c r="M43" s="44">
        <v>4</v>
      </c>
      <c r="N43" s="44"/>
      <c r="O43" s="195">
        <v>4</v>
      </c>
      <c r="P43" s="198">
        <v>0</v>
      </c>
      <c r="Q43" s="45">
        <v>3.5</v>
      </c>
      <c r="R43" s="199">
        <v>4</v>
      </c>
    </row>
    <row r="44" spans="1:18" s="12" customFormat="1" ht="18">
      <c r="A44" s="39">
        <v>28</v>
      </c>
      <c r="B44" s="40" t="s">
        <v>64</v>
      </c>
      <c r="C44" s="41" t="s">
        <v>65</v>
      </c>
      <c r="D44" s="42" t="s">
        <v>11</v>
      </c>
      <c r="E44" s="43">
        <v>24</v>
      </c>
      <c r="F44" s="181">
        <f>'[1]LONGITUDES'!L84</f>
        <v>3912.55</v>
      </c>
      <c r="G44" s="188">
        <v>1</v>
      </c>
      <c r="H44" s="44">
        <v>3</v>
      </c>
      <c r="I44" s="189">
        <f t="shared" si="1"/>
        <v>2</v>
      </c>
      <c r="J44" s="184">
        <v>3</v>
      </c>
      <c r="K44" s="44">
        <v>1</v>
      </c>
      <c r="L44" s="44">
        <v>4</v>
      </c>
      <c r="M44" s="44">
        <v>4</v>
      </c>
      <c r="N44" s="44"/>
      <c r="O44" s="195">
        <v>4</v>
      </c>
      <c r="P44" s="198">
        <v>0</v>
      </c>
      <c r="Q44" s="45">
        <v>2</v>
      </c>
      <c r="R44" s="199">
        <v>1</v>
      </c>
    </row>
    <row r="45" spans="1:18" s="12" customFormat="1" ht="12.75">
      <c r="A45" s="39" t="s">
        <v>332</v>
      </c>
      <c r="B45" s="40" t="s">
        <v>66</v>
      </c>
      <c r="C45" s="41" t="s">
        <v>67</v>
      </c>
      <c r="D45" s="42" t="s">
        <v>11</v>
      </c>
      <c r="E45" s="43">
        <v>24</v>
      </c>
      <c r="F45" s="181">
        <f>'[1]LONGITUDES'!L85</f>
        <v>2557.47</v>
      </c>
      <c r="G45" s="188">
        <v>1</v>
      </c>
      <c r="H45" s="44">
        <v>3</v>
      </c>
      <c r="I45" s="189">
        <f t="shared" si="1"/>
        <v>2</v>
      </c>
      <c r="J45" s="184">
        <v>3.5</v>
      </c>
      <c r="K45" s="44">
        <v>1</v>
      </c>
      <c r="L45" s="44">
        <v>4</v>
      </c>
      <c r="M45" s="44">
        <v>4</v>
      </c>
      <c r="N45" s="44">
        <v>2.83</v>
      </c>
      <c r="O45" s="195">
        <v>4</v>
      </c>
      <c r="P45" s="198">
        <v>0</v>
      </c>
      <c r="Q45" s="45">
        <v>1.5</v>
      </c>
      <c r="R45" s="199">
        <v>1</v>
      </c>
    </row>
    <row r="46" spans="1:18" s="12" customFormat="1" ht="27">
      <c r="A46" s="39" t="s">
        <v>333</v>
      </c>
      <c r="B46" s="40" t="s">
        <v>68</v>
      </c>
      <c r="C46" s="41" t="s">
        <v>69</v>
      </c>
      <c r="D46" s="42" t="s">
        <v>11</v>
      </c>
      <c r="E46" s="43">
        <v>24</v>
      </c>
      <c r="F46" s="181">
        <f>'[1]LONGITUDES'!L91</f>
        <v>2987.02</v>
      </c>
      <c r="G46" s="188">
        <v>1</v>
      </c>
      <c r="H46" s="44">
        <v>3</v>
      </c>
      <c r="I46" s="189">
        <f t="shared" si="1"/>
        <v>2</v>
      </c>
      <c r="J46" s="184">
        <v>1</v>
      </c>
      <c r="K46" s="44">
        <v>1</v>
      </c>
      <c r="L46" s="44">
        <v>3.5</v>
      </c>
      <c r="M46" s="44">
        <v>2</v>
      </c>
      <c r="N46" s="44"/>
      <c r="O46" s="195">
        <v>2.5</v>
      </c>
      <c r="P46" s="198">
        <v>0</v>
      </c>
      <c r="Q46" s="45">
        <v>3</v>
      </c>
      <c r="R46" s="199">
        <v>2.5</v>
      </c>
    </row>
    <row r="47" spans="1:18" s="12" customFormat="1" ht="18">
      <c r="A47" s="39">
        <v>31.1</v>
      </c>
      <c r="B47" s="48" t="s">
        <v>70</v>
      </c>
      <c r="C47" s="41" t="s">
        <v>71</v>
      </c>
      <c r="D47" s="42" t="s">
        <v>11</v>
      </c>
      <c r="E47" s="50">
        <v>24</v>
      </c>
      <c r="F47" s="181">
        <f>'[1]LONGITUDES'!L92</f>
        <v>4317.5</v>
      </c>
      <c r="G47" s="188">
        <v>1</v>
      </c>
      <c r="H47" s="47">
        <v>3</v>
      </c>
      <c r="I47" s="189">
        <f t="shared" si="1"/>
        <v>2</v>
      </c>
      <c r="J47" s="184">
        <v>1</v>
      </c>
      <c r="K47" s="44">
        <v>1</v>
      </c>
      <c r="L47" s="44">
        <v>3.5</v>
      </c>
      <c r="M47" s="44">
        <v>2</v>
      </c>
      <c r="N47" s="44"/>
      <c r="O47" s="195">
        <v>2</v>
      </c>
      <c r="P47" s="198">
        <v>0</v>
      </c>
      <c r="Q47" s="45">
        <v>2</v>
      </c>
      <c r="R47" s="199">
        <v>1.5</v>
      </c>
    </row>
    <row r="48" spans="1:18" s="12" customFormat="1" ht="18">
      <c r="A48" s="39">
        <v>31.2</v>
      </c>
      <c r="B48" s="40" t="s">
        <v>72</v>
      </c>
      <c r="C48" s="41" t="s">
        <v>71</v>
      </c>
      <c r="D48" s="42" t="s">
        <v>11</v>
      </c>
      <c r="E48" s="43">
        <v>24</v>
      </c>
      <c r="F48" s="181">
        <f>'[1]LONGITUDES'!L93</f>
        <v>3472.87</v>
      </c>
      <c r="G48" s="188">
        <v>1</v>
      </c>
      <c r="H48" s="44">
        <v>3</v>
      </c>
      <c r="I48" s="189">
        <f t="shared" si="1"/>
        <v>2</v>
      </c>
      <c r="J48" s="184">
        <v>1</v>
      </c>
      <c r="K48" s="44">
        <v>1</v>
      </c>
      <c r="L48" s="44">
        <v>3.5</v>
      </c>
      <c r="M48" s="44">
        <v>2</v>
      </c>
      <c r="N48" s="44"/>
      <c r="O48" s="195">
        <v>2</v>
      </c>
      <c r="P48" s="198">
        <v>0</v>
      </c>
      <c r="Q48" s="45">
        <v>1</v>
      </c>
      <c r="R48" s="199">
        <v>1.5</v>
      </c>
    </row>
    <row r="49" spans="1:18" s="12" customFormat="1" ht="12.75">
      <c r="A49" s="39">
        <v>32</v>
      </c>
      <c r="B49" s="40" t="s">
        <v>73</v>
      </c>
      <c r="C49" s="41" t="s">
        <v>74</v>
      </c>
      <c r="D49" s="42" t="s">
        <v>11</v>
      </c>
      <c r="E49" s="43">
        <v>24</v>
      </c>
      <c r="F49" s="181">
        <f>'[1]LONGITUDES'!L94</f>
        <v>5344.76</v>
      </c>
      <c r="G49" s="188">
        <v>1</v>
      </c>
      <c r="H49" s="44">
        <v>3</v>
      </c>
      <c r="I49" s="189">
        <f t="shared" si="1"/>
        <v>2</v>
      </c>
      <c r="J49" s="184">
        <v>1</v>
      </c>
      <c r="K49" s="44">
        <v>1</v>
      </c>
      <c r="L49" s="44">
        <v>3.5</v>
      </c>
      <c r="M49" s="44">
        <v>3.5</v>
      </c>
      <c r="N49" s="44"/>
      <c r="O49" s="195">
        <v>2</v>
      </c>
      <c r="P49" s="198">
        <v>0</v>
      </c>
      <c r="Q49" s="45">
        <v>1.5</v>
      </c>
      <c r="R49" s="199">
        <v>2.5</v>
      </c>
    </row>
    <row r="50" spans="1:18" s="12" customFormat="1" ht="18">
      <c r="A50" s="39" t="s">
        <v>334</v>
      </c>
      <c r="B50" s="40" t="s">
        <v>75</v>
      </c>
      <c r="C50" s="41" t="s">
        <v>76</v>
      </c>
      <c r="D50" s="42" t="s">
        <v>11</v>
      </c>
      <c r="E50" s="43">
        <v>24</v>
      </c>
      <c r="F50" s="181">
        <f>'[1]LONGITUDES'!L95</f>
        <v>1293.48</v>
      </c>
      <c r="G50" s="188">
        <v>1</v>
      </c>
      <c r="H50" s="44">
        <v>3</v>
      </c>
      <c r="I50" s="189">
        <f t="shared" si="1"/>
        <v>2</v>
      </c>
      <c r="J50" s="184">
        <v>1</v>
      </c>
      <c r="K50" s="44">
        <v>1</v>
      </c>
      <c r="L50" s="44">
        <v>3.5</v>
      </c>
      <c r="M50" s="44">
        <v>3.5</v>
      </c>
      <c r="N50" s="44">
        <v>3</v>
      </c>
      <c r="O50" s="195">
        <v>2</v>
      </c>
      <c r="P50" s="198">
        <v>0</v>
      </c>
      <c r="Q50" s="45">
        <v>3</v>
      </c>
      <c r="R50" s="199">
        <v>4</v>
      </c>
    </row>
    <row r="51" spans="1:18" s="12" customFormat="1" ht="12.75">
      <c r="A51" s="39" t="s">
        <v>335</v>
      </c>
      <c r="B51" s="40" t="s">
        <v>77</v>
      </c>
      <c r="C51" s="41" t="s">
        <v>78</v>
      </c>
      <c r="D51" s="42" t="s">
        <v>11</v>
      </c>
      <c r="E51" s="43">
        <v>24</v>
      </c>
      <c r="F51" s="181">
        <f>'[1]LONGITUDES'!L100</f>
        <v>2510.47</v>
      </c>
      <c r="G51" s="188">
        <v>1</v>
      </c>
      <c r="H51" s="44">
        <v>3</v>
      </c>
      <c r="I51" s="189">
        <f t="shared" si="1"/>
        <v>2</v>
      </c>
      <c r="J51" s="184">
        <v>1</v>
      </c>
      <c r="K51" s="44">
        <v>1</v>
      </c>
      <c r="L51" s="44">
        <v>3.5</v>
      </c>
      <c r="M51" s="44">
        <v>3.5</v>
      </c>
      <c r="N51" s="44"/>
      <c r="O51" s="195">
        <v>3</v>
      </c>
      <c r="P51" s="198">
        <v>0</v>
      </c>
      <c r="Q51" s="45">
        <v>1</v>
      </c>
      <c r="R51" s="199">
        <v>1</v>
      </c>
    </row>
    <row r="52" spans="1:18" s="12" customFormat="1" ht="18">
      <c r="A52" s="39" t="s">
        <v>336</v>
      </c>
      <c r="B52" s="40" t="s">
        <v>79</v>
      </c>
      <c r="C52" s="41" t="s">
        <v>80</v>
      </c>
      <c r="D52" s="42" t="s">
        <v>11</v>
      </c>
      <c r="E52" s="43">
        <v>24</v>
      </c>
      <c r="F52" s="181">
        <f>'[1]LONGITUDES'!L105</f>
        <v>818.03</v>
      </c>
      <c r="G52" s="188">
        <v>1</v>
      </c>
      <c r="H52" s="44">
        <v>2</v>
      </c>
      <c r="I52" s="189">
        <f t="shared" si="1"/>
        <v>2</v>
      </c>
      <c r="J52" s="184">
        <v>1</v>
      </c>
      <c r="K52" s="44">
        <v>1</v>
      </c>
      <c r="L52" s="44">
        <v>3.5</v>
      </c>
      <c r="M52" s="44">
        <v>4</v>
      </c>
      <c r="N52" s="44"/>
      <c r="O52" s="195">
        <v>4</v>
      </c>
      <c r="P52" s="198">
        <v>0</v>
      </c>
      <c r="Q52" s="45"/>
      <c r="R52" s="199"/>
    </row>
    <row r="53" spans="1:18" s="12" customFormat="1" ht="12.75">
      <c r="A53" s="39" t="s">
        <v>337</v>
      </c>
      <c r="B53" s="40" t="s">
        <v>81</v>
      </c>
      <c r="C53" s="54" t="s">
        <v>82</v>
      </c>
      <c r="D53" s="42" t="s">
        <v>11</v>
      </c>
      <c r="E53" s="43">
        <v>24</v>
      </c>
      <c r="F53" s="181">
        <f>'[1]LONGITUDES'!L106</f>
        <v>692.45</v>
      </c>
      <c r="G53" s="188">
        <v>1</v>
      </c>
      <c r="H53" s="44">
        <v>1</v>
      </c>
      <c r="I53" s="189">
        <f t="shared" si="1"/>
        <v>2</v>
      </c>
      <c r="J53" s="184">
        <v>2.8</v>
      </c>
      <c r="K53" s="44">
        <v>1</v>
      </c>
      <c r="L53" s="44">
        <v>3</v>
      </c>
      <c r="M53" s="44">
        <v>2</v>
      </c>
      <c r="N53" s="44"/>
      <c r="O53" s="195">
        <v>2</v>
      </c>
      <c r="P53" s="198">
        <v>0</v>
      </c>
      <c r="Q53" s="45">
        <v>3.5</v>
      </c>
      <c r="R53" s="199">
        <v>1</v>
      </c>
    </row>
    <row r="54" spans="1:18" s="12" customFormat="1" ht="18">
      <c r="A54" s="39" t="s">
        <v>338</v>
      </c>
      <c r="B54" s="40" t="s">
        <v>83</v>
      </c>
      <c r="C54" s="41" t="s">
        <v>84</v>
      </c>
      <c r="D54" s="42" t="s">
        <v>11</v>
      </c>
      <c r="E54" s="43">
        <v>24</v>
      </c>
      <c r="F54" s="181">
        <f>'[1]LONGITUDES'!L107</f>
        <v>4722.99</v>
      </c>
      <c r="G54" s="188">
        <v>1</v>
      </c>
      <c r="H54" s="44">
        <v>1</v>
      </c>
      <c r="I54" s="189">
        <f t="shared" si="1"/>
        <v>2</v>
      </c>
      <c r="J54" s="184">
        <v>1</v>
      </c>
      <c r="K54" s="44">
        <v>1</v>
      </c>
      <c r="L54" s="44">
        <v>4</v>
      </c>
      <c r="M54" s="44">
        <v>4</v>
      </c>
      <c r="N54" s="44">
        <v>2.6</v>
      </c>
      <c r="O54" s="195">
        <v>4</v>
      </c>
      <c r="P54" s="198">
        <v>0</v>
      </c>
      <c r="Q54" s="45">
        <v>2</v>
      </c>
      <c r="R54" s="199">
        <v>1.5</v>
      </c>
    </row>
    <row r="55" spans="1:18" s="12" customFormat="1" ht="18">
      <c r="A55" s="39" t="s">
        <v>339</v>
      </c>
      <c r="B55" s="40" t="s">
        <v>85</v>
      </c>
      <c r="C55" s="41" t="s">
        <v>86</v>
      </c>
      <c r="D55" s="42" t="s">
        <v>11</v>
      </c>
      <c r="E55" s="43">
        <v>24</v>
      </c>
      <c r="F55" s="181">
        <f>'[1]LONGITUDES'!L108</f>
        <v>1909.85</v>
      </c>
      <c r="G55" s="188">
        <v>1</v>
      </c>
      <c r="H55" s="44">
        <v>1</v>
      </c>
      <c r="I55" s="189">
        <f t="shared" si="1"/>
        <v>2</v>
      </c>
      <c r="J55" s="184">
        <v>3</v>
      </c>
      <c r="K55" s="44">
        <v>1</v>
      </c>
      <c r="L55" s="44">
        <v>4</v>
      </c>
      <c r="M55" s="44">
        <v>4</v>
      </c>
      <c r="N55" s="44">
        <v>3.25</v>
      </c>
      <c r="O55" s="195">
        <v>3</v>
      </c>
      <c r="P55" s="198">
        <v>0</v>
      </c>
      <c r="Q55" s="45">
        <v>1.5</v>
      </c>
      <c r="R55" s="199">
        <v>1</v>
      </c>
    </row>
    <row r="56" spans="1:18" s="12" customFormat="1" ht="27">
      <c r="A56" s="39" t="s">
        <v>340</v>
      </c>
      <c r="B56" s="40" t="s">
        <v>87</v>
      </c>
      <c r="C56" s="41" t="s">
        <v>88</v>
      </c>
      <c r="D56" s="42" t="s">
        <v>11</v>
      </c>
      <c r="E56" s="43">
        <v>24</v>
      </c>
      <c r="F56" s="181">
        <f>'[1]LONGITUDES'!L115</f>
        <v>3790.96</v>
      </c>
      <c r="G56" s="188">
        <v>1</v>
      </c>
      <c r="H56" s="44">
        <v>1</v>
      </c>
      <c r="I56" s="189">
        <f t="shared" si="1"/>
        <v>2</v>
      </c>
      <c r="J56" s="184">
        <v>3</v>
      </c>
      <c r="K56" s="44">
        <v>1</v>
      </c>
      <c r="L56" s="44">
        <v>4</v>
      </c>
      <c r="M56" s="44">
        <v>4</v>
      </c>
      <c r="N56" s="44">
        <v>3.5</v>
      </c>
      <c r="O56" s="195">
        <v>3</v>
      </c>
      <c r="P56" s="198">
        <v>0</v>
      </c>
      <c r="Q56" s="45">
        <v>3.5</v>
      </c>
      <c r="R56" s="199">
        <v>1.5</v>
      </c>
    </row>
    <row r="57" spans="1:18" s="12" customFormat="1" ht="12.75">
      <c r="A57" s="39">
        <v>40.1</v>
      </c>
      <c r="B57" s="40" t="s">
        <v>89</v>
      </c>
      <c r="C57" s="41" t="s">
        <v>90</v>
      </c>
      <c r="D57" s="42" t="s">
        <v>11</v>
      </c>
      <c r="E57" s="43">
        <v>36</v>
      </c>
      <c r="F57" s="181">
        <f>'[1]LONGITUDES'!L120</f>
        <v>350</v>
      </c>
      <c r="G57" s="188">
        <v>1</v>
      </c>
      <c r="H57" s="44">
        <v>1</v>
      </c>
      <c r="I57" s="189">
        <f t="shared" si="1"/>
        <v>3</v>
      </c>
      <c r="J57" s="184">
        <v>2</v>
      </c>
      <c r="K57" s="44">
        <v>4</v>
      </c>
      <c r="L57" s="44">
        <v>3</v>
      </c>
      <c r="M57" s="44">
        <v>3.5</v>
      </c>
      <c r="N57" s="44">
        <v>2.5</v>
      </c>
      <c r="O57" s="195">
        <v>2</v>
      </c>
      <c r="P57" s="198">
        <v>0</v>
      </c>
      <c r="Q57" s="45"/>
      <c r="R57" s="199"/>
    </row>
    <row r="58" spans="1:18" s="12" customFormat="1" ht="12.75">
      <c r="A58" s="39">
        <v>40.2</v>
      </c>
      <c r="B58" s="40" t="s">
        <v>89</v>
      </c>
      <c r="C58" s="41" t="s">
        <v>90</v>
      </c>
      <c r="D58" s="42" t="s">
        <v>11</v>
      </c>
      <c r="E58" s="43">
        <v>30</v>
      </c>
      <c r="F58" s="181">
        <f>'[1]LONGITUDES'!L121</f>
        <v>849.81</v>
      </c>
      <c r="G58" s="188">
        <v>1</v>
      </c>
      <c r="H58" s="44">
        <v>1</v>
      </c>
      <c r="I58" s="189">
        <f t="shared" si="1"/>
        <v>3</v>
      </c>
      <c r="J58" s="184">
        <v>2</v>
      </c>
      <c r="K58" s="44">
        <v>4</v>
      </c>
      <c r="L58" s="44">
        <v>3</v>
      </c>
      <c r="M58" s="44">
        <v>3.5</v>
      </c>
      <c r="N58" s="44"/>
      <c r="O58" s="195">
        <v>2</v>
      </c>
      <c r="P58" s="198">
        <v>0</v>
      </c>
      <c r="Q58" s="45">
        <v>4.5</v>
      </c>
      <c r="R58" s="199">
        <v>3</v>
      </c>
    </row>
    <row r="59" spans="1:18" s="12" customFormat="1" ht="12.75">
      <c r="A59" s="39">
        <v>40.3</v>
      </c>
      <c r="B59" s="40" t="s">
        <v>89</v>
      </c>
      <c r="C59" s="41" t="s">
        <v>82</v>
      </c>
      <c r="D59" s="42" t="s">
        <v>11</v>
      </c>
      <c r="E59" s="43">
        <v>24</v>
      </c>
      <c r="F59" s="181">
        <f>'[1]LONGITUDES'!L122</f>
        <v>700</v>
      </c>
      <c r="G59" s="188">
        <v>1</v>
      </c>
      <c r="H59" s="44">
        <v>1</v>
      </c>
      <c r="I59" s="189">
        <f t="shared" si="1"/>
        <v>2</v>
      </c>
      <c r="J59" s="184">
        <v>3</v>
      </c>
      <c r="K59" s="44">
        <v>3</v>
      </c>
      <c r="L59" s="44">
        <v>3</v>
      </c>
      <c r="M59" s="44">
        <v>3</v>
      </c>
      <c r="N59" s="44">
        <v>4.5</v>
      </c>
      <c r="O59" s="195">
        <v>2</v>
      </c>
      <c r="P59" s="198">
        <v>0</v>
      </c>
      <c r="Q59" s="45"/>
      <c r="R59" s="199"/>
    </row>
    <row r="60" spans="1:18" s="12" customFormat="1" ht="12.75">
      <c r="A60" s="39">
        <v>40.4</v>
      </c>
      <c r="B60" s="40" t="s">
        <v>89</v>
      </c>
      <c r="C60" s="41" t="s">
        <v>82</v>
      </c>
      <c r="D60" s="42" t="s">
        <v>11</v>
      </c>
      <c r="E60" s="43">
        <v>20</v>
      </c>
      <c r="F60" s="181">
        <v>3856</v>
      </c>
      <c r="G60" s="188">
        <v>1</v>
      </c>
      <c r="H60" s="44">
        <v>1</v>
      </c>
      <c r="I60" s="189">
        <f t="shared" si="1"/>
        <v>2</v>
      </c>
      <c r="J60" s="184">
        <v>3</v>
      </c>
      <c r="K60" s="44">
        <v>3</v>
      </c>
      <c r="L60" s="44">
        <v>3</v>
      </c>
      <c r="M60" s="44">
        <v>3</v>
      </c>
      <c r="N60" s="44">
        <v>4.5</v>
      </c>
      <c r="O60" s="195">
        <v>3</v>
      </c>
      <c r="P60" s="198">
        <v>0</v>
      </c>
      <c r="Q60" s="45"/>
      <c r="R60" s="199"/>
    </row>
    <row r="61" spans="1:18" s="12" customFormat="1" ht="18">
      <c r="A61" s="39">
        <v>41.1</v>
      </c>
      <c r="B61" s="40" t="s">
        <v>91</v>
      </c>
      <c r="C61" s="41" t="s">
        <v>92</v>
      </c>
      <c r="D61" s="42" t="s">
        <v>11</v>
      </c>
      <c r="E61" s="43">
        <v>36</v>
      </c>
      <c r="F61" s="181">
        <f>'[1]LONGITUDES'!L124</f>
        <v>178.74</v>
      </c>
      <c r="G61" s="188">
        <v>1</v>
      </c>
      <c r="H61" s="44">
        <v>1</v>
      </c>
      <c r="I61" s="189">
        <f t="shared" si="1"/>
        <v>3</v>
      </c>
      <c r="J61" s="184">
        <v>2</v>
      </c>
      <c r="K61" s="44">
        <v>4</v>
      </c>
      <c r="L61" s="44">
        <v>3</v>
      </c>
      <c r="M61" s="44">
        <v>3.5</v>
      </c>
      <c r="N61" s="44"/>
      <c r="O61" s="195">
        <v>2</v>
      </c>
      <c r="P61" s="198">
        <v>5</v>
      </c>
      <c r="Q61" s="45">
        <v>4</v>
      </c>
      <c r="R61" s="199">
        <v>5</v>
      </c>
    </row>
    <row r="62" spans="1:18" s="12" customFormat="1" ht="18">
      <c r="A62" s="39">
        <v>41.2</v>
      </c>
      <c r="B62" s="40" t="s">
        <v>91</v>
      </c>
      <c r="C62" s="41" t="s">
        <v>93</v>
      </c>
      <c r="D62" s="42" t="s">
        <v>11</v>
      </c>
      <c r="E62" s="43">
        <v>30</v>
      </c>
      <c r="F62" s="181">
        <f>'[1]LONGITUDES'!L125</f>
        <v>893.58</v>
      </c>
      <c r="G62" s="188">
        <v>1</v>
      </c>
      <c r="H62" s="44">
        <v>1</v>
      </c>
      <c r="I62" s="189">
        <f t="shared" si="1"/>
        <v>3</v>
      </c>
      <c r="J62" s="184">
        <v>2</v>
      </c>
      <c r="K62" s="44">
        <v>4</v>
      </c>
      <c r="L62" s="44">
        <v>3</v>
      </c>
      <c r="M62" s="44">
        <v>3.5</v>
      </c>
      <c r="N62" s="44"/>
      <c r="O62" s="195">
        <v>2</v>
      </c>
      <c r="P62" s="198">
        <v>0</v>
      </c>
      <c r="Q62" s="45">
        <v>3.5</v>
      </c>
      <c r="R62" s="199">
        <v>4</v>
      </c>
    </row>
    <row r="63" spans="1:18" s="12" customFormat="1" ht="19.5">
      <c r="A63" s="58">
        <v>41.3</v>
      </c>
      <c r="B63" s="59" t="s">
        <v>94</v>
      </c>
      <c r="C63" s="60" t="s">
        <v>95</v>
      </c>
      <c r="D63" s="61" t="s">
        <v>11</v>
      </c>
      <c r="E63" s="62">
        <v>20</v>
      </c>
      <c r="F63" s="180">
        <f>'[1]LONGITUDES'!L126</f>
        <v>642.56</v>
      </c>
      <c r="G63" s="186">
        <v>1</v>
      </c>
      <c r="H63" s="63">
        <v>1</v>
      </c>
      <c r="I63" s="187">
        <f t="shared" si="1"/>
        <v>2</v>
      </c>
      <c r="J63" s="183">
        <v>3.2</v>
      </c>
      <c r="K63" s="63">
        <v>4</v>
      </c>
      <c r="L63" s="63">
        <v>3</v>
      </c>
      <c r="M63" s="63">
        <v>3.5</v>
      </c>
      <c r="N63" s="63"/>
      <c r="O63" s="194">
        <v>2</v>
      </c>
      <c r="P63" s="196">
        <v>0</v>
      </c>
      <c r="Q63" s="64"/>
      <c r="R63" s="197"/>
    </row>
    <row r="64" spans="1:18" s="12" customFormat="1" ht="12.75">
      <c r="A64" s="39">
        <v>42.1</v>
      </c>
      <c r="B64" s="40" t="s">
        <v>96</v>
      </c>
      <c r="C64" s="41" t="s">
        <v>97</v>
      </c>
      <c r="D64" s="42" t="s">
        <v>11</v>
      </c>
      <c r="E64" s="43">
        <v>30</v>
      </c>
      <c r="F64" s="181">
        <f>'[1]LONGITUDES'!L127</f>
        <v>1289.89</v>
      </c>
      <c r="G64" s="188">
        <v>1</v>
      </c>
      <c r="H64" s="44">
        <v>1</v>
      </c>
      <c r="I64" s="189">
        <f t="shared" si="1"/>
        <v>3</v>
      </c>
      <c r="J64" s="184">
        <v>3.8</v>
      </c>
      <c r="K64" s="44">
        <v>1</v>
      </c>
      <c r="L64" s="44">
        <v>3</v>
      </c>
      <c r="M64" s="44">
        <v>3.5</v>
      </c>
      <c r="N64" s="44">
        <v>2</v>
      </c>
      <c r="O64" s="195">
        <v>2</v>
      </c>
      <c r="P64" s="198">
        <v>0</v>
      </c>
      <c r="Q64" s="45">
        <v>4.5</v>
      </c>
      <c r="R64" s="199">
        <v>2</v>
      </c>
    </row>
    <row r="65" spans="1:18" s="12" customFormat="1" ht="12.75">
      <c r="A65" s="39">
        <v>42.2</v>
      </c>
      <c r="B65" s="40" t="s">
        <v>98</v>
      </c>
      <c r="C65" s="41" t="s">
        <v>99</v>
      </c>
      <c r="D65" s="42" t="s">
        <v>11</v>
      </c>
      <c r="E65" s="43">
        <v>30</v>
      </c>
      <c r="F65" s="181">
        <f>'[1]LONGITUDES'!L128</f>
        <v>947.44</v>
      </c>
      <c r="G65" s="188">
        <v>1</v>
      </c>
      <c r="H65" s="44">
        <v>1</v>
      </c>
      <c r="I65" s="189">
        <f t="shared" si="1"/>
        <v>3</v>
      </c>
      <c r="J65" s="184">
        <v>3.8</v>
      </c>
      <c r="K65" s="44">
        <v>1</v>
      </c>
      <c r="L65" s="44">
        <v>3</v>
      </c>
      <c r="M65" s="44">
        <v>3.5</v>
      </c>
      <c r="N65" s="44">
        <v>2</v>
      </c>
      <c r="O65" s="195">
        <v>2</v>
      </c>
      <c r="P65" s="198">
        <v>0</v>
      </c>
      <c r="Q65" s="45"/>
      <c r="R65" s="199"/>
    </row>
    <row r="66" spans="1:18" s="12" customFormat="1" ht="12.75">
      <c r="A66" s="39">
        <v>42.3</v>
      </c>
      <c r="B66" s="40" t="s">
        <v>98</v>
      </c>
      <c r="C66" s="41" t="s">
        <v>100</v>
      </c>
      <c r="D66" s="42" t="s">
        <v>11</v>
      </c>
      <c r="E66" s="43">
        <v>20</v>
      </c>
      <c r="F66" s="181">
        <f>'[1]LONGITUDES'!L129</f>
        <v>486.7</v>
      </c>
      <c r="G66" s="188">
        <v>1</v>
      </c>
      <c r="H66" s="44">
        <v>1</v>
      </c>
      <c r="I66" s="189">
        <f t="shared" si="1"/>
        <v>2</v>
      </c>
      <c r="J66" s="184">
        <v>2</v>
      </c>
      <c r="K66" s="44">
        <v>4</v>
      </c>
      <c r="L66" s="44">
        <v>3</v>
      </c>
      <c r="M66" s="44">
        <v>3.5</v>
      </c>
      <c r="N66" s="44">
        <v>4.5</v>
      </c>
      <c r="O66" s="195">
        <v>2</v>
      </c>
      <c r="P66" s="198">
        <v>0</v>
      </c>
      <c r="Q66" s="45">
        <v>3.5</v>
      </c>
      <c r="R66" s="199">
        <v>1.5</v>
      </c>
    </row>
    <row r="67" spans="1:18" s="12" customFormat="1" ht="18">
      <c r="A67" s="39">
        <v>43</v>
      </c>
      <c r="B67" s="40" t="s">
        <v>101</v>
      </c>
      <c r="C67" s="41" t="s">
        <v>102</v>
      </c>
      <c r="D67" s="42" t="s">
        <v>11</v>
      </c>
      <c r="E67" s="43">
        <v>16</v>
      </c>
      <c r="F67" s="181">
        <f>'[1]LONGITUDES'!L137</f>
        <v>3878.59</v>
      </c>
      <c r="G67" s="188">
        <v>1</v>
      </c>
      <c r="H67" s="44">
        <v>2</v>
      </c>
      <c r="I67" s="189">
        <f t="shared" si="1"/>
        <v>1</v>
      </c>
      <c r="J67" s="184">
        <v>1</v>
      </c>
      <c r="K67" s="44">
        <v>1</v>
      </c>
      <c r="L67" s="44">
        <v>4</v>
      </c>
      <c r="M67" s="44">
        <v>4</v>
      </c>
      <c r="N67" s="44"/>
      <c r="O67" s="195">
        <v>4</v>
      </c>
      <c r="P67" s="198">
        <v>0</v>
      </c>
      <c r="Q67" s="45">
        <v>2</v>
      </c>
      <c r="R67" s="199">
        <v>1</v>
      </c>
    </row>
    <row r="68" spans="1:18" s="12" customFormat="1" ht="12.75">
      <c r="A68" s="39" t="s">
        <v>341</v>
      </c>
      <c r="B68" s="40" t="s">
        <v>103</v>
      </c>
      <c r="C68" s="41" t="s">
        <v>104</v>
      </c>
      <c r="D68" s="42" t="s">
        <v>11</v>
      </c>
      <c r="E68" s="43">
        <v>16</v>
      </c>
      <c r="F68" s="181">
        <f>'[1]LONGITUDES'!L138</f>
        <v>3848.08</v>
      </c>
      <c r="G68" s="188">
        <v>1</v>
      </c>
      <c r="H68" s="44">
        <v>3</v>
      </c>
      <c r="I68" s="189">
        <f t="shared" si="1"/>
        <v>1</v>
      </c>
      <c r="J68" s="184">
        <v>1</v>
      </c>
      <c r="K68" s="44">
        <v>1</v>
      </c>
      <c r="L68" s="44">
        <v>3</v>
      </c>
      <c r="M68" s="44">
        <v>3</v>
      </c>
      <c r="N68" s="44"/>
      <c r="O68" s="195">
        <v>3</v>
      </c>
      <c r="P68" s="198">
        <v>0</v>
      </c>
      <c r="Q68" s="45"/>
      <c r="R68" s="199"/>
    </row>
    <row r="69" spans="1:18" s="12" customFormat="1" ht="18">
      <c r="A69" s="39" t="s">
        <v>342</v>
      </c>
      <c r="B69" s="40" t="s">
        <v>105</v>
      </c>
      <c r="C69" s="41" t="s">
        <v>106</v>
      </c>
      <c r="D69" s="42" t="s">
        <v>11</v>
      </c>
      <c r="E69" s="43">
        <v>16</v>
      </c>
      <c r="F69" s="181">
        <f>'[1]LONGITUDES'!L139</f>
        <v>1395.15</v>
      </c>
      <c r="G69" s="188">
        <v>1</v>
      </c>
      <c r="H69" s="44">
        <v>1</v>
      </c>
      <c r="I69" s="189">
        <f t="shared" si="1"/>
        <v>1</v>
      </c>
      <c r="J69" s="184">
        <v>3.3</v>
      </c>
      <c r="K69" s="44">
        <v>1</v>
      </c>
      <c r="L69" s="44">
        <v>4</v>
      </c>
      <c r="M69" s="44">
        <v>4</v>
      </c>
      <c r="N69" s="44">
        <v>4.5</v>
      </c>
      <c r="O69" s="195">
        <v>4</v>
      </c>
      <c r="P69" s="198">
        <v>0</v>
      </c>
      <c r="Q69" s="45">
        <v>2.5</v>
      </c>
      <c r="R69" s="199">
        <v>2</v>
      </c>
    </row>
    <row r="70" spans="1:18" s="12" customFormat="1" ht="36">
      <c r="A70" s="39">
        <v>46.1</v>
      </c>
      <c r="B70" s="40" t="s">
        <v>107</v>
      </c>
      <c r="C70" s="41" t="s">
        <v>108</v>
      </c>
      <c r="D70" s="42" t="s">
        <v>11</v>
      </c>
      <c r="E70" s="43">
        <v>24</v>
      </c>
      <c r="F70" s="181">
        <f>'[1]LONGITUDES'!L142</f>
        <v>3279.26</v>
      </c>
      <c r="G70" s="188">
        <v>1</v>
      </c>
      <c r="H70" s="44">
        <v>1</v>
      </c>
      <c r="I70" s="189">
        <f t="shared" si="1"/>
        <v>2</v>
      </c>
      <c r="J70" s="184">
        <v>3</v>
      </c>
      <c r="K70" s="44">
        <v>1</v>
      </c>
      <c r="L70" s="44">
        <v>4</v>
      </c>
      <c r="M70" s="44">
        <v>4</v>
      </c>
      <c r="N70" s="44">
        <v>4</v>
      </c>
      <c r="O70" s="195">
        <v>3</v>
      </c>
      <c r="P70" s="198">
        <v>0</v>
      </c>
      <c r="Q70" s="45">
        <v>2</v>
      </c>
      <c r="R70" s="199">
        <v>1.5</v>
      </c>
    </row>
    <row r="71" spans="1:18" s="12" customFormat="1" ht="36">
      <c r="A71" s="39">
        <v>46.2</v>
      </c>
      <c r="B71" s="40" t="s">
        <v>109</v>
      </c>
      <c r="C71" s="41" t="s">
        <v>108</v>
      </c>
      <c r="D71" s="42" t="s">
        <v>11</v>
      </c>
      <c r="E71" s="43">
        <v>16</v>
      </c>
      <c r="F71" s="181">
        <f>'[1]LONGITUDES'!L143</f>
        <v>2154.59</v>
      </c>
      <c r="G71" s="188">
        <v>1</v>
      </c>
      <c r="H71" s="44">
        <v>1</v>
      </c>
      <c r="I71" s="189">
        <f t="shared" si="1"/>
        <v>1</v>
      </c>
      <c r="J71" s="184">
        <v>3</v>
      </c>
      <c r="K71" s="44">
        <v>1</v>
      </c>
      <c r="L71" s="44">
        <v>4</v>
      </c>
      <c r="M71" s="44">
        <v>4</v>
      </c>
      <c r="N71" s="44">
        <v>3</v>
      </c>
      <c r="O71" s="195">
        <v>3</v>
      </c>
      <c r="P71" s="198">
        <v>0</v>
      </c>
      <c r="Q71" s="45">
        <v>4.5</v>
      </c>
      <c r="R71" s="199">
        <v>1.5</v>
      </c>
    </row>
    <row r="72" spans="1:18" s="12" customFormat="1" ht="27">
      <c r="A72" s="39">
        <v>47</v>
      </c>
      <c r="B72" s="40" t="s">
        <v>110</v>
      </c>
      <c r="C72" s="41" t="s">
        <v>111</v>
      </c>
      <c r="D72" s="42" t="s">
        <v>11</v>
      </c>
      <c r="E72" s="43">
        <v>16</v>
      </c>
      <c r="F72" s="181">
        <f>'[1]LONGITUDES'!L130</f>
        <v>2550.38</v>
      </c>
      <c r="G72" s="188">
        <v>1</v>
      </c>
      <c r="H72" s="44">
        <v>1</v>
      </c>
      <c r="I72" s="189">
        <f t="shared" si="1"/>
        <v>1</v>
      </c>
      <c r="J72" s="184">
        <v>3</v>
      </c>
      <c r="K72" s="44">
        <v>1</v>
      </c>
      <c r="L72" s="44">
        <v>4</v>
      </c>
      <c r="M72" s="44">
        <v>4</v>
      </c>
      <c r="N72" s="44">
        <v>4</v>
      </c>
      <c r="O72" s="195">
        <v>3</v>
      </c>
      <c r="P72" s="198">
        <v>0</v>
      </c>
      <c r="Q72" s="45"/>
      <c r="R72" s="199"/>
    </row>
    <row r="73" spans="1:119" s="12" customFormat="1" ht="18">
      <c r="A73" s="39" t="s">
        <v>343</v>
      </c>
      <c r="B73" s="40" t="s">
        <v>112</v>
      </c>
      <c r="C73" s="41" t="s">
        <v>113</v>
      </c>
      <c r="D73" s="42" t="s">
        <v>11</v>
      </c>
      <c r="E73" s="43">
        <v>16</v>
      </c>
      <c r="F73" s="181">
        <f>'[1]LONGITUDES'!L146</f>
        <v>569.59</v>
      </c>
      <c r="G73" s="188">
        <v>1</v>
      </c>
      <c r="H73" s="44">
        <v>1</v>
      </c>
      <c r="I73" s="189">
        <f aca="true" t="shared" si="2" ref="I73:I82">IF(E73=78,5,IF(E73=60,5,IF(E73=48,4,IF(E73=42,4,IF(E73=36,3,IF(E73=30,3,IF(E73=24,2,IF(E73=20,2,1))))))))</f>
        <v>1</v>
      </c>
      <c r="J73" s="184">
        <v>3</v>
      </c>
      <c r="K73" s="44">
        <v>1</v>
      </c>
      <c r="L73" s="44">
        <v>4</v>
      </c>
      <c r="M73" s="44">
        <v>4</v>
      </c>
      <c r="N73" s="44">
        <v>4.33</v>
      </c>
      <c r="O73" s="195">
        <v>3</v>
      </c>
      <c r="P73" s="198">
        <v>0</v>
      </c>
      <c r="Q73" s="45"/>
      <c r="R73" s="199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</row>
    <row r="74" spans="1:119" s="12" customFormat="1" ht="18">
      <c r="A74" s="39" t="s">
        <v>344</v>
      </c>
      <c r="B74" s="40" t="s">
        <v>114</v>
      </c>
      <c r="C74" s="41" t="s">
        <v>115</v>
      </c>
      <c r="D74" s="42" t="s">
        <v>11</v>
      </c>
      <c r="E74" s="43">
        <v>16</v>
      </c>
      <c r="F74" s="181">
        <f>'[1]LONGITUDES'!L147</f>
        <v>2904.32</v>
      </c>
      <c r="G74" s="188">
        <v>1</v>
      </c>
      <c r="H74" s="44">
        <v>1</v>
      </c>
      <c r="I74" s="189">
        <f t="shared" si="2"/>
        <v>1</v>
      </c>
      <c r="J74" s="184">
        <v>3</v>
      </c>
      <c r="K74" s="44">
        <v>1</v>
      </c>
      <c r="L74" s="44">
        <v>4</v>
      </c>
      <c r="M74" s="44">
        <v>4</v>
      </c>
      <c r="N74" s="44">
        <v>3</v>
      </c>
      <c r="O74" s="195">
        <v>3</v>
      </c>
      <c r="P74" s="198">
        <v>0</v>
      </c>
      <c r="Q74" s="45">
        <v>3</v>
      </c>
      <c r="R74" s="199">
        <v>1.5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</row>
    <row r="75" spans="1:119" s="12" customFormat="1" ht="18">
      <c r="A75" s="39" t="s">
        <v>345</v>
      </c>
      <c r="B75" s="40" t="s">
        <v>116</v>
      </c>
      <c r="C75" s="41" t="s">
        <v>117</v>
      </c>
      <c r="D75" s="42" t="s">
        <v>11</v>
      </c>
      <c r="E75" s="43">
        <v>16</v>
      </c>
      <c r="F75" s="181">
        <f>'[1]LONGITUDES'!L150</f>
        <v>1694.93</v>
      </c>
      <c r="G75" s="188">
        <v>3</v>
      </c>
      <c r="H75" s="44">
        <v>4</v>
      </c>
      <c r="I75" s="189">
        <f t="shared" si="2"/>
        <v>1</v>
      </c>
      <c r="J75" s="184">
        <v>3</v>
      </c>
      <c r="K75" s="44">
        <v>1</v>
      </c>
      <c r="L75" s="44">
        <v>4</v>
      </c>
      <c r="M75" s="44">
        <v>4</v>
      </c>
      <c r="N75" s="44"/>
      <c r="O75" s="195">
        <v>3</v>
      </c>
      <c r="P75" s="198">
        <v>0</v>
      </c>
      <c r="Q75" s="45">
        <v>1</v>
      </c>
      <c r="R75" s="199">
        <v>2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</row>
    <row r="76" spans="1:119" s="12" customFormat="1" ht="12.75">
      <c r="A76" s="39" t="s">
        <v>346</v>
      </c>
      <c r="B76" s="40" t="s">
        <v>118</v>
      </c>
      <c r="C76" s="41" t="s">
        <v>119</v>
      </c>
      <c r="D76" s="42" t="s">
        <v>11</v>
      </c>
      <c r="E76" s="43">
        <v>16</v>
      </c>
      <c r="F76" s="181">
        <f>'[1]LONGITUDES'!L151</f>
        <v>3523.15</v>
      </c>
      <c r="G76" s="188">
        <v>3</v>
      </c>
      <c r="H76" s="44">
        <v>4</v>
      </c>
      <c r="I76" s="189">
        <f t="shared" si="2"/>
        <v>1</v>
      </c>
      <c r="J76" s="184">
        <v>1</v>
      </c>
      <c r="K76" s="44">
        <v>1</v>
      </c>
      <c r="L76" s="44">
        <v>4</v>
      </c>
      <c r="M76" s="44">
        <v>4</v>
      </c>
      <c r="N76" s="44">
        <v>4.83</v>
      </c>
      <c r="O76" s="195">
        <v>4</v>
      </c>
      <c r="P76" s="198">
        <v>0</v>
      </c>
      <c r="Q76" s="45">
        <v>1</v>
      </c>
      <c r="R76" s="199">
        <v>1.5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</row>
    <row r="77" spans="1:119" s="12" customFormat="1" ht="12.75">
      <c r="A77" s="39" t="s">
        <v>347</v>
      </c>
      <c r="B77" s="40" t="s">
        <v>120</v>
      </c>
      <c r="C77" s="41" t="s">
        <v>121</v>
      </c>
      <c r="D77" s="42" t="s">
        <v>11</v>
      </c>
      <c r="E77" s="43">
        <v>16</v>
      </c>
      <c r="F77" s="181">
        <f>'[1]LONGITUDES'!L154</f>
        <v>1816.72</v>
      </c>
      <c r="G77" s="188">
        <v>1</v>
      </c>
      <c r="H77" s="44">
        <v>4</v>
      </c>
      <c r="I77" s="189">
        <f t="shared" si="2"/>
        <v>1</v>
      </c>
      <c r="J77" s="184">
        <v>3.3</v>
      </c>
      <c r="K77" s="44">
        <v>1</v>
      </c>
      <c r="L77" s="44">
        <v>4</v>
      </c>
      <c r="M77" s="44">
        <v>4</v>
      </c>
      <c r="N77" s="44">
        <v>4.8</v>
      </c>
      <c r="O77" s="195">
        <v>4</v>
      </c>
      <c r="P77" s="198">
        <v>0</v>
      </c>
      <c r="Q77" s="45">
        <v>2.5</v>
      </c>
      <c r="R77" s="199">
        <v>1.5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</row>
    <row r="78" spans="1:119" s="12" customFormat="1" ht="18">
      <c r="A78" s="39" t="s">
        <v>348</v>
      </c>
      <c r="B78" s="40" t="s">
        <v>122</v>
      </c>
      <c r="C78" s="41" t="s">
        <v>123</v>
      </c>
      <c r="D78" s="42" t="s">
        <v>11</v>
      </c>
      <c r="E78" s="43">
        <v>16</v>
      </c>
      <c r="F78" s="181">
        <f>'[1]LONGITUDES'!L155</f>
        <v>4880.33</v>
      </c>
      <c r="G78" s="188">
        <v>1</v>
      </c>
      <c r="H78" s="44">
        <v>1</v>
      </c>
      <c r="I78" s="189">
        <f t="shared" si="2"/>
        <v>1</v>
      </c>
      <c r="J78" s="184">
        <v>3.3</v>
      </c>
      <c r="K78" s="44">
        <v>1</v>
      </c>
      <c r="L78" s="44">
        <v>4</v>
      </c>
      <c r="M78" s="44">
        <v>4</v>
      </c>
      <c r="N78" s="44">
        <v>4</v>
      </c>
      <c r="O78" s="195">
        <v>4</v>
      </c>
      <c r="P78" s="198">
        <v>0</v>
      </c>
      <c r="Q78" s="45">
        <v>1</v>
      </c>
      <c r="R78" s="199">
        <v>2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</row>
    <row r="79" spans="1:119" s="12" customFormat="1" ht="18">
      <c r="A79" s="39" t="s">
        <v>349</v>
      </c>
      <c r="B79" s="40" t="s">
        <v>124</v>
      </c>
      <c r="C79" s="41" t="s">
        <v>125</v>
      </c>
      <c r="D79" s="42" t="s">
        <v>11</v>
      </c>
      <c r="E79" s="43">
        <v>16</v>
      </c>
      <c r="F79" s="181">
        <f>'[1]LONGITUDES'!L148</f>
        <v>1578.18</v>
      </c>
      <c r="G79" s="188">
        <v>1</v>
      </c>
      <c r="H79" s="44">
        <v>1</v>
      </c>
      <c r="I79" s="189">
        <f t="shared" si="2"/>
        <v>1</v>
      </c>
      <c r="J79" s="184">
        <v>3.3</v>
      </c>
      <c r="K79" s="44">
        <v>1</v>
      </c>
      <c r="L79" s="44">
        <v>4</v>
      </c>
      <c r="M79" s="44">
        <v>4</v>
      </c>
      <c r="N79" s="44">
        <v>4</v>
      </c>
      <c r="O79" s="195">
        <v>4</v>
      </c>
      <c r="P79" s="198">
        <v>0</v>
      </c>
      <c r="Q79" s="45"/>
      <c r="R79" s="199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</row>
    <row r="80" spans="1:119" s="12" customFormat="1" ht="18">
      <c r="A80" s="39" t="s">
        <v>350</v>
      </c>
      <c r="B80" s="40" t="s">
        <v>126</v>
      </c>
      <c r="C80" s="41" t="s">
        <v>127</v>
      </c>
      <c r="D80" s="42" t="s">
        <v>11</v>
      </c>
      <c r="E80" s="43">
        <v>16</v>
      </c>
      <c r="F80" s="181">
        <f>'[1]LONGITUDES'!L158</f>
        <v>2350</v>
      </c>
      <c r="G80" s="188">
        <v>1</v>
      </c>
      <c r="H80" s="44">
        <v>3</v>
      </c>
      <c r="I80" s="189">
        <f t="shared" si="2"/>
        <v>1</v>
      </c>
      <c r="J80" s="184">
        <v>1</v>
      </c>
      <c r="K80" s="44">
        <v>1</v>
      </c>
      <c r="L80" s="44">
        <v>4</v>
      </c>
      <c r="M80" s="44">
        <v>4</v>
      </c>
      <c r="N80" s="44">
        <v>5</v>
      </c>
      <c r="O80" s="195">
        <v>4</v>
      </c>
      <c r="P80" s="198">
        <v>0</v>
      </c>
      <c r="Q80" s="45"/>
      <c r="R80" s="199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</row>
    <row r="81" spans="1:119" s="12" customFormat="1" ht="12.75">
      <c r="A81" s="39" t="s">
        <v>351</v>
      </c>
      <c r="B81" s="40" t="s">
        <v>128</v>
      </c>
      <c r="C81" s="41" t="s">
        <v>129</v>
      </c>
      <c r="D81" s="42" t="s">
        <v>11</v>
      </c>
      <c r="E81" s="43">
        <v>16</v>
      </c>
      <c r="F81" s="181">
        <f>'[1]LONGITUDES'!L159</f>
        <v>2350</v>
      </c>
      <c r="G81" s="188">
        <v>1</v>
      </c>
      <c r="H81" s="44">
        <v>3</v>
      </c>
      <c r="I81" s="189">
        <f t="shared" si="2"/>
        <v>1</v>
      </c>
      <c r="J81" s="184">
        <v>1</v>
      </c>
      <c r="K81" s="44">
        <v>1</v>
      </c>
      <c r="L81" s="44">
        <v>3.5</v>
      </c>
      <c r="M81" s="44">
        <v>2</v>
      </c>
      <c r="N81" s="44">
        <v>3.5</v>
      </c>
      <c r="O81" s="195">
        <v>3</v>
      </c>
      <c r="P81" s="198">
        <v>0</v>
      </c>
      <c r="Q81" s="45">
        <v>1.5</v>
      </c>
      <c r="R81" s="199">
        <v>1.5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</row>
    <row r="82" spans="1:119" s="12" customFormat="1" ht="18">
      <c r="A82" s="39" t="s">
        <v>352</v>
      </c>
      <c r="B82" s="40" t="s">
        <v>130</v>
      </c>
      <c r="C82" s="41" t="s">
        <v>131</v>
      </c>
      <c r="D82" s="42" t="s">
        <v>11</v>
      </c>
      <c r="E82" s="43">
        <v>16</v>
      </c>
      <c r="F82" s="181">
        <f>'[1]LONGITUDES'!L160</f>
        <v>1134.32</v>
      </c>
      <c r="G82" s="188">
        <v>5</v>
      </c>
      <c r="H82" s="44">
        <v>3</v>
      </c>
      <c r="I82" s="189">
        <f t="shared" si="2"/>
        <v>1</v>
      </c>
      <c r="J82" s="184">
        <v>1</v>
      </c>
      <c r="K82" s="44">
        <v>1</v>
      </c>
      <c r="L82" s="44">
        <v>3.5</v>
      </c>
      <c r="M82" s="44">
        <v>2</v>
      </c>
      <c r="N82" s="44"/>
      <c r="O82" s="195">
        <v>3</v>
      </c>
      <c r="P82" s="198">
        <v>0</v>
      </c>
      <c r="Q82" s="45">
        <v>3</v>
      </c>
      <c r="R82" s="199">
        <v>3.5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</row>
    <row r="83" spans="1:119" s="12" customFormat="1" ht="18">
      <c r="A83" s="39" t="s">
        <v>353</v>
      </c>
      <c r="B83" s="40" t="s">
        <v>132</v>
      </c>
      <c r="C83" s="41" t="s">
        <v>133</v>
      </c>
      <c r="D83" s="42" t="s">
        <v>11</v>
      </c>
      <c r="E83" s="43"/>
      <c r="F83" s="181">
        <f>'[1]LONGITUDES'!L161</f>
        <v>591.16</v>
      </c>
      <c r="G83" s="188">
        <v>1</v>
      </c>
      <c r="H83" s="44"/>
      <c r="I83" s="189"/>
      <c r="J83" s="184">
        <v>2</v>
      </c>
      <c r="K83" s="44">
        <v>4</v>
      </c>
      <c r="L83" s="44">
        <v>3</v>
      </c>
      <c r="M83" s="44">
        <v>2</v>
      </c>
      <c r="N83" s="44"/>
      <c r="O83" s="195">
        <v>2</v>
      </c>
      <c r="P83" s="198">
        <v>0</v>
      </c>
      <c r="Q83" s="45"/>
      <c r="R83" s="199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</row>
    <row r="84" spans="1:119" s="12" customFormat="1" ht="18">
      <c r="A84" s="39" t="s">
        <v>354</v>
      </c>
      <c r="B84" s="40"/>
      <c r="C84" s="41" t="str">
        <f>'[1]LONGITUDES'!C168</f>
        <v>Refuerzo No.1  Calle 170 ( Av. 7 a la Av. 9)</v>
      </c>
      <c r="D84" s="42" t="s">
        <v>11</v>
      </c>
      <c r="E84" s="43">
        <v>16</v>
      </c>
      <c r="F84" s="181">
        <f>'[1]LONGITUDES'!L168</f>
        <v>1268.21</v>
      </c>
      <c r="G84" s="188">
        <v>1</v>
      </c>
      <c r="H84" s="44"/>
      <c r="I84" s="189">
        <f>IF(E84=78,5,IF(E84=60,5,IF(E84=48,4,IF(E84=42,4,IF(E84=36,3,IF(E84=30,3,IF(E84=24,2,IF(E84=20,2,1))))))))</f>
        <v>1</v>
      </c>
      <c r="J84" s="184">
        <v>1</v>
      </c>
      <c r="K84" s="44">
        <v>1</v>
      </c>
      <c r="L84" s="44">
        <v>3.5</v>
      </c>
      <c r="M84" s="44">
        <v>3.5</v>
      </c>
      <c r="N84" s="44">
        <v>3</v>
      </c>
      <c r="O84" s="195">
        <v>3</v>
      </c>
      <c r="P84" s="198">
        <v>0</v>
      </c>
      <c r="Q84" s="45"/>
      <c r="R84" s="199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</row>
    <row r="85" spans="1:119" s="12" customFormat="1" ht="18">
      <c r="A85" s="39">
        <v>60</v>
      </c>
      <c r="B85" s="40"/>
      <c r="C85" s="41" t="str">
        <f>'[1]LONGITUDES'!C169</f>
        <v>Refuerzo No.5 Calle 170 (Av. 9 a la Cra. 53)</v>
      </c>
      <c r="D85" s="42" t="s">
        <v>11</v>
      </c>
      <c r="E85" s="43">
        <v>16</v>
      </c>
      <c r="F85" s="181">
        <f>'[1]LONGITUDES'!L169</f>
        <v>2847.2</v>
      </c>
      <c r="G85" s="188">
        <v>1</v>
      </c>
      <c r="H85" s="44"/>
      <c r="I85" s="189">
        <f>IF(E85=78,5,IF(E85=60,5,IF(E85=48,4,IF(E85=42,4,IF(E85=36,3,IF(E85=30,3,IF(E85=24,2,IF(E85=20,2,1))))))))</f>
        <v>1</v>
      </c>
      <c r="J85" s="184">
        <v>1</v>
      </c>
      <c r="K85" s="44">
        <v>1</v>
      </c>
      <c r="L85" s="44">
        <v>3</v>
      </c>
      <c r="M85" s="44">
        <v>3</v>
      </c>
      <c r="N85" s="44">
        <v>3</v>
      </c>
      <c r="O85" s="195">
        <v>3</v>
      </c>
      <c r="P85" s="198">
        <v>0</v>
      </c>
      <c r="Q85" s="45"/>
      <c r="R85" s="199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</row>
    <row r="86" spans="1:119" ht="36">
      <c r="A86" s="39" t="s">
        <v>355</v>
      </c>
      <c r="B86" s="40" t="s">
        <v>134</v>
      </c>
      <c r="C86" s="41" t="s">
        <v>135</v>
      </c>
      <c r="D86" s="42" t="s">
        <v>136</v>
      </c>
      <c r="E86" s="43">
        <v>42</v>
      </c>
      <c r="F86" s="181">
        <f>'[1]LONGITUDES'!L24</f>
        <v>187.5</v>
      </c>
      <c r="G86" s="188">
        <v>1</v>
      </c>
      <c r="H86" s="44">
        <v>1</v>
      </c>
      <c r="I86" s="189">
        <f aca="true" t="shared" si="3" ref="I86:I149">IF(E86=78,5,IF(E86=60,5,IF(E86=48,4,IF(E86=42,4,IF(E86=36,3,IF(E86=30,3,IF(E86=24,2,IF(E86=20,2,1))))))))</f>
        <v>4</v>
      </c>
      <c r="J86" s="184">
        <v>4</v>
      </c>
      <c r="K86" s="44">
        <v>1</v>
      </c>
      <c r="L86" s="44">
        <v>4</v>
      </c>
      <c r="M86" s="44">
        <v>4</v>
      </c>
      <c r="N86" s="44"/>
      <c r="O86" s="195">
        <v>3</v>
      </c>
      <c r="P86" s="200">
        <v>0</v>
      </c>
      <c r="Q86" s="46"/>
      <c r="R86" s="20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ht="18">
      <c r="A87" s="39" t="s">
        <v>356</v>
      </c>
      <c r="B87" s="40" t="s">
        <v>137</v>
      </c>
      <c r="C87" s="41" t="s">
        <v>138</v>
      </c>
      <c r="D87" s="42" t="s">
        <v>136</v>
      </c>
      <c r="E87" s="43">
        <v>24</v>
      </c>
      <c r="F87" s="181">
        <f>'[1]LONGITUDES'!L28</f>
        <v>1208.31</v>
      </c>
      <c r="G87" s="188">
        <v>1</v>
      </c>
      <c r="H87" s="44">
        <v>1</v>
      </c>
      <c r="I87" s="189">
        <f t="shared" si="3"/>
        <v>2</v>
      </c>
      <c r="J87" s="184">
        <v>1</v>
      </c>
      <c r="K87" s="44">
        <v>1</v>
      </c>
      <c r="L87" s="44">
        <v>3.5</v>
      </c>
      <c r="M87" s="44">
        <v>2</v>
      </c>
      <c r="N87" s="44">
        <v>2</v>
      </c>
      <c r="O87" s="195">
        <v>3</v>
      </c>
      <c r="P87" s="200">
        <v>0</v>
      </c>
      <c r="Q87" s="46">
        <v>4.5</v>
      </c>
      <c r="R87" s="201">
        <v>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ht="18">
      <c r="A88" s="39" t="s">
        <v>357</v>
      </c>
      <c r="B88" s="40" t="s">
        <v>139</v>
      </c>
      <c r="C88" s="41" t="s">
        <v>140</v>
      </c>
      <c r="D88" s="42" t="s">
        <v>136</v>
      </c>
      <c r="E88" s="43">
        <v>60</v>
      </c>
      <c r="F88" s="181">
        <f>'[1]LONGITUDES'!L41</f>
        <v>1653.55</v>
      </c>
      <c r="G88" s="188">
        <v>1</v>
      </c>
      <c r="H88" s="44">
        <v>1</v>
      </c>
      <c r="I88" s="189">
        <f t="shared" si="3"/>
        <v>5</v>
      </c>
      <c r="J88" s="184">
        <v>2</v>
      </c>
      <c r="K88" s="44">
        <v>3</v>
      </c>
      <c r="L88" s="44">
        <v>1</v>
      </c>
      <c r="M88" s="44">
        <v>2</v>
      </c>
      <c r="N88" s="44"/>
      <c r="O88" s="195">
        <v>1</v>
      </c>
      <c r="P88" s="200">
        <v>3</v>
      </c>
      <c r="Q88" s="46">
        <v>5</v>
      </c>
      <c r="R88" s="201">
        <v>5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ht="18">
      <c r="A89" s="39" t="s">
        <v>358</v>
      </c>
      <c r="B89" s="40"/>
      <c r="C89" s="41" t="s">
        <v>141</v>
      </c>
      <c r="D89" s="42" t="s">
        <v>136</v>
      </c>
      <c r="E89" s="43">
        <v>42</v>
      </c>
      <c r="F89" s="181">
        <f>'[1]LONGITUDES'!L43</f>
        <v>2180</v>
      </c>
      <c r="G89" s="188">
        <v>1</v>
      </c>
      <c r="H89" s="44">
        <v>5</v>
      </c>
      <c r="I89" s="189">
        <f t="shared" si="3"/>
        <v>4</v>
      </c>
      <c r="J89" s="184">
        <v>1</v>
      </c>
      <c r="K89" s="44">
        <v>1</v>
      </c>
      <c r="L89" s="44">
        <v>3.5</v>
      </c>
      <c r="M89" s="44">
        <v>3.5</v>
      </c>
      <c r="N89" s="44"/>
      <c r="O89" s="195">
        <v>2</v>
      </c>
      <c r="P89" s="200">
        <v>0</v>
      </c>
      <c r="Q89" s="46">
        <v>2</v>
      </c>
      <c r="R89" s="201">
        <v>3.5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ht="19.5">
      <c r="A90" s="58" t="s">
        <v>359</v>
      </c>
      <c r="B90" s="59" t="s">
        <v>142</v>
      </c>
      <c r="C90" s="60" t="s">
        <v>143</v>
      </c>
      <c r="D90" s="61" t="s">
        <v>136</v>
      </c>
      <c r="E90" s="62">
        <v>42</v>
      </c>
      <c r="F90" s="180">
        <f>'[1]LONGITUDES'!L51</f>
        <v>7695.33</v>
      </c>
      <c r="G90" s="186">
        <v>1</v>
      </c>
      <c r="H90" s="65">
        <v>4</v>
      </c>
      <c r="I90" s="187">
        <f t="shared" si="3"/>
        <v>4</v>
      </c>
      <c r="J90" s="183">
        <v>1</v>
      </c>
      <c r="K90" s="63">
        <v>1</v>
      </c>
      <c r="L90" s="63">
        <v>3.5</v>
      </c>
      <c r="M90" s="63">
        <v>3.5</v>
      </c>
      <c r="N90" s="63"/>
      <c r="O90" s="194">
        <v>3</v>
      </c>
      <c r="P90" s="202">
        <v>0</v>
      </c>
      <c r="Q90" s="66">
        <v>1</v>
      </c>
      <c r="R90" s="203">
        <v>1.5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ht="27">
      <c r="A91" s="39" t="s">
        <v>360</v>
      </c>
      <c r="B91" s="40" t="s">
        <v>144</v>
      </c>
      <c r="C91" s="41" t="s">
        <v>143</v>
      </c>
      <c r="D91" s="42" t="s">
        <v>136</v>
      </c>
      <c r="E91" s="43">
        <v>30</v>
      </c>
      <c r="F91" s="181">
        <f>'[1]LONGITUDES'!L52</f>
        <v>2018.13</v>
      </c>
      <c r="G91" s="188">
        <v>1</v>
      </c>
      <c r="H91" s="47">
        <v>4</v>
      </c>
      <c r="I91" s="189">
        <f t="shared" si="3"/>
        <v>3</v>
      </c>
      <c r="J91" s="184">
        <v>1</v>
      </c>
      <c r="K91" s="44">
        <v>1</v>
      </c>
      <c r="L91" s="44">
        <v>3.5</v>
      </c>
      <c r="M91" s="44">
        <v>3.5</v>
      </c>
      <c r="N91" s="44"/>
      <c r="O91" s="195">
        <v>3</v>
      </c>
      <c r="P91" s="200">
        <v>0</v>
      </c>
      <c r="Q91" s="46"/>
      <c r="R91" s="20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ht="27">
      <c r="A92" s="39" t="s">
        <v>361</v>
      </c>
      <c r="B92" s="40" t="s">
        <v>145</v>
      </c>
      <c r="C92" s="41" t="s">
        <v>146</v>
      </c>
      <c r="D92" s="42" t="s">
        <v>136</v>
      </c>
      <c r="E92" s="43">
        <v>42</v>
      </c>
      <c r="F92" s="181">
        <f>'[1]LONGITUDES'!L59</f>
        <v>2032.66</v>
      </c>
      <c r="G92" s="188">
        <v>1</v>
      </c>
      <c r="H92" s="44">
        <v>2</v>
      </c>
      <c r="I92" s="189">
        <f t="shared" si="3"/>
        <v>4</v>
      </c>
      <c r="J92" s="184">
        <v>1</v>
      </c>
      <c r="K92" s="44">
        <v>1</v>
      </c>
      <c r="L92" s="44">
        <v>3.5</v>
      </c>
      <c r="M92" s="44">
        <v>3.5</v>
      </c>
      <c r="N92" s="44">
        <v>5</v>
      </c>
      <c r="O92" s="195">
        <v>3</v>
      </c>
      <c r="P92" s="200">
        <v>0</v>
      </c>
      <c r="Q92" s="46">
        <v>3.5</v>
      </c>
      <c r="R92" s="201">
        <v>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ht="27">
      <c r="A93" s="39" t="s">
        <v>362</v>
      </c>
      <c r="B93" s="40" t="s">
        <v>147</v>
      </c>
      <c r="C93" s="41" t="s">
        <v>148</v>
      </c>
      <c r="D93" s="42" t="s">
        <v>136</v>
      </c>
      <c r="E93" s="43">
        <v>36</v>
      </c>
      <c r="F93" s="181">
        <f>'[1]LONGITUDES'!L63</f>
        <v>11419.52</v>
      </c>
      <c r="G93" s="188">
        <v>1</v>
      </c>
      <c r="H93" s="44">
        <v>5</v>
      </c>
      <c r="I93" s="189">
        <f t="shared" si="3"/>
        <v>3</v>
      </c>
      <c r="J93" s="184">
        <v>1</v>
      </c>
      <c r="K93" s="44">
        <v>1</v>
      </c>
      <c r="L93" s="44">
        <v>3.5</v>
      </c>
      <c r="M93" s="44">
        <v>3.5</v>
      </c>
      <c r="N93" s="44"/>
      <c r="O93" s="195">
        <v>3</v>
      </c>
      <c r="P93" s="200">
        <v>0</v>
      </c>
      <c r="Q93" s="46">
        <v>2</v>
      </c>
      <c r="R93" s="201">
        <v>2.5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8" s="12" customFormat="1" ht="18">
      <c r="A94" s="39" t="s">
        <v>363</v>
      </c>
      <c r="B94" s="40" t="s">
        <v>149</v>
      </c>
      <c r="C94" s="41" t="s">
        <v>150</v>
      </c>
      <c r="D94" s="42" t="s">
        <v>136</v>
      </c>
      <c r="E94" s="43">
        <v>24</v>
      </c>
      <c r="F94" s="181">
        <f>'[1]LONGITUDES'!L89</f>
        <v>2974.24</v>
      </c>
      <c r="G94" s="188">
        <v>1</v>
      </c>
      <c r="H94" s="44">
        <v>3</v>
      </c>
      <c r="I94" s="189">
        <f t="shared" si="3"/>
        <v>2</v>
      </c>
      <c r="J94" s="184">
        <v>1</v>
      </c>
      <c r="K94" s="44">
        <v>1</v>
      </c>
      <c r="L94" s="44">
        <v>4</v>
      </c>
      <c r="M94" s="44">
        <v>4</v>
      </c>
      <c r="N94" s="44"/>
      <c r="O94" s="195">
        <v>4</v>
      </c>
      <c r="P94" s="198">
        <v>0</v>
      </c>
      <c r="Q94" s="45">
        <v>2</v>
      </c>
      <c r="R94" s="199">
        <v>1.5</v>
      </c>
    </row>
    <row r="95" spans="1:18" s="12" customFormat="1" ht="18">
      <c r="A95" s="39" t="s">
        <v>364</v>
      </c>
      <c r="B95" s="40" t="s">
        <v>151</v>
      </c>
      <c r="C95" s="41" t="s">
        <v>152</v>
      </c>
      <c r="D95" s="42" t="s">
        <v>136</v>
      </c>
      <c r="E95" s="43">
        <v>24</v>
      </c>
      <c r="F95" s="181">
        <f>'[1]LONGITUDES'!L90</f>
        <v>3065.2</v>
      </c>
      <c r="G95" s="188">
        <v>1</v>
      </c>
      <c r="H95" s="44">
        <v>3</v>
      </c>
      <c r="I95" s="189">
        <f t="shared" si="3"/>
        <v>2</v>
      </c>
      <c r="J95" s="184">
        <v>1</v>
      </c>
      <c r="K95" s="44">
        <v>1</v>
      </c>
      <c r="L95" s="44">
        <v>3.5</v>
      </c>
      <c r="M95" s="44">
        <v>3.5</v>
      </c>
      <c r="N95" s="44"/>
      <c r="O95" s="195">
        <v>3</v>
      </c>
      <c r="P95" s="198">
        <v>0</v>
      </c>
      <c r="Q95" s="45">
        <v>2.5</v>
      </c>
      <c r="R95" s="199">
        <v>3.5</v>
      </c>
    </row>
    <row r="96" spans="1:18" s="12" customFormat="1" ht="27">
      <c r="A96" s="39" t="s">
        <v>365</v>
      </c>
      <c r="B96" s="40" t="s">
        <v>153</v>
      </c>
      <c r="C96" s="41" t="s">
        <v>154</v>
      </c>
      <c r="D96" s="42" t="s">
        <v>136</v>
      </c>
      <c r="E96" s="43">
        <v>24</v>
      </c>
      <c r="F96" s="181">
        <f>'[1]LONGITUDES'!L118</f>
        <v>5612.54</v>
      </c>
      <c r="G96" s="188">
        <v>1</v>
      </c>
      <c r="H96" s="44">
        <v>3</v>
      </c>
      <c r="I96" s="189">
        <f t="shared" si="3"/>
        <v>2</v>
      </c>
      <c r="J96" s="184">
        <v>1</v>
      </c>
      <c r="K96" s="44">
        <v>1</v>
      </c>
      <c r="L96" s="44">
        <v>4</v>
      </c>
      <c r="M96" s="44">
        <v>4</v>
      </c>
      <c r="N96" s="44"/>
      <c r="O96" s="195">
        <v>4</v>
      </c>
      <c r="P96" s="198">
        <v>0</v>
      </c>
      <c r="Q96" s="45">
        <v>3</v>
      </c>
      <c r="R96" s="199">
        <v>2</v>
      </c>
    </row>
    <row r="97" spans="1:18" s="12" customFormat="1" ht="18">
      <c r="A97" s="39" t="s">
        <v>366</v>
      </c>
      <c r="B97" s="40" t="s">
        <v>155</v>
      </c>
      <c r="C97" s="41" t="s">
        <v>315</v>
      </c>
      <c r="D97" s="42" t="s">
        <v>136</v>
      </c>
      <c r="E97" s="43">
        <v>16</v>
      </c>
      <c r="F97" s="181">
        <f>'[1]LONGITUDES'!L136</f>
        <v>3533.4</v>
      </c>
      <c r="G97" s="188">
        <v>1</v>
      </c>
      <c r="H97" s="44">
        <v>3</v>
      </c>
      <c r="I97" s="189">
        <f t="shared" si="3"/>
        <v>1</v>
      </c>
      <c r="J97" s="184">
        <v>1</v>
      </c>
      <c r="K97" s="44">
        <v>1</v>
      </c>
      <c r="L97" s="44">
        <v>3.5</v>
      </c>
      <c r="M97" s="44">
        <v>3.5</v>
      </c>
      <c r="N97" s="44">
        <v>5</v>
      </c>
      <c r="O97" s="195">
        <v>3</v>
      </c>
      <c r="P97" s="198">
        <v>0</v>
      </c>
      <c r="Q97" s="45">
        <v>3.5</v>
      </c>
      <c r="R97" s="199">
        <v>4</v>
      </c>
    </row>
    <row r="98" spans="1:119" s="12" customFormat="1" ht="18">
      <c r="A98" s="39" t="s">
        <v>367</v>
      </c>
      <c r="B98" s="40" t="s">
        <v>156</v>
      </c>
      <c r="C98" s="41" t="s">
        <v>157</v>
      </c>
      <c r="D98" s="42" t="s">
        <v>136</v>
      </c>
      <c r="E98" s="43">
        <v>16</v>
      </c>
      <c r="F98" s="181">
        <f>'[1]LONGITUDES'!L152</f>
        <v>420</v>
      </c>
      <c r="G98" s="188">
        <v>3</v>
      </c>
      <c r="H98" s="44">
        <v>4</v>
      </c>
      <c r="I98" s="189">
        <f t="shared" si="3"/>
        <v>1</v>
      </c>
      <c r="J98" s="184">
        <v>1</v>
      </c>
      <c r="K98" s="44">
        <v>1</v>
      </c>
      <c r="L98" s="44">
        <v>3.5</v>
      </c>
      <c r="M98" s="44">
        <v>2</v>
      </c>
      <c r="N98" s="44">
        <v>5</v>
      </c>
      <c r="O98" s="195">
        <v>2</v>
      </c>
      <c r="P98" s="198">
        <v>0</v>
      </c>
      <c r="Q98" s="45"/>
      <c r="R98" s="199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</row>
    <row r="99" spans="1:18" s="12" customFormat="1" ht="27">
      <c r="A99" s="39" t="s">
        <v>368</v>
      </c>
      <c r="B99" s="40" t="s">
        <v>158</v>
      </c>
      <c r="C99" s="41" t="s">
        <v>159</v>
      </c>
      <c r="D99" s="42" t="s">
        <v>136</v>
      </c>
      <c r="E99" s="43">
        <v>24</v>
      </c>
      <c r="F99" s="181">
        <f>'[1]LONGITUDES'!L86</f>
        <v>1035.21</v>
      </c>
      <c r="G99" s="188">
        <v>1</v>
      </c>
      <c r="H99" s="44">
        <v>3</v>
      </c>
      <c r="I99" s="189">
        <f t="shared" si="3"/>
        <v>2</v>
      </c>
      <c r="J99" s="184">
        <v>1</v>
      </c>
      <c r="K99" s="44">
        <v>1</v>
      </c>
      <c r="L99" s="44">
        <v>3.5</v>
      </c>
      <c r="M99" s="44">
        <v>3.5</v>
      </c>
      <c r="N99" s="44"/>
      <c r="O99" s="195">
        <v>3</v>
      </c>
      <c r="P99" s="198">
        <v>0</v>
      </c>
      <c r="Q99" s="45">
        <v>3</v>
      </c>
      <c r="R99" s="199">
        <v>3.5</v>
      </c>
    </row>
    <row r="100" spans="1:119" ht="24.75">
      <c r="A100" s="39" t="s">
        <v>369</v>
      </c>
      <c r="B100" s="40" t="s">
        <v>160</v>
      </c>
      <c r="C100" s="41" t="s">
        <v>161</v>
      </c>
      <c r="D100" s="42" t="s">
        <v>162</v>
      </c>
      <c r="E100" s="43">
        <v>60</v>
      </c>
      <c r="F100" s="181">
        <f>'[1]LONGITUDES'!L10</f>
        <v>6787.06</v>
      </c>
      <c r="G100" s="188">
        <v>1</v>
      </c>
      <c r="H100" s="44">
        <v>1</v>
      </c>
      <c r="I100" s="189">
        <f t="shared" si="3"/>
        <v>5</v>
      </c>
      <c r="J100" s="184">
        <v>4</v>
      </c>
      <c r="K100" s="44">
        <v>3.1</v>
      </c>
      <c r="L100" s="44">
        <v>3</v>
      </c>
      <c r="M100" s="44">
        <v>3.3</v>
      </c>
      <c r="N100" s="44">
        <v>2.91</v>
      </c>
      <c r="O100" s="195">
        <v>3.3</v>
      </c>
      <c r="P100" s="200">
        <v>0</v>
      </c>
      <c r="Q100" s="46">
        <v>2</v>
      </c>
      <c r="R100" s="201">
        <v>5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s="14" customFormat="1" ht="18">
      <c r="A101" s="55" t="s">
        <v>370</v>
      </c>
      <c r="B101" s="40" t="s">
        <v>163</v>
      </c>
      <c r="C101" s="41" t="s">
        <v>164</v>
      </c>
      <c r="D101" s="42" t="s">
        <v>165</v>
      </c>
      <c r="E101" s="43">
        <v>42</v>
      </c>
      <c r="F101" s="181">
        <f>'[1]LONGITUDES'!L47</f>
        <v>1550.72</v>
      </c>
      <c r="G101" s="188">
        <v>1</v>
      </c>
      <c r="H101" s="44">
        <v>1</v>
      </c>
      <c r="I101" s="189">
        <f t="shared" si="3"/>
        <v>4</v>
      </c>
      <c r="J101" s="184">
        <v>3.8</v>
      </c>
      <c r="K101" s="44">
        <v>1</v>
      </c>
      <c r="L101" s="44">
        <v>3</v>
      </c>
      <c r="M101" s="44">
        <v>3.5</v>
      </c>
      <c r="N101" s="44">
        <v>3</v>
      </c>
      <c r="O101" s="195">
        <v>4</v>
      </c>
      <c r="P101" s="198">
        <v>0</v>
      </c>
      <c r="Q101" s="45">
        <v>1.5</v>
      </c>
      <c r="R101" s="199">
        <v>5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8" s="14" customFormat="1" ht="18">
      <c r="A102" s="55" t="s">
        <v>371</v>
      </c>
      <c r="B102" s="40" t="s">
        <v>166</v>
      </c>
      <c r="C102" s="41" t="s">
        <v>167</v>
      </c>
      <c r="D102" s="42" t="s">
        <v>168</v>
      </c>
      <c r="E102" s="43">
        <v>30</v>
      </c>
      <c r="F102" s="181">
        <f>'[1]LONGITUDES'!L72</f>
        <v>707.77</v>
      </c>
      <c r="G102" s="188">
        <v>1</v>
      </c>
      <c r="H102" s="44">
        <v>1</v>
      </c>
      <c r="I102" s="189">
        <f t="shared" si="3"/>
        <v>3</v>
      </c>
      <c r="J102" s="184">
        <v>1</v>
      </c>
      <c r="K102" s="44">
        <v>2</v>
      </c>
      <c r="L102" s="44">
        <v>3</v>
      </c>
      <c r="M102" s="44">
        <v>2</v>
      </c>
      <c r="N102" s="44">
        <v>1.5</v>
      </c>
      <c r="O102" s="195">
        <v>3</v>
      </c>
      <c r="P102" s="198">
        <v>0</v>
      </c>
      <c r="Q102" s="45">
        <v>4.5</v>
      </c>
      <c r="R102" s="199">
        <v>2.5</v>
      </c>
    </row>
    <row r="103" spans="1:18" s="14" customFormat="1" ht="18">
      <c r="A103" s="55">
        <v>78</v>
      </c>
      <c r="B103" s="40" t="s">
        <v>169</v>
      </c>
      <c r="C103" s="41" t="s">
        <v>170</v>
      </c>
      <c r="D103" s="42" t="s">
        <v>165</v>
      </c>
      <c r="E103" s="43">
        <v>24</v>
      </c>
      <c r="F103" s="181">
        <f>'[1]LONGITUDES'!L109</f>
        <v>210</v>
      </c>
      <c r="G103" s="188">
        <v>1</v>
      </c>
      <c r="H103" s="44">
        <v>1</v>
      </c>
      <c r="I103" s="189">
        <f t="shared" si="3"/>
        <v>2</v>
      </c>
      <c r="J103" s="184">
        <v>3.4</v>
      </c>
      <c r="K103" s="44">
        <v>2</v>
      </c>
      <c r="L103" s="44">
        <v>3</v>
      </c>
      <c r="M103" s="44">
        <v>2</v>
      </c>
      <c r="N103" s="44"/>
      <c r="O103" s="195">
        <v>3</v>
      </c>
      <c r="P103" s="198">
        <v>0</v>
      </c>
      <c r="Q103" s="45">
        <v>3.5</v>
      </c>
      <c r="R103" s="199">
        <v>1.5</v>
      </c>
    </row>
    <row r="104" spans="1:18" s="14" customFormat="1" ht="18">
      <c r="A104" s="55" t="s">
        <v>372</v>
      </c>
      <c r="B104" s="40" t="str">
        <f>'[1]LONGITUDES'!B110</f>
        <v>RM24106</v>
      </c>
      <c r="C104" s="41" t="str">
        <f>'[1]LONGITUDES'!C110</f>
        <v>Columnas - San Vicente - La capilla</v>
      </c>
      <c r="D104" s="42" t="s">
        <v>165</v>
      </c>
      <c r="E104" s="43">
        <v>24</v>
      </c>
      <c r="F104" s="181">
        <f>'[1]LONGITUDES'!L110</f>
        <v>1497.96</v>
      </c>
      <c r="G104" s="188">
        <v>1</v>
      </c>
      <c r="H104" s="44">
        <v>2</v>
      </c>
      <c r="I104" s="189">
        <f t="shared" si="3"/>
        <v>2</v>
      </c>
      <c r="J104" s="184">
        <v>3.3</v>
      </c>
      <c r="K104" s="44">
        <v>2</v>
      </c>
      <c r="L104" s="44">
        <v>3</v>
      </c>
      <c r="M104" s="44">
        <v>2</v>
      </c>
      <c r="N104" s="44">
        <v>5</v>
      </c>
      <c r="O104" s="195">
        <v>3</v>
      </c>
      <c r="P104" s="198">
        <v>0</v>
      </c>
      <c r="Q104" s="45"/>
      <c r="R104" s="199"/>
    </row>
    <row r="105" spans="1:18" s="14" customFormat="1" ht="16.5">
      <c r="A105" s="55" t="s">
        <v>373</v>
      </c>
      <c r="B105" s="40" t="s">
        <v>171</v>
      </c>
      <c r="C105" s="41" t="s">
        <v>172</v>
      </c>
      <c r="D105" s="42" t="s">
        <v>165</v>
      </c>
      <c r="E105" s="43">
        <v>24</v>
      </c>
      <c r="F105" s="181">
        <f>'[1]LONGITUDES'!L113</f>
        <v>1560</v>
      </c>
      <c r="G105" s="188">
        <v>1</v>
      </c>
      <c r="H105" s="44">
        <v>2</v>
      </c>
      <c r="I105" s="189">
        <f t="shared" si="3"/>
        <v>2</v>
      </c>
      <c r="J105" s="184">
        <v>3.6</v>
      </c>
      <c r="K105" s="44">
        <v>2.8</v>
      </c>
      <c r="L105" s="44">
        <v>3</v>
      </c>
      <c r="M105" s="44">
        <v>3.1</v>
      </c>
      <c r="N105" s="44">
        <v>4.5</v>
      </c>
      <c r="O105" s="195">
        <v>4</v>
      </c>
      <c r="P105" s="198">
        <v>0</v>
      </c>
      <c r="Q105" s="45">
        <v>3</v>
      </c>
      <c r="R105" s="199">
        <v>2</v>
      </c>
    </row>
    <row r="106" spans="1:18" s="14" customFormat="1" ht="18">
      <c r="A106" s="55" t="s">
        <v>374</v>
      </c>
      <c r="B106" s="40" t="s">
        <v>173</v>
      </c>
      <c r="C106" s="41" t="s">
        <v>174</v>
      </c>
      <c r="D106" s="42" t="s">
        <v>165</v>
      </c>
      <c r="E106" s="43">
        <v>24</v>
      </c>
      <c r="F106" s="181">
        <f>'[1]LONGITUDES'!L114</f>
        <v>3140</v>
      </c>
      <c r="G106" s="188">
        <v>1</v>
      </c>
      <c r="H106" s="44">
        <v>2</v>
      </c>
      <c r="I106" s="189">
        <f t="shared" si="3"/>
        <v>2</v>
      </c>
      <c r="J106" s="184">
        <v>3.8</v>
      </c>
      <c r="K106" s="44">
        <v>1</v>
      </c>
      <c r="L106" s="44">
        <v>3.5</v>
      </c>
      <c r="M106" s="44">
        <v>3.5</v>
      </c>
      <c r="N106" s="44">
        <v>5</v>
      </c>
      <c r="O106" s="195">
        <v>2</v>
      </c>
      <c r="P106" s="198">
        <v>0</v>
      </c>
      <c r="Q106" s="45">
        <v>2.5</v>
      </c>
      <c r="R106" s="199">
        <v>1</v>
      </c>
    </row>
    <row r="107" spans="1:119" s="14" customFormat="1" ht="18">
      <c r="A107" s="55" t="s">
        <v>375</v>
      </c>
      <c r="B107" s="40" t="s">
        <v>175</v>
      </c>
      <c r="C107" s="41" t="s">
        <v>176</v>
      </c>
      <c r="D107" s="42" t="s">
        <v>177</v>
      </c>
      <c r="E107" s="43">
        <v>16</v>
      </c>
      <c r="F107" s="181">
        <f>'[1]LONGITUDES'!L167</f>
        <v>411.27</v>
      </c>
      <c r="G107" s="188">
        <v>1</v>
      </c>
      <c r="H107" s="44">
        <v>1</v>
      </c>
      <c r="I107" s="189">
        <f t="shared" si="3"/>
        <v>1</v>
      </c>
      <c r="J107" s="184">
        <v>3</v>
      </c>
      <c r="K107" s="44">
        <v>1</v>
      </c>
      <c r="L107" s="44">
        <v>3.5</v>
      </c>
      <c r="M107" s="44">
        <v>3.5</v>
      </c>
      <c r="N107" s="44"/>
      <c r="O107" s="195">
        <v>3</v>
      </c>
      <c r="P107" s="198">
        <v>0</v>
      </c>
      <c r="Q107" s="45"/>
      <c r="R107" s="199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 s="14" customFormat="1" ht="16.5">
      <c r="A108" s="55" t="s">
        <v>376</v>
      </c>
      <c r="B108" s="40" t="s">
        <v>178</v>
      </c>
      <c r="C108" s="41" t="s">
        <v>179</v>
      </c>
      <c r="D108" s="42" t="s">
        <v>180</v>
      </c>
      <c r="E108" s="43">
        <v>24</v>
      </c>
      <c r="F108" s="181" t="s">
        <v>439</v>
      </c>
      <c r="G108" s="188">
        <v>1</v>
      </c>
      <c r="H108" s="44"/>
      <c r="I108" s="189">
        <f t="shared" si="3"/>
        <v>2</v>
      </c>
      <c r="J108" s="184">
        <v>3</v>
      </c>
      <c r="K108" s="44">
        <v>1</v>
      </c>
      <c r="L108" s="44">
        <v>3.5</v>
      </c>
      <c r="M108" s="44">
        <v>3.5</v>
      </c>
      <c r="N108" s="44"/>
      <c r="O108" s="195">
        <v>3</v>
      </c>
      <c r="P108" s="198">
        <v>0</v>
      </c>
      <c r="Q108" s="45"/>
      <c r="R108" s="199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 s="14" customFormat="1" ht="16.5">
      <c r="A109" s="55" t="s">
        <v>377</v>
      </c>
      <c r="B109" s="40" t="s">
        <v>181</v>
      </c>
      <c r="C109" s="41" t="s">
        <v>182</v>
      </c>
      <c r="D109" s="42" t="s">
        <v>180</v>
      </c>
      <c r="E109" s="43">
        <v>24</v>
      </c>
      <c r="F109" s="181">
        <f>'[1]LONGITUDES'!L31</f>
        <v>147.31</v>
      </c>
      <c r="G109" s="188">
        <v>1</v>
      </c>
      <c r="H109" s="44">
        <v>1</v>
      </c>
      <c r="I109" s="189">
        <f t="shared" si="3"/>
        <v>2</v>
      </c>
      <c r="J109" s="184">
        <v>3.4</v>
      </c>
      <c r="K109" s="44">
        <v>2</v>
      </c>
      <c r="L109" s="44">
        <v>3</v>
      </c>
      <c r="M109" s="44">
        <v>2</v>
      </c>
      <c r="N109" s="44"/>
      <c r="O109" s="195">
        <v>3</v>
      </c>
      <c r="P109" s="198">
        <v>0</v>
      </c>
      <c r="Q109" s="45"/>
      <c r="R109" s="199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 s="14" customFormat="1" ht="18">
      <c r="A110" s="55" t="s">
        <v>378</v>
      </c>
      <c r="B110" s="40" t="s">
        <v>183</v>
      </c>
      <c r="C110" s="41" t="s">
        <v>184</v>
      </c>
      <c r="D110" s="42" t="s">
        <v>180</v>
      </c>
      <c r="E110" s="43">
        <v>24</v>
      </c>
      <c r="F110" s="181">
        <f>'[1]LONGITUDES'!L33</f>
        <v>580</v>
      </c>
      <c r="G110" s="188">
        <v>1</v>
      </c>
      <c r="H110" s="44">
        <v>1</v>
      </c>
      <c r="I110" s="189">
        <f t="shared" si="3"/>
        <v>2</v>
      </c>
      <c r="J110" s="184">
        <v>3</v>
      </c>
      <c r="K110" s="44">
        <v>3</v>
      </c>
      <c r="L110" s="44">
        <v>3</v>
      </c>
      <c r="M110" s="44">
        <v>3</v>
      </c>
      <c r="N110" s="44">
        <v>4</v>
      </c>
      <c r="O110" s="195">
        <v>2</v>
      </c>
      <c r="P110" s="198">
        <v>0</v>
      </c>
      <c r="Q110" s="45"/>
      <c r="R110" s="199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 s="14" customFormat="1" ht="18">
      <c r="A111" s="55" t="s">
        <v>379</v>
      </c>
      <c r="B111" s="40" t="s">
        <v>185</v>
      </c>
      <c r="C111" s="41" t="s">
        <v>186</v>
      </c>
      <c r="D111" s="42" t="s">
        <v>180</v>
      </c>
      <c r="E111" s="43">
        <v>42</v>
      </c>
      <c r="F111" s="181">
        <f>'[1]LONGITUDES'!L48</f>
        <v>2033.52</v>
      </c>
      <c r="G111" s="188">
        <v>1</v>
      </c>
      <c r="H111" s="44">
        <v>3</v>
      </c>
      <c r="I111" s="189">
        <f t="shared" si="3"/>
        <v>4</v>
      </c>
      <c r="J111" s="184">
        <v>3</v>
      </c>
      <c r="K111" s="44">
        <v>1</v>
      </c>
      <c r="L111" s="44">
        <v>3</v>
      </c>
      <c r="M111" s="44">
        <v>3.5</v>
      </c>
      <c r="N111" s="44"/>
      <c r="O111" s="195">
        <v>3</v>
      </c>
      <c r="P111" s="198">
        <v>0</v>
      </c>
      <c r="Q111" s="45">
        <v>2</v>
      </c>
      <c r="R111" s="199">
        <v>5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 s="14" customFormat="1" ht="27">
      <c r="A112" s="55" t="s">
        <v>380</v>
      </c>
      <c r="B112" s="40" t="s">
        <v>187</v>
      </c>
      <c r="C112" s="41" t="s">
        <v>188</v>
      </c>
      <c r="D112" s="42" t="s">
        <v>180</v>
      </c>
      <c r="E112" s="43">
        <v>42</v>
      </c>
      <c r="F112" s="181">
        <f>'[1]LONGITUDES'!L58</f>
        <v>1372.29</v>
      </c>
      <c r="G112" s="188">
        <v>1</v>
      </c>
      <c r="H112" s="44">
        <v>2</v>
      </c>
      <c r="I112" s="189">
        <f t="shared" si="3"/>
        <v>4</v>
      </c>
      <c r="J112" s="184">
        <v>3</v>
      </c>
      <c r="K112" s="44">
        <v>1</v>
      </c>
      <c r="L112" s="44">
        <v>3.5</v>
      </c>
      <c r="M112" s="44">
        <v>3.5</v>
      </c>
      <c r="N112" s="44"/>
      <c r="O112" s="195">
        <v>2</v>
      </c>
      <c r="P112" s="198">
        <v>0</v>
      </c>
      <c r="Q112" s="45">
        <v>1</v>
      </c>
      <c r="R112" s="199">
        <v>5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8" s="14" customFormat="1" ht="18">
      <c r="A113" s="55" t="s">
        <v>381</v>
      </c>
      <c r="B113" s="40" t="s">
        <v>189</v>
      </c>
      <c r="C113" s="41" t="s">
        <v>190</v>
      </c>
      <c r="D113" s="42" t="s">
        <v>180</v>
      </c>
      <c r="E113" s="43">
        <v>24</v>
      </c>
      <c r="F113" s="181">
        <f>'[1]LONGITUDES'!L78</f>
        <v>430</v>
      </c>
      <c r="G113" s="188">
        <v>1</v>
      </c>
      <c r="H113" s="44">
        <v>1</v>
      </c>
      <c r="I113" s="189">
        <f t="shared" si="3"/>
        <v>2</v>
      </c>
      <c r="J113" s="184">
        <v>2</v>
      </c>
      <c r="K113" s="44">
        <v>1</v>
      </c>
      <c r="L113" s="44">
        <v>1</v>
      </c>
      <c r="M113" s="44">
        <v>1</v>
      </c>
      <c r="N113" s="44">
        <v>3.5</v>
      </c>
      <c r="O113" s="195">
        <v>1</v>
      </c>
      <c r="P113" s="198">
        <v>0</v>
      </c>
      <c r="Q113" s="45">
        <v>1.5</v>
      </c>
      <c r="R113" s="199">
        <v>5</v>
      </c>
    </row>
    <row r="114" spans="1:119" s="14" customFormat="1" ht="16.5">
      <c r="A114" s="55" t="s">
        <v>382</v>
      </c>
      <c r="B114" s="40" t="s">
        <v>191</v>
      </c>
      <c r="C114" s="41" t="s">
        <v>192</v>
      </c>
      <c r="D114" s="42" t="s">
        <v>180</v>
      </c>
      <c r="E114" s="43">
        <v>24</v>
      </c>
      <c r="F114" s="181">
        <f>'[1]LONGITUDES'!L98</f>
        <v>988.67</v>
      </c>
      <c r="G114" s="188">
        <v>1</v>
      </c>
      <c r="H114" s="44">
        <v>3</v>
      </c>
      <c r="I114" s="189">
        <f t="shared" si="3"/>
        <v>2</v>
      </c>
      <c r="J114" s="184">
        <v>1</v>
      </c>
      <c r="K114" s="44">
        <v>1</v>
      </c>
      <c r="L114" s="44">
        <v>3.5</v>
      </c>
      <c r="M114" s="44">
        <v>3.5</v>
      </c>
      <c r="N114" s="44"/>
      <c r="O114" s="195">
        <v>1</v>
      </c>
      <c r="P114" s="198">
        <v>0</v>
      </c>
      <c r="Q114" s="45"/>
      <c r="R114" s="199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8" s="14" customFormat="1" ht="16.5">
      <c r="A115" s="67" t="s">
        <v>383</v>
      </c>
      <c r="B115" s="59" t="s">
        <v>193</v>
      </c>
      <c r="C115" s="60" t="s">
        <v>194</v>
      </c>
      <c r="D115" s="61" t="s">
        <v>180</v>
      </c>
      <c r="E115" s="62">
        <v>24</v>
      </c>
      <c r="F115" s="180">
        <f>'[1]LONGITUDES'!L101</f>
        <v>2125.14</v>
      </c>
      <c r="G115" s="186">
        <v>1</v>
      </c>
      <c r="H115" s="63">
        <v>3</v>
      </c>
      <c r="I115" s="187">
        <f t="shared" si="3"/>
        <v>2</v>
      </c>
      <c r="J115" s="183">
        <v>2.5</v>
      </c>
      <c r="K115" s="63">
        <v>1</v>
      </c>
      <c r="L115" s="63">
        <v>3.5</v>
      </c>
      <c r="M115" s="63">
        <v>3</v>
      </c>
      <c r="N115" s="63">
        <v>3</v>
      </c>
      <c r="O115" s="194">
        <v>1.5</v>
      </c>
      <c r="P115" s="196">
        <v>0</v>
      </c>
      <c r="Q115" s="64"/>
      <c r="R115" s="197">
        <v>5</v>
      </c>
    </row>
    <row r="116" spans="1:18" s="14" customFormat="1" ht="18">
      <c r="A116" s="67" t="s">
        <v>384</v>
      </c>
      <c r="B116" s="59" t="s">
        <v>195</v>
      </c>
      <c r="C116" s="60" t="s">
        <v>196</v>
      </c>
      <c r="D116" s="61" t="s">
        <v>180</v>
      </c>
      <c r="E116" s="62">
        <v>24</v>
      </c>
      <c r="F116" s="180">
        <f>'[1]LONGITUDES'!L102</f>
        <v>1232.81</v>
      </c>
      <c r="G116" s="186">
        <v>1</v>
      </c>
      <c r="H116" s="63">
        <v>3</v>
      </c>
      <c r="I116" s="187">
        <f t="shared" si="3"/>
        <v>2</v>
      </c>
      <c r="J116" s="183">
        <v>1</v>
      </c>
      <c r="K116" s="63">
        <v>1</v>
      </c>
      <c r="L116" s="63">
        <v>3</v>
      </c>
      <c r="M116" s="63">
        <v>2</v>
      </c>
      <c r="N116" s="63">
        <v>3</v>
      </c>
      <c r="O116" s="194">
        <v>1</v>
      </c>
      <c r="P116" s="196">
        <v>0</v>
      </c>
      <c r="Q116" s="64">
        <v>5</v>
      </c>
      <c r="R116" s="197">
        <v>5</v>
      </c>
    </row>
    <row r="117" spans="1:18" s="14" customFormat="1" ht="18">
      <c r="A117" s="55" t="s">
        <v>385</v>
      </c>
      <c r="B117" s="40" t="s">
        <v>197</v>
      </c>
      <c r="C117" s="41" t="s">
        <v>198</v>
      </c>
      <c r="D117" s="42" t="s">
        <v>180</v>
      </c>
      <c r="E117" s="43">
        <v>24</v>
      </c>
      <c r="F117" s="181">
        <f>'[1]LONGITUDES'!L103</f>
        <v>2177.88</v>
      </c>
      <c r="G117" s="188">
        <v>1</v>
      </c>
      <c r="H117" s="44">
        <v>3</v>
      </c>
      <c r="I117" s="189">
        <f t="shared" si="3"/>
        <v>2</v>
      </c>
      <c r="J117" s="184"/>
      <c r="K117" s="44"/>
      <c r="L117" s="44"/>
      <c r="M117" s="44"/>
      <c r="N117" s="44">
        <v>3</v>
      </c>
      <c r="O117" s="195"/>
      <c r="P117" s="198">
        <v>0</v>
      </c>
      <c r="Q117" s="45">
        <v>3.5</v>
      </c>
      <c r="R117" s="199">
        <v>5</v>
      </c>
    </row>
    <row r="118" spans="1:18" s="14" customFormat="1" ht="18">
      <c r="A118" s="55" t="s">
        <v>386</v>
      </c>
      <c r="B118" s="40" t="s">
        <v>199</v>
      </c>
      <c r="C118" s="41" t="s">
        <v>200</v>
      </c>
      <c r="D118" s="42" t="s">
        <v>180</v>
      </c>
      <c r="E118" s="43">
        <v>24</v>
      </c>
      <c r="F118" s="181">
        <f>'[1]LONGITUDES'!L104</f>
        <v>3196.47</v>
      </c>
      <c r="G118" s="188">
        <v>1</v>
      </c>
      <c r="H118" s="44">
        <v>3</v>
      </c>
      <c r="I118" s="189">
        <f t="shared" si="3"/>
        <v>2</v>
      </c>
      <c r="J118" s="184">
        <v>3.6</v>
      </c>
      <c r="K118" s="44">
        <v>1</v>
      </c>
      <c r="L118" s="44">
        <v>3</v>
      </c>
      <c r="M118" s="44">
        <v>3.5</v>
      </c>
      <c r="N118" s="44">
        <v>3</v>
      </c>
      <c r="O118" s="195">
        <v>2</v>
      </c>
      <c r="P118" s="198">
        <v>0</v>
      </c>
      <c r="Q118" s="45">
        <v>1.5</v>
      </c>
      <c r="R118" s="199">
        <v>5</v>
      </c>
    </row>
    <row r="119" spans="1:18" s="14" customFormat="1" ht="18">
      <c r="A119" s="55" t="s">
        <v>387</v>
      </c>
      <c r="B119" s="40" t="s">
        <v>201</v>
      </c>
      <c r="C119" s="41" t="s">
        <v>202</v>
      </c>
      <c r="D119" s="42" t="s">
        <v>180</v>
      </c>
      <c r="E119" s="43">
        <v>24</v>
      </c>
      <c r="F119" s="181">
        <f>'[1]LONGITUDES'!L112</f>
        <v>215.21</v>
      </c>
      <c r="G119" s="188">
        <v>1</v>
      </c>
      <c r="H119" s="44">
        <v>1</v>
      </c>
      <c r="I119" s="189">
        <f t="shared" si="3"/>
        <v>2</v>
      </c>
      <c r="J119" s="184">
        <v>1</v>
      </c>
      <c r="K119" s="44">
        <v>1</v>
      </c>
      <c r="L119" s="44">
        <v>3</v>
      </c>
      <c r="M119" s="44">
        <v>3.5</v>
      </c>
      <c r="N119" s="44"/>
      <c r="O119" s="195">
        <v>2</v>
      </c>
      <c r="P119" s="198">
        <v>0</v>
      </c>
      <c r="Q119" s="45"/>
      <c r="R119" s="199"/>
    </row>
    <row r="120" spans="1:18" s="14" customFormat="1" ht="16.5">
      <c r="A120" s="55" t="s">
        <v>388</v>
      </c>
      <c r="B120" s="40" t="s">
        <v>203</v>
      </c>
      <c r="C120" s="41" t="s">
        <v>204</v>
      </c>
      <c r="D120" s="42" t="s">
        <v>180</v>
      </c>
      <c r="E120" s="43">
        <v>24</v>
      </c>
      <c r="F120" s="181">
        <f>'[1]LONGITUDES'!L116</f>
        <v>1167.91</v>
      </c>
      <c r="G120" s="188">
        <v>1</v>
      </c>
      <c r="H120" s="44">
        <v>3</v>
      </c>
      <c r="I120" s="189">
        <f t="shared" si="3"/>
        <v>2</v>
      </c>
      <c r="J120" s="184">
        <v>2</v>
      </c>
      <c r="K120" s="44">
        <v>1</v>
      </c>
      <c r="L120" s="44">
        <v>3</v>
      </c>
      <c r="M120" s="44">
        <v>2</v>
      </c>
      <c r="N120" s="44"/>
      <c r="O120" s="195">
        <v>2</v>
      </c>
      <c r="P120" s="198">
        <v>0</v>
      </c>
      <c r="Q120" s="45">
        <v>2</v>
      </c>
      <c r="R120" s="199">
        <v>1.5</v>
      </c>
    </row>
    <row r="121" spans="1:18" s="14" customFormat="1" ht="16.5">
      <c r="A121" s="55" t="s">
        <v>389</v>
      </c>
      <c r="B121" s="40" t="s">
        <v>205</v>
      </c>
      <c r="C121" s="41" t="s">
        <v>206</v>
      </c>
      <c r="D121" s="42" t="s">
        <v>180</v>
      </c>
      <c r="E121" s="43">
        <v>24</v>
      </c>
      <c r="F121" s="181">
        <f>'[1]LONGITUDES'!L117</f>
        <v>4707.99</v>
      </c>
      <c r="G121" s="188">
        <v>1</v>
      </c>
      <c r="H121" s="44">
        <v>1</v>
      </c>
      <c r="I121" s="189">
        <f t="shared" si="3"/>
        <v>2</v>
      </c>
      <c r="J121" s="184">
        <v>3.6</v>
      </c>
      <c r="K121" s="44">
        <v>2.3</v>
      </c>
      <c r="L121" s="44">
        <v>3</v>
      </c>
      <c r="M121" s="44">
        <v>3.1</v>
      </c>
      <c r="N121" s="44"/>
      <c r="O121" s="195">
        <v>2.3</v>
      </c>
      <c r="P121" s="198">
        <v>0</v>
      </c>
      <c r="Q121" s="45">
        <v>4</v>
      </c>
      <c r="R121" s="199">
        <v>2.5</v>
      </c>
    </row>
    <row r="122" spans="1:18" s="14" customFormat="1" ht="18">
      <c r="A122" s="55" t="s">
        <v>390</v>
      </c>
      <c r="B122" s="40" t="s">
        <v>207</v>
      </c>
      <c r="C122" s="41" t="s">
        <v>208</v>
      </c>
      <c r="D122" s="42" t="s">
        <v>180</v>
      </c>
      <c r="E122" s="43">
        <v>20</v>
      </c>
      <c r="F122" s="181">
        <f>'[1]LONGITUDES'!L132</f>
        <v>10526.06</v>
      </c>
      <c r="G122" s="188">
        <v>1</v>
      </c>
      <c r="H122" s="44">
        <v>5</v>
      </c>
      <c r="I122" s="189">
        <f t="shared" si="3"/>
        <v>2</v>
      </c>
      <c r="J122" s="184">
        <v>1</v>
      </c>
      <c r="K122" s="44">
        <v>1</v>
      </c>
      <c r="L122" s="44">
        <v>3</v>
      </c>
      <c r="M122" s="44">
        <v>2</v>
      </c>
      <c r="N122" s="44"/>
      <c r="O122" s="195">
        <v>3</v>
      </c>
      <c r="P122" s="198">
        <v>0</v>
      </c>
      <c r="Q122" s="45">
        <v>2</v>
      </c>
      <c r="R122" s="199">
        <v>5</v>
      </c>
    </row>
    <row r="123" spans="1:18" s="14" customFormat="1" ht="16.5">
      <c r="A123" s="55" t="s">
        <v>391</v>
      </c>
      <c r="B123" s="40" t="s">
        <v>209</v>
      </c>
      <c r="C123" s="41" t="s">
        <v>210</v>
      </c>
      <c r="D123" s="42" t="s">
        <v>180</v>
      </c>
      <c r="E123" s="43">
        <v>20</v>
      </c>
      <c r="F123" s="181">
        <f>'[1]LONGITUDES'!L134</f>
        <v>2619.22</v>
      </c>
      <c r="G123" s="188">
        <v>1</v>
      </c>
      <c r="H123" s="44">
        <v>3</v>
      </c>
      <c r="I123" s="189">
        <f t="shared" si="3"/>
        <v>2</v>
      </c>
      <c r="J123" s="184">
        <v>1</v>
      </c>
      <c r="K123" s="44">
        <v>1</v>
      </c>
      <c r="L123" s="44">
        <v>3.5</v>
      </c>
      <c r="M123" s="44">
        <v>3.5</v>
      </c>
      <c r="N123" s="44"/>
      <c r="O123" s="195">
        <v>3</v>
      </c>
      <c r="P123" s="198">
        <v>0</v>
      </c>
      <c r="Q123" s="45">
        <v>3.5</v>
      </c>
      <c r="R123" s="199">
        <v>5</v>
      </c>
    </row>
    <row r="124" spans="1:18" s="14" customFormat="1" ht="18">
      <c r="A124" s="55" t="s">
        <v>392</v>
      </c>
      <c r="B124" s="40" t="s">
        <v>211</v>
      </c>
      <c r="C124" s="41" t="s">
        <v>212</v>
      </c>
      <c r="D124" s="42" t="s">
        <v>180</v>
      </c>
      <c r="E124" s="43">
        <v>16</v>
      </c>
      <c r="F124" s="181">
        <f>'[1]LONGITUDES'!L135</f>
        <v>1489.88</v>
      </c>
      <c r="G124" s="188">
        <v>1</v>
      </c>
      <c r="H124" s="44">
        <v>3</v>
      </c>
      <c r="I124" s="189">
        <f t="shared" si="3"/>
        <v>1</v>
      </c>
      <c r="J124" s="184">
        <v>2</v>
      </c>
      <c r="K124" s="44">
        <v>1</v>
      </c>
      <c r="L124" s="44">
        <v>3.5</v>
      </c>
      <c r="M124" s="44">
        <v>2</v>
      </c>
      <c r="N124" s="44">
        <v>2.5</v>
      </c>
      <c r="O124" s="195">
        <v>1</v>
      </c>
      <c r="P124" s="198">
        <v>0</v>
      </c>
      <c r="Q124" s="45"/>
      <c r="R124" s="199"/>
    </row>
    <row r="125" spans="1:119" s="14" customFormat="1" ht="18">
      <c r="A125" s="55" t="s">
        <v>393</v>
      </c>
      <c r="B125" s="40" t="s">
        <v>213</v>
      </c>
      <c r="C125" s="41" t="str">
        <f>'[1]LONGITUDES'!C149</f>
        <v>Distribución Tanque Los Alpes</v>
      </c>
      <c r="D125" s="42" t="s">
        <v>180</v>
      </c>
      <c r="E125" s="43">
        <v>16</v>
      </c>
      <c r="F125" s="181">
        <f>'[1]LONGITUDES'!L149</f>
        <v>880</v>
      </c>
      <c r="G125" s="188">
        <v>3</v>
      </c>
      <c r="H125" s="44">
        <v>3</v>
      </c>
      <c r="I125" s="189">
        <f t="shared" si="3"/>
        <v>1</v>
      </c>
      <c r="J125" s="184">
        <v>3.4</v>
      </c>
      <c r="K125" s="44">
        <v>2</v>
      </c>
      <c r="L125" s="44">
        <v>3</v>
      </c>
      <c r="M125" s="44">
        <v>2</v>
      </c>
      <c r="N125" s="44">
        <v>4.78</v>
      </c>
      <c r="O125" s="195">
        <v>3</v>
      </c>
      <c r="P125" s="198">
        <v>0</v>
      </c>
      <c r="Q125" s="45"/>
      <c r="R125" s="199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 s="14" customFormat="1" ht="16.5">
      <c r="A126" s="55" t="s">
        <v>394</v>
      </c>
      <c r="B126" s="40" t="s">
        <v>214</v>
      </c>
      <c r="C126" s="41" t="s">
        <v>215</v>
      </c>
      <c r="D126" s="42" t="s">
        <v>180</v>
      </c>
      <c r="E126" s="43">
        <v>16</v>
      </c>
      <c r="F126" s="181">
        <f>'[1]LONGITUDES'!L153</f>
        <v>1228.71</v>
      </c>
      <c r="G126" s="188">
        <v>3</v>
      </c>
      <c r="H126" s="44">
        <v>4</v>
      </c>
      <c r="I126" s="189">
        <f t="shared" si="3"/>
        <v>1</v>
      </c>
      <c r="J126" s="184">
        <v>1</v>
      </c>
      <c r="K126" s="44">
        <v>1</v>
      </c>
      <c r="L126" s="44">
        <v>3.5</v>
      </c>
      <c r="M126" s="44">
        <v>3.5</v>
      </c>
      <c r="N126" s="44">
        <v>4.2</v>
      </c>
      <c r="O126" s="195">
        <v>3</v>
      </c>
      <c r="P126" s="198">
        <v>0</v>
      </c>
      <c r="Q126" s="45"/>
      <c r="R126" s="199">
        <v>5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 s="14" customFormat="1" ht="18">
      <c r="A127" s="55" t="s">
        <v>395</v>
      </c>
      <c r="B127" s="40" t="s">
        <v>216</v>
      </c>
      <c r="C127" s="41" t="s">
        <v>217</v>
      </c>
      <c r="D127" s="42" t="s">
        <v>180</v>
      </c>
      <c r="E127" s="43">
        <v>16</v>
      </c>
      <c r="F127" s="181">
        <f>'[1]LONGITUDES'!L157</f>
        <v>186.75</v>
      </c>
      <c r="G127" s="188">
        <v>1</v>
      </c>
      <c r="H127" s="44">
        <v>3</v>
      </c>
      <c r="I127" s="189">
        <f t="shared" si="3"/>
        <v>1</v>
      </c>
      <c r="J127" s="184">
        <v>3</v>
      </c>
      <c r="K127" s="44">
        <v>1</v>
      </c>
      <c r="L127" s="44">
        <v>3.5</v>
      </c>
      <c r="M127" s="44">
        <v>3.5</v>
      </c>
      <c r="N127" s="44"/>
      <c r="O127" s="195">
        <v>3</v>
      </c>
      <c r="P127" s="198">
        <v>0</v>
      </c>
      <c r="Q127" s="45"/>
      <c r="R127" s="199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 s="14" customFormat="1" ht="18">
      <c r="A128" s="55" t="s">
        <v>396</v>
      </c>
      <c r="B128" s="40" t="s">
        <v>218</v>
      </c>
      <c r="C128" s="41" t="s">
        <v>219</v>
      </c>
      <c r="D128" s="42" t="s">
        <v>180</v>
      </c>
      <c r="E128" s="43">
        <v>16</v>
      </c>
      <c r="F128" s="181">
        <f>'[1]LONGITUDES'!L161</f>
        <v>591.16</v>
      </c>
      <c r="G128" s="188">
        <v>1</v>
      </c>
      <c r="H128" s="44">
        <v>4</v>
      </c>
      <c r="I128" s="189">
        <f t="shared" si="3"/>
        <v>1</v>
      </c>
      <c r="J128" s="184">
        <v>3</v>
      </c>
      <c r="K128" s="44">
        <v>2</v>
      </c>
      <c r="L128" s="44">
        <v>3</v>
      </c>
      <c r="M128" s="44">
        <v>3</v>
      </c>
      <c r="N128" s="44">
        <v>3</v>
      </c>
      <c r="O128" s="195">
        <v>2</v>
      </c>
      <c r="P128" s="198">
        <v>0</v>
      </c>
      <c r="Q128" s="45"/>
      <c r="R128" s="199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19" s="14" customFormat="1" ht="18">
      <c r="A129" s="55" t="s">
        <v>397</v>
      </c>
      <c r="B129" s="40" t="s">
        <v>220</v>
      </c>
      <c r="C129" s="41" t="s">
        <v>221</v>
      </c>
      <c r="D129" s="42" t="s">
        <v>180</v>
      </c>
      <c r="E129" s="43">
        <v>16</v>
      </c>
      <c r="F129" s="181">
        <f>'[1]LONGITUDES'!L164</f>
        <v>1348.56</v>
      </c>
      <c r="G129" s="188">
        <v>1</v>
      </c>
      <c r="H129" s="44">
        <v>1</v>
      </c>
      <c r="I129" s="189">
        <f t="shared" si="3"/>
        <v>1</v>
      </c>
      <c r="J129" s="184">
        <v>2</v>
      </c>
      <c r="K129" s="44">
        <v>2.5</v>
      </c>
      <c r="L129" s="44">
        <v>3</v>
      </c>
      <c r="M129" s="44">
        <v>2</v>
      </c>
      <c r="N129" s="44"/>
      <c r="O129" s="195">
        <v>2</v>
      </c>
      <c r="P129" s="198">
        <v>0</v>
      </c>
      <c r="Q129" s="45">
        <v>1</v>
      </c>
      <c r="R129" s="199">
        <v>2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 s="14" customFormat="1" ht="27">
      <c r="A130" s="55" t="s">
        <v>398</v>
      </c>
      <c r="B130" s="40" t="s">
        <v>222</v>
      </c>
      <c r="C130" s="41" t="s">
        <v>223</v>
      </c>
      <c r="D130" s="42" t="s">
        <v>180</v>
      </c>
      <c r="E130" s="43">
        <v>16</v>
      </c>
      <c r="F130" s="181">
        <f>'[1]LONGITUDES'!L165</f>
        <v>980</v>
      </c>
      <c r="G130" s="188">
        <v>1</v>
      </c>
      <c r="H130" s="44">
        <v>1</v>
      </c>
      <c r="I130" s="189">
        <f t="shared" si="3"/>
        <v>1</v>
      </c>
      <c r="J130" s="184">
        <v>4</v>
      </c>
      <c r="K130" s="44">
        <v>4</v>
      </c>
      <c r="L130" s="44">
        <v>3</v>
      </c>
      <c r="M130" s="44">
        <v>3.5</v>
      </c>
      <c r="N130" s="44">
        <v>5</v>
      </c>
      <c r="O130" s="195">
        <v>3</v>
      </c>
      <c r="P130" s="198">
        <v>0</v>
      </c>
      <c r="Q130" s="45"/>
      <c r="R130" s="199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 s="14" customFormat="1" ht="18">
      <c r="A131" s="55" t="s">
        <v>399</v>
      </c>
      <c r="B131" s="40" t="s">
        <v>225</v>
      </c>
      <c r="C131" s="41" t="s">
        <v>226</v>
      </c>
      <c r="D131" s="42" t="s">
        <v>224</v>
      </c>
      <c r="E131" s="43">
        <v>24</v>
      </c>
      <c r="F131" s="181">
        <f>'[1]LONGITUDES'!L29</f>
        <v>178.9</v>
      </c>
      <c r="G131" s="188">
        <v>1</v>
      </c>
      <c r="H131" s="44">
        <v>1</v>
      </c>
      <c r="I131" s="189">
        <f t="shared" si="3"/>
        <v>2</v>
      </c>
      <c r="J131" s="184">
        <v>2</v>
      </c>
      <c r="K131" s="44">
        <v>1</v>
      </c>
      <c r="L131" s="44">
        <v>3.5</v>
      </c>
      <c r="M131" s="44">
        <v>2</v>
      </c>
      <c r="N131" s="44">
        <v>5</v>
      </c>
      <c r="O131" s="195">
        <v>2</v>
      </c>
      <c r="P131" s="198">
        <v>0</v>
      </c>
      <c r="Q131" s="45"/>
      <c r="R131" s="199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 s="14" customFormat="1" ht="18">
      <c r="A132" s="55" t="s">
        <v>400</v>
      </c>
      <c r="B132" s="40" t="s">
        <v>227</v>
      </c>
      <c r="C132" s="41" t="s">
        <v>228</v>
      </c>
      <c r="D132" s="42" t="s">
        <v>224</v>
      </c>
      <c r="E132" s="43">
        <v>42</v>
      </c>
      <c r="F132" s="181">
        <f>'[1]LONGITUDES'!L44</f>
        <v>856.02</v>
      </c>
      <c r="G132" s="188">
        <v>1</v>
      </c>
      <c r="H132" s="44">
        <v>3</v>
      </c>
      <c r="I132" s="189">
        <f t="shared" si="3"/>
        <v>4</v>
      </c>
      <c r="J132" s="184">
        <v>2</v>
      </c>
      <c r="K132" s="44">
        <v>1</v>
      </c>
      <c r="L132" s="44">
        <v>3.5</v>
      </c>
      <c r="M132" s="44">
        <v>2</v>
      </c>
      <c r="N132" s="44"/>
      <c r="O132" s="195">
        <v>2</v>
      </c>
      <c r="P132" s="198">
        <v>0</v>
      </c>
      <c r="Q132" s="45">
        <v>1</v>
      </c>
      <c r="R132" s="199">
        <v>3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 s="14" customFormat="1" ht="18">
      <c r="A133" s="55" t="s">
        <v>401</v>
      </c>
      <c r="B133" s="40" t="s">
        <v>229</v>
      </c>
      <c r="C133" s="41" t="s">
        <v>230</v>
      </c>
      <c r="D133" s="42" t="s">
        <v>224</v>
      </c>
      <c r="E133" s="43">
        <v>42</v>
      </c>
      <c r="F133" s="181">
        <f>'[1]LONGITUDES'!L50</f>
        <v>604.49</v>
      </c>
      <c r="G133" s="188">
        <v>1</v>
      </c>
      <c r="H133" s="44">
        <v>3</v>
      </c>
      <c r="I133" s="189">
        <f t="shared" si="3"/>
        <v>4</v>
      </c>
      <c r="J133" s="184">
        <v>2</v>
      </c>
      <c r="K133" s="44">
        <v>1</v>
      </c>
      <c r="L133" s="44">
        <v>3.5</v>
      </c>
      <c r="M133" s="44">
        <v>2</v>
      </c>
      <c r="N133" s="44"/>
      <c r="O133" s="195">
        <v>2</v>
      </c>
      <c r="P133" s="198">
        <v>0</v>
      </c>
      <c r="Q133" s="45"/>
      <c r="R133" s="199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 s="14" customFormat="1" ht="16.5">
      <c r="A134" s="55" t="s">
        <v>402</v>
      </c>
      <c r="B134" s="40" t="s">
        <v>231</v>
      </c>
      <c r="C134" s="41" t="s">
        <v>232</v>
      </c>
      <c r="D134" s="42" t="s">
        <v>224</v>
      </c>
      <c r="E134" s="43">
        <v>42</v>
      </c>
      <c r="F134" s="181">
        <f>'[1]LONGITUDES'!L49</f>
        <v>3495.02</v>
      </c>
      <c r="G134" s="188">
        <v>1</v>
      </c>
      <c r="H134" s="44">
        <v>3</v>
      </c>
      <c r="I134" s="189">
        <f t="shared" si="3"/>
        <v>4</v>
      </c>
      <c r="J134" s="184">
        <v>2</v>
      </c>
      <c r="K134" s="44">
        <v>1</v>
      </c>
      <c r="L134" s="44">
        <v>3.5</v>
      </c>
      <c r="M134" s="44">
        <v>2</v>
      </c>
      <c r="N134" s="44"/>
      <c r="O134" s="195">
        <v>2</v>
      </c>
      <c r="P134" s="198">
        <v>0</v>
      </c>
      <c r="Q134" s="45">
        <v>3</v>
      </c>
      <c r="R134" s="199">
        <v>3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 s="14" customFormat="1" ht="18">
      <c r="A135" s="55" t="s">
        <v>403</v>
      </c>
      <c r="B135" s="40" t="s">
        <v>233</v>
      </c>
      <c r="C135" s="41" t="s">
        <v>234</v>
      </c>
      <c r="D135" s="42" t="s">
        <v>224</v>
      </c>
      <c r="E135" s="43">
        <v>30</v>
      </c>
      <c r="F135" s="181">
        <f>'[1]LONGITUDES'!L68</f>
        <v>7413.43</v>
      </c>
      <c r="G135" s="188">
        <v>1</v>
      </c>
      <c r="H135" s="44">
        <v>3</v>
      </c>
      <c r="I135" s="189">
        <f t="shared" si="3"/>
        <v>3</v>
      </c>
      <c r="J135" s="184">
        <v>1</v>
      </c>
      <c r="K135" s="44">
        <v>1</v>
      </c>
      <c r="L135" s="44">
        <v>3.5</v>
      </c>
      <c r="M135" s="44">
        <v>2</v>
      </c>
      <c r="N135" s="44"/>
      <c r="O135" s="195">
        <v>3</v>
      </c>
      <c r="P135" s="198">
        <v>0</v>
      </c>
      <c r="Q135" s="45">
        <v>2.5</v>
      </c>
      <c r="R135" s="199">
        <v>1.5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8" s="14" customFormat="1" ht="16.5">
      <c r="A136" s="55" t="s">
        <v>404</v>
      </c>
      <c r="B136" s="40" t="s">
        <v>235</v>
      </c>
      <c r="C136" s="41" t="s">
        <v>236</v>
      </c>
      <c r="D136" s="42" t="s">
        <v>224</v>
      </c>
      <c r="E136" s="43">
        <v>24</v>
      </c>
      <c r="F136" s="181">
        <f>'[1]LONGITUDES'!L96</f>
        <v>192.71</v>
      </c>
      <c r="G136" s="188">
        <v>1</v>
      </c>
      <c r="H136" s="44">
        <v>3</v>
      </c>
      <c r="I136" s="189">
        <f t="shared" si="3"/>
        <v>2</v>
      </c>
      <c r="J136" s="184">
        <v>1</v>
      </c>
      <c r="K136" s="44">
        <v>1</v>
      </c>
      <c r="L136" s="44">
        <v>3.5</v>
      </c>
      <c r="M136" s="44">
        <v>2</v>
      </c>
      <c r="N136" s="44"/>
      <c r="O136" s="195">
        <v>3</v>
      </c>
      <c r="P136" s="198">
        <v>0</v>
      </c>
      <c r="Q136" s="45"/>
      <c r="R136" s="199"/>
    </row>
    <row r="137" spans="1:18" s="14" customFormat="1" ht="16.5">
      <c r="A137" s="55" t="s">
        <v>405</v>
      </c>
      <c r="B137" s="40" t="s">
        <v>237</v>
      </c>
      <c r="C137" s="41" t="s">
        <v>238</v>
      </c>
      <c r="D137" s="42" t="s">
        <v>224</v>
      </c>
      <c r="E137" s="43">
        <v>24</v>
      </c>
      <c r="F137" s="181">
        <f>'[1]LONGITUDES'!L97</f>
        <v>4016.46</v>
      </c>
      <c r="G137" s="188">
        <v>1</v>
      </c>
      <c r="H137" s="44">
        <v>2</v>
      </c>
      <c r="I137" s="189">
        <f t="shared" si="3"/>
        <v>2</v>
      </c>
      <c r="J137" s="184">
        <v>1</v>
      </c>
      <c r="K137" s="44">
        <v>1</v>
      </c>
      <c r="L137" s="44">
        <v>1</v>
      </c>
      <c r="M137" s="44">
        <v>1</v>
      </c>
      <c r="N137" s="44"/>
      <c r="O137" s="195">
        <v>1</v>
      </c>
      <c r="P137" s="198">
        <v>0</v>
      </c>
      <c r="Q137" s="45">
        <v>3.5</v>
      </c>
      <c r="R137" s="199">
        <v>1</v>
      </c>
    </row>
    <row r="138" spans="1:18" s="14" customFormat="1" ht="18">
      <c r="A138" s="55" t="s">
        <v>406</v>
      </c>
      <c r="B138" s="40" t="s">
        <v>239</v>
      </c>
      <c r="C138" s="41" t="s">
        <v>240</v>
      </c>
      <c r="D138" s="42" t="s">
        <v>224</v>
      </c>
      <c r="E138" s="43">
        <v>24</v>
      </c>
      <c r="F138" s="181">
        <f>'[1]LONGITUDES'!L99</f>
        <v>3205.49</v>
      </c>
      <c r="G138" s="188">
        <v>1</v>
      </c>
      <c r="H138" s="44">
        <v>3</v>
      </c>
      <c r="I138" s="189">
        <f t="shared" si="3"/>
        <v>2</v>
      </c>
      <c r="J138" s="184">
        <v>1</v>
      </c>
      <c r="K138" s="44">
        <v>1</v>
      </c>
      <c r="L138" s="44">
        <v>3.5</v>
      </c>
      <c r="M138" s="44">
        <v>2</v>
      </c>
      <c r="N138" s="44"/>
      <c r="O138" s="195">
        <v>1</v>
      </c>
      <c r="P138" s="198">
        <v>0</v>
      </c>
      <c r="Q138" s="45">
        <v>3</v>
      </c>
      <c r="R138" s="199">
        <v>4</v>
      </c>
    </row>
    <row r="139" spans="1:119" s="14" customFormat="1" ht="18">
      <c r="A139" s="55">
        <v>114.1</v>
      </c>
      <c r="B139" s="40" t="s">
        <v>242</v>
      </c>
      <c r="C139" s="41" t="s">
        <v>243</v>
      </c>
      <c r="D139" s="42" t="s">
        <v>241</v>
      </c>
      <c r="E139" s="43">
        <v>42</v>
      </c>
      <c r="F139" s="181">
        <f>'[1]LONGITUDES'!L45</f>
        <v>151.44</v>
      </c>
      <c r="G139" s="188">
        <v>1</v>
      </c>
      <c r="H139" s="44">
        <v>3</v>
      </c>
      <c r="I139" s="189">
        <f t="shared" si="3"/>
        <v>4</v>
      </c>
      <c r="J139" s="184">
        <v>3.3</v>
      </c>
      <c r="K139" s="44">
        <v>1</v>
      </c>
      <c r="L139" s="44">
        <v>3.5</v>
      </c>
      <c r="M139" s="44">
        <v>3.5</v>
      </c>
      <c r="N139" s="44"/>
      <c r="O139" s="195">
        <v>3</v>
      </c>
      <c r="P139" s="198">
        <v>0</v>
      </c>
      <c r="Q139" s="45">
        <v>4.5</v>
      </c>
      <c r="R139" s="199">
        <v>1.5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 s="14" customFormat="1" ht="18">
      <c r="A140" s="55">
        <v>114.2</v>
      </c>
      <c r="B140" s="40" t="s">
        <v>244</v>
      </c>
      <c r="C140" s="41" t="s">
        <v>243</v>
      </c>
      <c r="D140" s="42" t="s">
        <v>241</v>
      </c>
      <c r="E140" s="43">
        <v>42</v>
      </c>
      <c r="F140" s="181">
        <f>'[1]LONGITUDES'!L46</f>
        <v>1871.71</v>
      </c>
      <c r="G140" s="188">
        <v>1</v>
      </c>
      <c r="H140" s="44">
        <v>3</v>
      </c>
      <c r="I140" s="189">
        <f t="shared" si="3"/>
        <v>4</v>
      </c>
      <c r="J140" s="184">
        <v>3.3</v>
      </c>
      <c r="K140" s="44">
        <v>1</v>
      </c>
      <c r="L140" s="44">
        <v>3.5</v>
      </c>
      <c r="M140" s="44">
        <v>3.5</v>
      </c>
      <c r="N140" s="44"/>
      <c r="O140" s="195">
        <v>3</v>
      </c>
      <c r="P140" s="198">
        <v>0</v>
      </c>
      <c r="Q140" s="45"/>
      <c r="R140" s="199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8" s="14" customFormat="1" ht="16.5">
      <c r="A141" s="55">
        <v>115</v>
      </c>
      <c r="B141" s="40" t="s">
        <v>245</v>
      </c>
      <c r="C141" s="41" t="s">
        <v>246</v>
      </c>
      <c r="D141" s="42" t="s">
        <v>241</v>
      </c>
      <c r="E141" s="43">
        <v>24</v>
      </c>
      <c r="F141" s="181">
        <f>'[1]LONGITUDES'!L119</f>
        <v>1915.84</v>
      </c>
      <c r="G141" s="188">
        <v>1</v>
      </c>
      <c r="H141" s="44">
        <v>3</v>
      </c>
      <c r="I141" s="189">
        <f t="shared" si="3"/>
        <v>2</v>
      </c>
      <c r="J141" s="184">
        <v>3.3</v>
      </c>
      <c r="K141" s="44">
        <v>1</v>
      </c>
      <c r="L141" s="44">
        <v>3.5</v>
      </c>
      <c r="M141" s="44">
        <v>3.5</v>
      </c>
      <c r="N141" s="44"/>
      <c r="O141" s="195">
        <v>3</v>
      </c>
      <c r="P141" s="198">
        <v>0</v>
      </c>
      <c r="Q141" s="45">
        <v>1</v>
      </c>
      <c r="R141" s="199">
        <v>1.5</v>
      </c>
    </row>
    <row r="142" spans="1:119" s="14" customFormat="1" ht="12.75">
      <c r="A142" s="55" t="s">
        <v>407</v>
      </c>
      <c r="B142" s="40" t="s">
        <v>248</v>
      </c>
      <c r="C142" s="41" t="s">
        <v>249</v>
      </c>
      <c r="D142" s="42" t="s">
        <v>247</v>
      </c>
      <c r="E142" s="43">
        <v>42</v>
      </c>
      <c r="F142" s="181">
        <f>'[1]LONGITUDES'!L14</f>
        <v>2887.6</v>
      </c>
      <c r="G142" s="188">
        <v>1</v>
      </c>
      <c r="H142" s="44">
        <v>1</v>
      </c>
      <c r="I142" s="189">
        <f t="shared" si="3"/>
        <v>4</v>
      </c>
      <c r="J142" s="184">
        <v>4</v>
      </c>
      <c r="K142" s="44">
        <v>1</v>
      </c>
      <c r="L142" s="44">
        <v>3.5</v>
      </c>
      <c r="M142" s="44">
        <v>3.5</v>
      </c>
      <c r="N142" s="44"/>
      <c r="O142" s="195">
        <v>3</v>
      </c>
      <c r="P142" s="198">
        <v>0</v>
      </c>
      <c r="Q142" s="45">
        <v>1.5</v>
      </c>
      <c r="R142" s="199">
        <v>3.5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 s="14" customFormat="1" ht="27">
      <c r="A143" s="55">
        <v>117.1</v>
      </c>
      <c r="B143" s="40" t="s">
        <v>250</v>
      </c>
      <c r="C143" s="41" t="s">
        <v>251</v>
      </c>
      <c r="D143" s="42" t="s">
        <v>247</v>
      </c>
      <c r="E143" s="43">
        <v>42</v>
      </c>
      <c r="F143" s="181">
        <f>'[1]LONGITUDES'!L56</f>
        <v>530.73</v>
      </c>
      <c r="G143" s="188">
        <v>1</v>
      </c>
      <c r="H143" s="44">
        <v>1</v>
      </c>
      <c r="I143" s="189">
        <f t="shared" si="3"/>
        <v>4</v>
      </c>
      <c r="J143" s="184">
        <v>1</v>
      </c>
      <c r="K143" s="44">
        <v>1</v>
      </c>
      <c r="L143" s="44">
        <v>3</v>
      </c>
      <c r="M143" s="44">
        <v>2</v>
      </c>
      <c r="N143" s="44">
        <v>3</v>
      </c>
      <c r="O143" s="195">
        <v>3</v>
      </c>
      <c r="P143" s="198">
        <v>0</v>
      </c>
      <c r="Q143" s="45"/>
      <c r="R143" s="199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 s="14" customFormat="1" ht="27">
      <c r="A144" s="55">
        <v>117.2</v>
      </c>
      <c r="B144" s="40" t="s">
        <v>250</v>
      </c>
      <c r="C144" s="41" t="s">
        <v>251</v>
      </c>
      <c r="D144" s="42" t="s">
        <v>247</v>
      </c>
      <c r="E144" s="43">
        <v>30</v>
      </c>
      <c r="F144" s="181">
        <f>'[1]LONGITUDES'!L57</f>
        <v>548.56</v>
      </c>
      <c r="G144" s="188">
        <v>1</v>
      </c>
      <c r="H144" s="44">
        <v>1</v>
      </c>
      <c r="I144" s="189">
        <f t="shared" si="3"/>
        <v>3</v>
      </c>
      <c r="J144" s="184">
        <v>1</v>
      </c>
      <c r="K144" s="44">
        <v>1</v>
      </c>
      <c r="L144" s="44">
        <v>3</v>
      </c>
      <c r="M144" s="44">
        <v>2</v>
      </c>
      <c r="N144" s="44">
        <v>3</v>
      </c>
      <c r="O144" s="195">
        <v>3</v>
      </c>
      <c r="P144" s="198">
        <v>0</v>
      </c>
      <c r="Q144" s="45">
        <v>1.5</v>
      </c>
      <c r="R144" s="199">
        <v>2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5" spans="1:119" s="14" customFormat="1" ht="19.5">
      <c r="A145" s="67">
        <v>118</v>
      </c>
      <c r="B145" s="59" t="s">
        <v>252</v>
      </c>
      <c r="C145" s="60" t="s">
        <v>253</v>
      </c>
      <c r="D145" s="61" t="s">
        <v>247</v>
      </c>
      <c r="E145" s="62">
        <v>36</v>
      </c>
      <c r="F145" s="180">
        <f>'[1]LONGITUDES'!L64</f>
        <v>1780</v>
      </c>
      <c r="G145" s="186">
        <v>1</v>
      </c>
      <c r="H145" s="63">
        <v>1</v>
      </c>
      <c r="I145" s="187">
        <f t="shared" si="3"/>
        <v>3</v>
      </c>
      <c r="J145" s="183">
        <v>1</v>
      </c>
      <c r="K145" s="63">
        <v>1</v>
      </c>
      <c r="L145" s="63">
        <v>3</v>
      </c>
      <c r="M145" s="63">
        <v>2</v>
      </c>
      <c r="N145" s="63">
        <v>4</v>
      </c>
      <c r="O145" s="194">
        <v>3</v>
      </c>
      <c r="P145" s="196">
        <v>0</v>
      </c>
      <c r="Q145" s="64"/>
      <c r="R145" s="197">
        <v>1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 s="14" customFormat="1" ht="18">
      <c r="A146" s="55" t="s">
        <v>408</v>
      </c>
      <c r="B146" s="40" t="s">
        <v>254</v>
      </c>
      <c r="C146" s="41" t="s">
        <v>255</v>
      </c>
      <c r="D146" s="42" t="s">
        <v>247</v>
      </c>
      <c r="E146" s="43">
        <v>36</v>
      </c>
      <c r="F146" s="181">
        <f>'[1]LONGITUDES'!L65</f>
        <v>3854.95</v>
      </c>
      <c r="G146" s="188">
        <v>1</v>
      </c>
      <c r="H146" s="44">
        <v>1</v>
      </c>
      <c r="I146" s="189">
        <f t="shared" si="3"/>
        <v>3</v>
      </c>
      <c r="J146" s="184">
        <v>1</v>
      </c>
      <c r="K146" s="44">
        <v>1</v>
      </c>
      <c r="L146" s="44">
        <v>3</v>
      </c>
      <c r="M146" s="44">
        <v>2</v>
      </c>
      <c r="N146" s="44">
        <v>3</v>
      </c>
      <c r="O146" s="195">
        <v>3</v>
      </c>
      <c r="P146" s="198">
        <v>0</v>
      </c>
      <c r="Q146" s="45">
        <v>1.5</v>
      </c>
      <c r="R146" s="199">
        <v>1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 s="14" customFormat="1" ht="18">
      <c r="A147" s="55">
        <v>120</v>
      </c>
      <c r="B147" s="40" t="s">
        <v>256</v>
      </c>
      <c r="C147" s="41" t="s">
        <v>257</v>
      </c>
      <c r="D147" s="42" t="s">
        <v>247</v>
      </c>
      <c r="E147" s="43">
        <v>16</v>
      </c>
      <c r="F147" s="181">
        <f>'[1]LONGITUDES'!L162</f>
        <v>584</v>
      </c>
      <c r="G147" s="188">
        <v>1</v>
      </c>
      <c r="H147" s="44">
        <v>1</v>
      </c>
      <c r="I147" s="189">
        <f t="shared" si="3"/>
        <v>1</v>
      </c>
      <c r="J147" s="184">
        <v>1</v>
      </c>
      <c r="K147" s="44">
        <v>1</v>
      </c>
      <c r="L147" s="44">
        <v>3</v>
      </c>
      <c r="M147" s="44">
        <v>2</v>
      </c>
      <c r="N147" s="44"/>
      <c r="O147" s="195">
        <v>3</v>
      </c>
      <c r="P147" s="198">
        <v>0</v>
      </c>
      <c r="Q147" s="45"/>
      <c r="R147" s="19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 s="14" customFormat="1" ht="18">
      <c r="A148" s="55">
        <v>121</v>
      </c>
      <c r="B148" s="40" t="s">
        <v>258</v>
      </c>
      <c r="C148" s="41" t="s">
        <v>259</v>
      </c>
      <c r="D148" s="42" t="s">
        <v>247</v>
      </c>
      <c r="E148" s="43">
        <v>16</v>
      </c>
      <c r="F148" s="181">
        <f>'[1]LONGITUDES'!L163</f>
        <v>1340.8</v>
      </c>
      <c r="G148" s="188">
        <v>1</v>
      </c>
      <c r="H148" s="44">
        <v>1</v>
      </c>
      <c r="I148" s="189">
        <f t="shared" si="3"/>
        <v>1</v>
      </c>
      <c r="J148" s="184">
        <v>1</v>
      </c>
      <c r="K148" s="44">
        <v>1</v>
      </c>
      <c r="L148" s="44">
        <v>3</v>
      </c>
      <c r="M148" s="44">
        <v>2</v>
      </c>
      <c r="N148" s="44">
        <v>4.5</v>
      </c>
      <c r="O148" s="195">
        <v>3</v>
      </c>
      <c r="P148" s="198">
        <v>0</v>
      </c>
      <c r="Q148" s="45"/>
      <c r="R148" s="19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1:18" s="14" customFormat="1" ht="16.5">
      <c r="A149" s="55" t="s">
        <v>409</v>
      </c>
      <c r="B149" s="40" t="s">
        <v>261</v>
      </c>
      <c r="C149" s="41" t="s">
        <v>262</v>
      </c>
      <c r="D149" s="42" t="s">
        <v>260</v>
      </c>
      <c r="E149" s="43">
        <v>20</v>
      </c>
      <c r="F149" s="181">
        <f>'[1]LONGITUDES'!L131</f>
        <v>556.29</v>
      </c>
      <c r="G149" s="188">
        <v>1</v>
      </c>
      <c r="H149" s="44">
        <v>1</v>
      </c>
      <c r="I149" s="189">
        <f t="shared" si="3"/>
        <v>2</v>
      </c>
      <c r="J149" s="184">
        <v>1</v>
      </c>
      <c r="K149" s="44">
        <v>1</v>
      </c>
      <c r="L149" s="44">
        <v>3</v>
      </c>
      <c r="M149" s="44">
        <v>3.5</v>
      </c>
      <c r="N149" s="44"/>
      <c r="O149" s="195">
        <v>3</v>
      </c>
      <c r="P149" s="198">
        <v>0</v>
      </c>
      <c r="Q149" s="45"/>
      <c r="R149" s="199"/>
    </row>
    <row r="150" spans="1:18" s="14" customFormat="1" ht="18">
      <c r="A150" s="55" t="s">
        <v>410</v>
      </c>
      <c r="B150" s="40" t="s">
        <v>263</v>
      </c>
      <c r="C150" s="41" t="s">
        <v>264</v>
      </c>
      <c r="D150" s="42" t="s">
        <v>260</v>
      </c>
      <c r="E150" s="43">
        <v>20</v>
      </c>
      <c r="F150" s="181">
        <f>'[1]LONGITUDES'!L133</f>
        <v>4885.06</v>
      </c>
      <c r="G150" s="188">
        <v>1</v>
      </c>
      <c r="H150" s="44">
        <v>5</v>
      </c>
      <c r="I150" s="189">
        <f aca="true" t="shared" si="4" ref="I150:I165">IF(E150=78,5,IF(E150=60,5,IF(E150=48,4,IF(E150=42,4,IF(E150=36,3,IF(E150=30,3,IF(E150=24,2,IF(E150=20,2,1))))))))</f>
        <v>2</v>
      </c>
      <c r="J150" s="184">
        <v>5</v>
      </c>
      <c r="K150" s="44">
        <v>1</v>
      </c>
      <c r="L150" s="44">
        <v>3.5</v>
      </c>
      <c r="M150" s="44">
        <v>3.5</v>
      </c>
      <c r="N150" s="44"/>
      <c r="O150" s="195">
        <v>3</v>
      </c>
      <c r="P150" s="198">
        <v>0</v>
      </c>
      <c r="Q150" s="45">
        <v>1.5</v>
      </c>
      <c r="R150" s="199">
        <v>1</v>
      </c>
    </row>
    <row r="151" spans="1:119" s="14" customFormat="1" ht="16.5">
      <c r="A151" s="55" t="s">
        <v>411</v>
      </c>
      <c r="B151" s="40" t="s">
        <v>265</v>
      </c>
      <c r="C151" s="41" t="s">
        <v>266</v>
      </c>
      <c r="D151" s="42" t="s">
        <v>267</v>
      </c>
      <c r="E151" s="43">
        <v>60</v>
      </c>
      <c r="F151" s="181">
        <f>'[1]LONGITUDES'!L39</f>
        <v>38000</v>
      </c>
      <c r="G151" s="188">
        <v>1</v>
      </c>
      <c r="H151" s="44">
        <v>4</v>
      </c>
      <c r="I151" s="189">
        <f t="shared" si="4"/>
        <v>5</v>
      </c>
      <c r="J151" s="184">
        <v>3.4</v>
      </c>
      <c r="K151" s="44">
        <v>1</v>
      </c>
      <c r="L151" s="44">
        <v>3.7</v>
      </c>
      <c r="M151" s="44">
        <v>4.8</v>
      </c>
      <c r="N151" s="44">
        <v>1</v>
      </c>
      <c r="O151" s="195">
        <v>3</v>
      </c>
      <c r="P151" s="198">
        <v>0</v>
      </c>
      <c r="Q151" s="45">
        <v>1</v>
      </c>
      <c r="R151" s="199">
        <v>1.5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8" s="14" customFormat="1" ht="27">
      <c r="A152" s="55" t="s">
        <v>412</v>
      </c>
      <c r="B152" s="40" t="s">
        <v>268</v>
      </c>
      <c r="C152" s="41" t="s">
        <v>269</v>
      </c>
      <c r="D152" s="42" t="s">
        <v>270</v>
      </c>
      <c r="E152" s="43">
        <v>24</v>
      </c>
      <c r="F152" s="181">
        <f>'[1]LONGITUDES'!L88</f>
        <v>2400.91</v>
      </c>
      <c r="G152" s="188">
        <v>1</v>
      </c>
      <c r="H152" s="44">
        <v>3</v>
      </c>
      <c r="I152" s="189">
        <f t="shared" si="4"/>
        <v>2</v>
      </c>
      <c r="J152" s="184">
        <v>1</v>
      </c>
      <c r="K152" s="44">
        <v>1</v>
      </c>
      <c r="L152" s="44">
        <v>3.7</v>
      </c>
      <c r="M152" s="44">
        <v>3.5</v>
      </c>
      <c r="N152" s="44"/>
      <c r="O152" s="195">
        <v>3</v>
      </c>
      <c r="P152" s="198">
        <v>0</v>
      </c>
      <c r="Q152" s="45">
        <v>3.5</v>
      </c>
      <c r="R152" s="199">
        <v>1</v>
      </c>
    </row>
    <row r="153" spans="1:18" s="14" customFormat="1" ht="18">
      <c r="A153" s="55" t="s">
        <v>413</v>
      </c>
      <c r="B153" s="40" t="s">
        <v>271</v>
      </c>
      <c r="C153" s="41" t="s">
        <v>272</v>
      </c>
      <c r="D153" s="42" t="s">
        <v>267</v>
      </c>
      <c r="E153" s="43">
        <v>16</v>
      </c>
      <c r="F153" s="181">
        <f>'[1]LONGITUDES'!L141</f>
        <v>3627.64</v>
      </c>
      <c r="G153" s="188">
        <v>1</v>
      </c>
      <c r="H153" s="44">
        <v>1</v>
      </c>
      <c r="I153" s="189">
        <f t="shared" si="4"/>
        <v>1</v>
      </c>
      <c r="J153" s="184">
        <v>1</v>
      </c>
      <c r="K153" s="44">
        <v>1</v>
      </c>
      <c r="L153" s="44">
        <v>3</v>
      </c>
      <c r="M153" s="44">
        <v>2</v>
      </c>
      <c r="N153" s="44"/>
      <c r="O153" s="195">
        <v>3</v>
      </c>
      <c r="P153" s="198">
        <v>0</v>
      </c>
      <c r="Q153" s="45">
        <v>2</v>
      </c>
      <c r="R153" s="199">
        <v>1</v>
      </c>
    </row>
    <row r="154" spans="1:119" s="14" customFormat="1" ht="27">
      <c r="A154" s="55" t="s">
        <v>414</v>
      </c>
      <c r="B154" s="40" t="s">
        <v>273</v>
      </c>
      <c r="C154" s="41" t="s">
        <v>274</v>
      </c>
      <c r="D154" s="42" t="s">
        <v>275</v>
      </c>
      <c r="E154" s="43">
        <v>16</v>
      </c>
      <c r="F154" s="181">
        <f>'[1]LONGITUDES'!L156</f>
        <v>2520</v>
      </c>
      <c r="G154" s="188">
        <v>1</v>
      </c>
      <c r="H154" s="44">
        <v>3</v>
      </c>
      <c r="I154" s="189">
        <f t="shared" si="4"/>
        <v>1</v>
      </c>
      <c r="J154" s="184">
        <v>1</v>
      </c>
      <c r="K154" s="44">
        <v>1</v>
      </c>
      <c r="L154" s="44">
        <v>3</v>
      </c>
      <c r="M154" s="44">
        <v>3.5</v>
      </c>
      <c r="N154" s="44">
        <v>4.17</v>
      </c>
      <c r="O154" s="195">
        <v>3</v>
      </c>
      <c r="P154" s="198">
        <v>0</v>
      </c>
      <c r="Q154" s="45">
        <v>4</v>
      </c>
      <c r="R154" s="199">
        <v>1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1:119" s="14" customFormat="1" ht="18">
      <c r="A155" s="55" t="s">
        <v>415</v>
      </c>
      <c r="B155" s="40" t="s">
        <v>276</v>
      </c>
      <c r="C155" s="41" t="s">
        <v>277</v>
      </c>
      <c r="D155" s="56" t="s">
        <v>278</v>
      </c>
      <c r="E155" s="43">
        <v>30</v>
      </c>
      <c r="F155" s="181">
        <f>'[1]LONGITUDES'!L25</f>
        <v>280</v>
      </c>
      <c r="G155" s="188">
        <v>1</v>
      </c>
      <c r="H155" s="44">
        <v>1</v>
      </c>
      <c r="I155" s="189">
        <f t="shared" si="4"/>
        <v>3</v>
      </c>
      <c r="J155" s="184">
        <v>3.5</v>
      </c>
      <c r="K155" s="44">
        <v>1</v>
      </c>
      <c r="L155" s="44">
        <v>3.5</v>
      </c>
      <c r="M155" s="44">
        <v>3.5</v>
      </c>
      <c r="N155" s="44"/>
      <c r="O155" s="195">
        <v>3</v>
      </c>
      <c r="P155" s="198">
        <v>0</v>
      </c>
      <c r="Q155" s="45">
        <v>2</v>
      </c>
      <c r="R155" s="199">
        <v>2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1:119" s="14" customFormat="1" ht="18">
      <c r="A156" s="55">
        <v>128.2</v>
      </c>
      <c r="B156" s="40" t="s">
        <v>276</v>
      </c>
      <c r="C156" s="41" t="s">
        <v>277</v>
      </c>
      <c r="D156" s="56" t="s">
        <v>278</v>
      </c>
      <c r="E156" s="43">
        <v>42</v>
      </c>
      <c r="F156" s="181">
        <f>'[1]LONGITUDES'!L26</f>
        <v>1070</v>
      </c>
      <c r="G156" s="188">
        <v>1</v>
      </c>
      <c r="H156" s="44">
        <v>1</v>
      </c>
      <c r="I156" s="189">
        <f t="shared" si="4"/>
        <v>4</v>
      </c>
      <c r="J156" s="184">
        <v>3.5</v>
      </c>
      <c r="K156" s="44">
        <v>1</v>
      </c>
      <c r="L156" s="44">
        <v>3.5</v>
      </c>
      <c r="M156" s="44">
        <v>3.5</v>
      </c>
      <c r="N156" s="44"/>
      <c r="O156" s="195">
        <v>3</v>
      </c>
      <c r="P156" s="198">
        <v>0</v>
      </c>
      <c r="Q156" s="45">
        <v>2.5</v>
      </c>
      <c r="R156" s="199">
        <v>1.5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1:18" s="14" customFormat="1" ht="18">
      <c r="A157" s="55">
        <v>129</v>
      </c>
      <c r="B157" s="40" t="s">
        <v>279</v>
      </c>
      <c r="C157" s="41" t="s">
        <v>280</v>
      </c>
      <c r="D157" s="56" t="s">
        <v>278</v>
      </c>
      <c r="E157" s="43">
        <v>24</v>
      </c>
      <c r="F157" s="181">
        <f>'[1]LONGITUDES'!L87</f>
        <v>559.24</v>
      </c>
      <c r="G157" s="188">
        <v>1</v>
      </c>
      <c r="H157" s="44">
        <v>3</v>
      </c>
      <c r="I157" s="189">
        <f t="shared" si="4"/>
        <v>2</v>
      </c>
      <c r="J157" s="184">
        <v>1</v>
      </c>
      <c r="K157" s="44">
        <v>1</v>
      </c>
      <c r="L157" s="44">
        <v>3.5</v>
      </c>
      <c r="M157" s="44">
        <v>2</v>
      </c>
      <c r="N157" s="44"/>
      <c r="O157" s="195">
        <v>1</v>
      </c>
      <c r="P157" s="198">
        <v>0</v>
      </c>
      <c r="Q157" s="45"/>
      <c r="R157" s="199"/>
    </row>
    <row r="158" spans="1:119" s="14" customFormat="1" ht="18">
      <c r="A158" s="55" t="s">
        <v>416</v>
      </c>
      <c r="B158" s="40" t="s">
        <v>281</v>
      </c>
      <c r="C158" s="41" t="s">
        <v>282</v>
      </c>
      <c r="D158" s="42" t="s">
        <v>283</v>
      </c>
      <c r="E158" s="43">
        <v>36</v>
      </c>
      <c r="F158" s="181">
        <f>'[1]LONGITUDES'!L27</f>
        <v>312.14</v>
      </c>
      <c r="G158" s="188">
        <v>1</v>
      </c>
      <c r="H158" s="44">
        <v>1</v>
      </c>
      <c r="I158" s="189">
        <f t="shared" si="4"/>
        <v>3</v>
      </c>
      <c r="J158" s="184">
        <v>3</v>
      </c>
      <c r="K158" s="44">
        <v>1</v>
      </c>
      <c r="L158" s="44">
        <v>3.5</v>
      </c>
      <c r="M158" s="44">
        <v>3.5</v>
      </c>
      <c r="N158" s="44"/>
      <c r="O158" s="195">
        <v>3</v>
      </c>
      <c r="P158" s="198">
        <v>0</v>
      </c>
      <c r="Q158" s="45"/>
      <c r="R158" s="199">
        <v>1.5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</row>
    <row r="159" spans="1:119" s="14" customFormat="1" ht="18">
      <c r="A159" s="55" t="s">
        <v>417</v>
      </c>
      <c r="B159" s="40" t="s">
        <v>284</v>
      </c>
      <c r="C159" s="41" t="s">
        <v>285</v>
      </c>
      <c r="D159" s="42" t="s">
        <v>286</v>
      </c>
      <c r="E159" s="43">
        <v>48</v>
      </c>
      <c r="F159" s="181">
        <f>'[1]LONGITUDES'!L42</f>
        <v>2188.55</v>
      </c>
      <c r="G159" s="188">
        <v>1</v>
      </c>
      <c r="H159" s="44">
        <v>1</v>
      </c>
      <c r="I159" s="189">
        <f t="shared" si="4"/>
        <v>4</v>
      </c>
      <c r="J159" s="184">
        <v>1</v>
      </c>
      <c r="K159" s="44">
        <v>1</v>
      </c>
      <c r="L159" s="44">
        <v>3.5</v>
      </c>
      <c r="M159" s="44">
        <v>3.5</v>
      </c>
      <c r="N159" s="44">
        <v>4</v>
      </c>
      <c r="O159" s="195">
        <v>3</v>
      </c>
      <c r="P159" s="198">
        <v>0</v>
      </c>
      <c r="Q159" s="45">
        <v>1.5</v>
      </c>
      <c r="R159" s="199">
        <v>1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</row>
    <row r="160" spans="1:119" s="14" customFormat="1" ht="12.75">
      <c r="A160" s="55">
        <v>132.1</v>
      </c>
      <c r="B160" s="40" t="s">
        <v>287</v>
      </c>
      <c r="C160" s="41" t="s">
        <v>288</v>
      </c>
      <c r="D160" s="42" t="s">
        <v>289</v>
      </c>
      <c r="E160" s="43">
        <v>42</v>
      </c>
      <c r="F160" s="181">
        <f>'[1]LONGITUDES'!L60</f>
        <v>5259.18</v>
      </c>
      <c r="G160" s="188">
        <v>1</v>
      </c>
      <c r="H160" s="44">
        <v>4</v>
      </c>
      <c r="I160" s="189">
        <f t="shared" si="4"/>
        <v>4</v>
      </c>
      <c r="J160" s="184">
        <v>2</v>
      </c>
      <c r="K160" s="44">
        <v>1</v>
      </c>
      <c r="L160" s="44">
        <v>3.5</v>
      </c>
      <c r="M160" s="44">
        <v>3.5</v>
      </c>
      <c r="N160" s="44">
        <v>4</v>
      </c>
      <c r="O160" s="195">
        <v>1</v>
      </c>
      <c r="P160" s="198">
        <v>3</v>
      </c>
      <c r="Q160" s="45">
        <v>3.5</v>
      </c>
      <c r="R160" s="199">
        <v>1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</row>
    <row r="161" spans="1:119" s="14" customFormat="1" ht="12.75">
      <c r="A161" s="55">
        <v>132.2</v>
      </c>
      <c r="B161" s="40" t="s">
        <v>287</v>
      </c>
      <c r="C161" s="41" t="s">
        <v>288</v>
      </c>
      <c r="D161" s="42" t="s">
        <v>289</v>
      </c>
      <c r="E161" s="43">
        <v>36</v>
      </c>
      <c r="F161" s="181">
        <f>'[1]LONGITUDES'!L61</f>
        <v>4830.93</v>
      </c>
      <c r="G161" s="188">
        <v>1</v>
      </c>
      <c r="H161" s="44">
        <v>1</v>
      </c>
      <c r="I161" s="189">
        <f t="shared" si="4"/>
        <v>3</v>
      </c>
      <c r="J161" s="184">
        <v>1</v>
      </c>
      <c r="K161" s="44">
        <v>1</v>
      </c>
      <c r="L161" s="44">
        <v>4</v>
      </c>
      <c r="M161" s="44">
        <v>4</v>
      </c>
      <c r="N161" s="44"/>
      <c r="O161" s="195">
        <v>3</v>
      </c>
      <c r="P161" s="198">
        <v>0</v>
      </c>
      <c r="Q161" s="45">
        <v>4.5</v>
      </c>
      <c r="R161" s="199">
        <v>1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</row>
    <row r="162" spans="1:119" s="14" customFormat="1" ht="12.75">
      <c r="A162" s="55">
        <v>132.3</v>
      </c>
      <c r="B162" s="40" t="s">
        <v>287</v>
      </c>
      <c r="C162" s="41" t="s">
        <v>288</v>
      </c>
      <c r="D162" s="42" t="s">
        <v>289</v>
      </c>
      <c r="E162" s="43">
        <v>30</v>
      </c>
      <c r="F162" s="181">
        <f>'[1]LONGITUDES'!L62</f>
        <v>1747.27</v>
      </c>
      <c r="G162" s="188">
        <v>1</v>
      </c>
      <c r="H162" s="44">
        <v>4</v>
      </c>
      <c r="I162" s="189">
        <f t="shared" si="4"/>
        <v>3</v>
      </c>
      <c r="J162" s="184">
        <v>1</v>
      </c>
      <c r="K162" s="44">
        <v>1</v>
      </c>
      <c r="L162" s="44">
        <v>4</v>
      </c>
      <c r="M162" s="44">
        <v>4</v>
      </c>
      <c r="N162" s="44"/>
      <c r="O162" s="195">
        <v>3</v>
      </c>
      <c r="P162" s="198">
        <v>0</v>
      </c>
      <c r="Q162" s="45">
        <v>3.5</v>
      </c>
      <c r="R162" s="199">
        <v>1.5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</row>
    <row r="163" spans="1:119" s="14" customFormat="1" ht="18">
      <c r="A163" s="55">
        <v>133</v>
      </c>
      <c r="B163" s="40" t="s">
        <v>290</v>
      </c>
      <c r="C163" s="41" t="s">
        <v>291</v>
      </c>
      <c r="D163" s="42" t="s">
        <v>292</v>
      </c>
      <c r="E163" s="43">
        <v>42</v>
      </c>
      <c r="F163" s="181">
        <f>'[1]LONGITUDES'!L11</f>
        <v>153.03</v>
      </c>
      <c r="G163" s="188">
        <v>1</v>
      </c>
      <c r="H163" s="44">
        <v>3</v>
      </c>
      <c r="I163" s="189">
        <f t="shared" si="4"/>
        <v>4</v>
      </c>
      <c r="J163" s="184">
        <v>1</v>
      </c>
      <c r="K163" s="44">
        <v>1</v>
      </c>
      <c r="L163" s="44">
        <v>3</v>
      </c>
      <c r="M163" s="44">
        <v>2</v>
      </c>
      <c r="N163" s="44"/>
      <c r="O163" s="195">
        <v>3</v>
      </c>
      <c r="P163" s="198">
        <v>0</v>
      </c>
      <c r="Q163" s="45"/>
      <c r="R163" s="199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</row>
    <row r="164" spans="1:119" s="14" customFormat="1" ht="27">
      <c r="A164" s="55" t="s">
        <v>418</v>
      </c>
      <c r="B164" s="40" t="s">
        <v>293</v>
      </c>
      <c r="C164" s="41" t="s">
        <v>294</v>
      </c>
      <c r="D164" s="42" t="s">
        <v>295</v>
      </c>
      <c r="E164" s="43">
        <v>60</v>
      </c>
      <c r="F164" s="181">
        <f>'[1]LONGITUDES'!L21</f>
        <v>429.95</v>
      </c>
      <c r="G164" s="188">
        <v>1</v>
      </c>
      <c r="H164" s="44">
        <v>1</v>
      </c>
      <c r="I164" s="189">
        <f t="shared" si="4"/>
        <v>5</v>
      </c>
      <c r="J164" s="184">
        <v>3.4</v>
      </c>
      <c r="K164" s="44">
        <v>1</v>
      </c>
      <c r="L164" s="44">
        <v>3.5</v>
      </c>
      <c r="M164" s="44">
        <v>4</v>
      </c>
      <c r="N164" s="44"/>
      <c r="O164" s="195">
        <v>1</v>
      </c>
      <c r="P164" s="198">
        <v>0</v>
      </c>
      <c r="Q164" s="45">
        <v>2.5</v>
      </c>
      <c r="R164" s="199">
        <v>4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</row>
    <row r="165" spans="1:119" s="14" customFormat="1" ht="18">
      <c r="A165" s="55" t="s">
        <v>419</v>
      </c>
      <c r="B165" s="40" t="s">
        <v>296</v>
      </c>
      <c r="C165" s="41" t="s">
        <v>297</v>
      </c>
      <c r="D165" s="42" t="s">
        <v>298</v>
      </c>
      <c r="E165" s="43">
        <v>60</v>
      </c>
      <c r="F165" s="181">
        <f>'[1]LONGITUDES'!L40</f>
        <v>213.35</v>
      </c>
      <c r="G165" s="188">
        <v>1</v>
      </c>
      <c r="H165" s="44">
        <v>1</v>
      </c>
      <c r="I165" s="189">
        <f t="shared" si="4"/>
        <v>5</v>
      </c>
      <c r="J165" s="184">
        <v>3.3</v>
      </c>
      <c r="K165" s="44">
        <v>1</v>
      </c>
      <c r="L165" s="44">
        <v>3</v>
      </c>
      <c r="M165" s="44">
        <v>3.5</v>
      </c>
      <c r="N165" s="44"/>
      <c r="O165" s="195">
        <v>3</v>
      </c>
      <c r="P165" s="198">
        <v>0</v>
      </c>
      <c r="Q165" s="45"/>
      <c r="R165" s="199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</row>
    <row r="166" spans="1:119" s="14" customFormat="1" ht="27.75" thickBot="1">
      <c r="A166" s="57" t="s">
        <v>420</v>
      </c>
      <c r="B166" s="207" t="s">
        <v>299</v>
      </c>
      <c r="C166" s="208" t="s">
        <v>311</v>
      </c>
      <c r="D166" s="209" t="s">
        <v>300</v>
      </c>
      <c r="E166" s="210">
        <v>34</v>
      </c>
      <c r="F166" s="211">
        <f>'[1]LONGITUDES'!L67</f>
        <v>16136.53</v>
      </c>
      <c r="G166" s="190">
        <v>1</v>
      </c>
      <c r="H166" s="191">
        <v>5</v>
      </c>
      <c r="I166" s="192"/>
      <c r="J166" s="212"/>
      <c r="K166" s="213"/>
      <c r="L166" s="213"/>
      <c r="M166" s="213"/>
      <c r="N166" s="191"/>
      <c r="O166" s="214"/>
      <c r="P166" s="204">
        <v>0</v>
      </c>
      <c r="Q166" s="205"/>
      <c r="R166" s="206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</row>
    <row r="167" spans="1:120" s="12" customFormat="1" ht="13.5" thickTop="1">
      <c r="A167" s="32"/>
      <c r="B167" s="36"/>
      <c r="C167" s="15"/>
      <c r="D167" s="2"/>
      <c r="E167" s="2"/>
      <c r="F167" s="16"/>
      <c r="G167" s="17"/>
      <c r="H167" s="18"/>
      <c r="I167" s="17"/>
      <c r="J167" s="21"/>
      <c r="K167" s="17"/>
      <c r="L167" s="13"/>
      <c r="M167" s="13"/>
      <c r="N167" s="13"/>
      <c r="O167" s="13"/>
      <c r="P167" s="13"/>
      <c r="Q167" s="19"/>
      <c r="R167" s="19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</row>
    <row r="168" spans="1:120" s="11" customFormat="1" ht="12.75">
      <c r="A168" s="33"/>
      <c r="B168" s="37"/>
      <c r="C168" s="25"/>
      <c r="D168" s="20"/>
      <c r="E168" s="20"/>
      <c r="F168" s="20"/>
      <c r="G168" s="22"/>
      <c r="H168" s="22"/>
      <c r="I168" s="22"/>
      <c r="J168" s="21"/>
      <c r="K168" s="22"/>
      <c r="L168" s="23"/>
      <c r="M168" s="23"/>
      <c r="N168" s="23"/>
      <c r="O168" s="23"/>
      <c r="P168" s="23"/>
      <c r="Q168" s="24"/>
      <c r="R168" s="24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</row>
    <row r="169" spans="1:120" ht="12.75">
      <c r="A169" s="34"/>
      <c r="B169" s="38"/>
      <c r="C169" s="1"/>
      <c r="D169" s="2"/>
      <c r="E169" s="2"/>
      <c r="F169" s="2"/>
      <c r="G169" s="22"/>
      <c r="H169" s="6"/>
      <c r="I169" s="6"/>
      <c r="J169" s="21"/>
      <c r="L169" s="1"/>
      <c r="M169" s="1"/>
      <c r="N169" s="1"/>
      <c r="O169" s="1"/>
      <c r="P169" s="1"/>
      <c r="Q169" s="26"/>
      <c r="R169" s="26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</row>
    <row r="170" spans="1:120" ht="12.75">
      <c r="A170" s="34"/>
      <c r="B170" s="38"/>
      <c r="C170" s="1"/>
      <c r="D170" s="2"/>
      <c r="E170" s="2"/>
      <c r="F170" s="2"/>
      <c r="G170" s="22"/>
      <c r="H170" s="6"/>
      <c r="I170" s="6"/>
      <c r="J170" s="21"/>
      <c r="L170" s="1"/>
      <c r="M170" s="1"/>
      <c r="N170" s="1"/>
      <c r="O170" s="1"/>
      <c r="P170" s="1"/>
      <c r="Q170" s="26"/>
      <c r="R170" s="26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</row>
    <row r="171" spans="1:120" ht="12.75">
      <c r="A171" s="34"/>
      <c r="B171" s="38"/>
      <c r="C171" s="1"/>
      <c r="D171" s="2"/>
      <c r="E171" s="2"/>
      <c r="F171" s="2"/>
      <c r="G171" s="22"/>
      <c r="H171" s="6"/>
      <c r="I171" s="6"/>
      <c r="J171" s="21"/>
      <c r="L171" s="1"/>
      <c r="M171" s="1"/>
      <c r="N171" s="1"/>
      <c r="O171" s="1"/>
      <c r="P171" s="1"/>
      <c r="Q171" s="26"/>
      <c r="R171" s="2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</row>
    <row r="172" spans="1:120" ht="12.75">
      <c r="A172" s="34"/>
      <c r="B172" s="38"/>
      <c r="C172" s="1"/>
      <c r="D172" s="2"/>
      <c r="E172" s="2"/>
      <c r="F172" s="2"/>
      <c r="G172" s="22"/>
      <c r="H172" s="6"/>
      <c r="I172" s="6"/>
      <c r="J172" s="21"/>
      <c r="L172" s="1"/>
      <c r="M172" s="1"/>
      <c r="N172" s="1"/>
      <c r="O172" s="1"/>
      <c r="P172" s="1"/>
      <c r="Q172" s="26"/>
      <c r="R172" s="2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</row>
    <row r="173" spans="1:120" ht="12.75">
      <c r="A173" s="34"/>
      <c r="B173" s="38"/>
      <c r="C173" s="1"/>
      <c r="D173" s="2"/>
      <c r="E173" s="2"/>
      <c r="F173" s="2"/>
      <c r="G173" s="22"/>
      <c r="H173" s="6"/>
      <c r="I173" s="6"/>
      <c r="J173" s="21"/>
      <c r="L173" s="1"/>
      <c r="M173" s="1"/>
      <c r="N173" s="1"/>
      <c r="O173" s="1"/>
      <c r="P173" s="1"/>
      <c r="Q173" s="26"/>
      <c r="R173" s="2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</row>
    <row r="174" spans="1:120" ht="12.75">
      <c r="A174" s="34"/>
      <c r="B174" s="38"/>
      <c r="C174" s="1"/>
      <c r="D174" s="2"/>
      <c r="E174" s="2"/>
      <c r="F174" s="2"/>
      <c r="G174" s="22"/>
      <c r="H174" s="6"/>
      <c r="I174" s="6"/>
      <c r="J174" s="21"/>
      <c r="L174" s="1"/>
      <c r="M174" s="1"/>
      <c r="N174" s="1"/>
      <c r="O174" s="1"/>
      <c r="P174" s="1"/>
      <c r="Q174" s="26"/>
      <c r="R174" s="2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</row>
    <row r="175" spans="1:120" ht="12.75">
      <c r="A175" s="34"/>
      <c r="B175" s="38"/>
      <c r="C175" s="1"/>
      <c r="D175" s="2"/>
      <c r="E175" s="2"/>
      <c r="F175" s="2"/>
      <c r="G175" s="22"/>
      <c r="H175" s="6"/>
      <c r="I175" s="6"/>
      <c r="J175" s="21"/>
      <c r="L175" s="1"/>
      <c r="M175" s="1"/>
      <c r="N175" s="1"/>
      <c r="O175" s="1"/>
      <c r="P175" s="1"/>
      <c r="Q175" s="26"/>
      <c r="R175" s="2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</row>
    <row r="176" spans="1:120" ht="12.75">
      <c r="A176" s="34"/>
      <c r="B176" s="38"/>
      <c r="C176" s="1"/>
      <c r="D176" s="2"/>
      <c r="E176" s="2"/>
      <c r="F176" s="2"/>
      <c r="G176" s="22"/>
      <c r="H176" s="6"/>
      <c r="I176" s="6"/>
      <c r="J176" s="21"/>
      <c r="L176" s="1"/>
      <c r="M176" s="1"/>
      <c r="N176" s="1"/>
      <c r="O176" s="1"/>
      <c r="P176" s="1"/>
      <c r="Q176" s="26"/>
      <c r="R176" s="2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</row>
    <row r="177" spans="1:120" ht="12.75">
      <c r="A177" s="34"/>
      <c r="B177" s="38"/>
      <c r="C177" s="1"/>
      <c r="D177" s="2"/>
      <c r="E177" s="2"/>
      <c r="F177" s="2"/>
      <c r="G177" s="22"/>
      <c r="H177" s="6"/>
      <c r="I177" s="6"/>
      <c r="J177" s="21"/>
      <c r="L177" s="1"/>
      <c r="M177" s="1"/>
      <c r="N177" s="1"/>
      <c r="O177" s="1"/>
      <c r="P177" s="1"/>
      <c r="Q177" s="26"/>
      <c r="R177" s="26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</row>
    <row r="178" spans="1:120" ht="12.75">
      <c r="A178" s="34"/>
      <c r="B178" s="38"/>
      <c r="C178" s="1"/>
      <c r="D178" s="2"/>
      <c r="E178" s="2"/>
      <c r="F178" s="2"/>
      <c r="G178" s="22"/>
      <c r="H178" s="6"/>
      <c r="I178" s="6"/>
      <c r="J178" s="21"/>
      <c r="L178" s="1"/>
      <c r="M178" s="1"/>
      <c r="N178" s="1"/>
      <c r="O178" s="1"/>
      <c r="P178" s="1"/>
      <c r="Q178" s="26"/>
      <c r="R178" s="26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</row>
    <row r="179" spans="1:120" ht="12.75">
      <c r="A179" s="34"/>
      <c r="B179" s="38"/>
      <c r="C179" s="1"/>
      <c r="D179" s="2"/>
      <c r="E179" s="2"/>
      <c r="F179" s="2"/>
      <c r="G179" s="22"/>
      <c r="H179" s="6"/>
      <c r="I179" s="6"/>
      <c r="L179" s="1"/>
      <c r="M179" s="1"/>
      <c r="N179" s="1"/>
      <c r="O179" s="1"/>
      <c r="P179" s="1"/>
      <c r="Q179" s="26"/>
      <c r="R179" s="26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</row>
    <row r="180" spans="1:120" ht="12.75">
      <c r="A180" s="34"/>
      <c r="B180" s="38"/>
      <c r="C180" s="1"/>
      <c r="D180" s="2"/>
      <c r="E180" s="2"/>
      <c r="F180" s="2"/>
      <c r="G180" s="22"/>
      <c r="H180" s="6"/>
      <c r="I180" s="6"/>
      <c r="L180" s="1"/>
      <c r="M180" s="1"/>
      <c r="N180" s="1"/>
      <c r="O180" s="1"/>
      <c r="P180" s="1"/>
      <c r="Q180" s="26"/>
      <c r="R180" s="26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</row>
    <row r="181" spans="1:120" ht="12.75">
      <c r="A181" s="34"/>
      <c r="B181" s="38"/>
      <c r="C181" s="1"/>
      <c r="D181" s="2"/>
      <c r="E181" s="2"/>
      <c r="F181" s="2"/>
      <c r="G181" s="22"/>
      <c r="H181" s="6"/>
      <c r="I181" s="6"/>
      <c r="L181" s="1"/>
      <c r="M181" s="1"/>
      <c r="N181" s="1"/>
      <c r="O181" s="1"/>
      <c r="P181" s="1"/>
      <c r="Q181" s="26"/>
      <c r="R181" s="26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</row>
    <row r="182" spans="1:120" ht="12.75">
      <c r="A182" s="34"/>
      <c r="B182" s="38"/>
      <c r="C182" s="1"/>
      <c r="D182" s="2"/>
      <c r="E182" s="2"/>
      <c r="F182" s="2"/>
      <c r="G182" s="22"/>
      <c r="H182" s="6"/>
      <c r="I182" s="6"/>
      <c r="L182" s="1"/>
      <c r="M182" s="1"/>
      <c r="N182" s="1"/>
      <c r="O182" s="1"/>
      <c r="P182" s="1"/>
      <c r="Q182" s="26"/>
      <c r="R182" s="26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</row>
    <row r="183" spans="1:120" ht="12.75">
      <c r="A183" s="34"/>
      <c r="B183" s="38"/>
      <c r="C183" s="1"/>
      <c r="D183" s="2"/>
      <c r="E183" s="2"/>
      <c r="F183" s="2"/>
      <c r="G183" s="22"/>
      <c r="H183" s="6"/>
      <c r="I183" s="6"/>
      <c r="L183" s="1"/>
      <c r="M183" s="1"/>
      <c r="N183" s="1"/>
      <c r="O183" s="1"/>
      <c r="P183" s="1"/>
      <c r="Q183" s="26"/>
      <c r="R183" s="26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</row>
    <row r="184" spans="1:120" ht="12.75">
      <c r="A184" s="34"/>
      <c r="B184" s="38"/>
      <c r="C184" s="1"/>
      <c r="D184" s="2"/>
      <c r="E184" s="2"/>
      <c r="F184" s="2"/>
      <c r="G184" s="22"/>
      <c r="H184" s="6"/>
      <c r="I184" s="6"/>
      <c r="L184" s="1"/>
      <c r="M184" s="1"/>
      <c r="N184" s="1"/>
      <c r="O184" s="1"/>
      <c r="P184" s="1"/>
      <c r="Q184" s="26"/>
      <c r="R184" s="26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</row>
    <row r="185" spans="1:120" ht="12.75">
      <c r="A185" s="34"/>
      <c r="B185" s="38"/>
      <c r="C185" s="1"/>
      <c r="D185" s="2"/>
      <c r="E185" s="2"/>
      <c r="F185" s="2"/>
      <c r="G185" s="22"/>
      <c r="H185" s="6"/>
      <c r="I185" s="6"/>
      <c r="L185" s="1"/>
      <c r="M185" s="1"/>
      <c r="N185" s="1"/>
      <c r="O185" s="1"/>
      <c r="P185" s="1"/>
      <c r="Q185" s="26"/>
      <c r="R185" s="26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</row>
    <row r="186" spans="1:120" ht="12.75">
      <c r="A186" s="34"/>
      <c r="B186" s="38"/>
      <c r="C186" s="1"/>
      <c r="D186" s="2"/>
      <c r="E186" s="2"/>
      <c r="F186" s="2"/>
      <c r="G186" s="22"/>
      <c r="H186" s="6"/>
      <c r="I186" s="6"/>
      <c r="L186" s="1"/>
      <c r="M186" s="1"/>
      <c r="N186" s="1"/>
      <c r="O186" s="1"/>
      <c r="P186" s="1"/>
      <c r="Q186" s="26"/>
      <c r="R186" s="26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</row>
    <row r="187" spans="1:120" ht="12.75">
      <c r="A187" s="34"/>
      <c r="B187" s="38"/>
      <c r="C187" s="1"/>
      <c r="D187" s="2"/>
      <c r="E187" s="2"/>
      <c r="F187" s="2"/>
      <c r="G187" s="22"/>
      <c r="H187" s="6"/>
      <c r="I187" s="6"/>
      <c r="L187" s="1"/>
      <c r="M187" s="1"/>
      <c r="N187" s="1"/>
      <c r="O187" s="1"/>
      <c r="P187" s="1"/>
      <c r="Q187" s="26"/>
      <c r="R187" s="26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</row>
    <row r="188" spans="1:120" ht="12.75">
      <c r="A188" s="34"/>
      <c r="B188" s="38"/>
      <c r="C188" s="1"/>
      <c r="D188" s="2"/>
      <c r="E188" s="2"/>
      <c r="F188" s="2"/>
      <c r="G188" s="22"/>
      <c r="H188" s="6"/>
      <c r="I188" s="6"/>
      <c r="L188" s="1"/>
      <c r="M188" s="1"/>
      <c r="N188" s="1"/>
      <c r="O188" s="1"/>
      <c r="P188" s="1"/>
      <c r="Q188" s="26"/>
      <c r="R188" s="26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</row>
    <row r="189" spans="1:120" ht="12.75">
      <c r="A189" s="34"/>
      <c r="B189" s="38"/>
      <c r="C189" s="1"/>
      <c r="D189" s="2"/>
      <c r="E189" s="2"/>
      <c r="F189" s="2"/>
      <c r="G189" s="22"/>
      <c r="H189" s="6"/>
      <c r="I189" s="6"/>
      <c r="L189" s="1"/>
      <c r="M189" s="1"/>
      <c r="N189" s="1"/>
      <c r="O189" s="1"/>
      <c r="P189" s="1"/>
      <c r="Q189" s="26"/>
      <c r="R189" s="26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</row>
    <row r="190" spans="1:120" ht="12.75">
      <c r="A190" s="34"/>
      <c r="B190" s="38"/>
      <c r="C190" s="1"/>
      <c r="D190" s="2"/>
      <c r="E190" s="2"/>
      <c r="F190" s="2"/>
      <c r="G190" s="22"/>
      <c r="H190" s="6"/>
      <c r="I190" s="6"/>
      <c r="L190" s="1"/>
      <c r="M190" s="1"/>
      <c r="N190" s="1"/>
      <c r="O190" s="1"/>
      <c r="P190" s="1"/>
      <c r="Q190" s="26"/>
      <c r="R190" s="26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</row>
    <row r="191" spans="1:120" ht="12.75">
      <c r="A191" s="34"/>
      <c r="B191" s="38"/>
      <c r="C191" s="1"/>
      <c r="D191" s="2"/>
      <c r="E191" s="2"/>
      <c r="F191" s="2"/>
      <c r="G191" s="22"/>
      <c r="H191" s="6"/>
      <c r="I191" s="6"/>
      <c r="L191" s="1"/>
      <c r="M191" s="1"/>
      <c r="N191" s="1"/>
      <c r="O191" s="1"/>
      <c r="P191" s="1"/>
      <c r="Q191" s="26"/>
      <c r="R191" s="26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</row>
    <row r="192" spans="1:120" ht="12.75">
      <c r="A192" s="34"/>
      <c r="B192" s="38"/>
      <c r="C192" s="1"/>
      <c r="D192" s="2"/>
      <c r="E192" s="2"/>
      <c r="F192" s="2"/>
      <c r="G192" s="22"/>
      <c r="H192" s="6"/>
      <c r="I192" s="6"/>
      <c r="L192" s="1"/>
      <c r="M192" s="1"/>
      <c r="N192" s="1"/>
      <c r="O192" s="1"/>
      <c r="P192" s="1"/>
      <c r="Q192" s="26"/>
      <c r="R192" s="26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</row>
    <row r="193" spans="1:120" ht="12.75">
      <c r="A193" s="34"/>
      <c r="B193" s="38"/>
      <c r="C193" s="1"/>
      <c r="D193" s="2"/>
      <c r="E193" s="2"/>
      <c r="F193" s="2"/>
      <c r="G193" s="22"/>
      <c r="H193" s="6"/>
      <c r="I193" s="6"/>
      <c r="L193" s="1"/>
      <c r="M193" s="1"/>
      <c r="N193" s="1"/>
      <c r="O193" s="1"/>
      <c r="P193" s="1"/>
      <c r="Q193" s="26"/>
      <c r="R193" s="26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</row>
    <row r="194" spans="1:120" ht="12.75">
      <c r="A194" s="34"/>
      <c r="B194" s="38"/>
      <c r="C194" s="1"/>
      <c r="D194" s="2"/>
      <c r="E194" s="2"/>
      <c r="F194" s="2"/>
      <c r="G194" s="22"/>
      <c r="H194" s="6"/>
      <c r="I194" s="6"/>
      <c r="L194" s="1"/>
      <c r="M194" s="1"/>
      <c r="N194" s="1"/>
      <c r="O194" s="1"/>
      <c r="P194" s="1"/>
      <c r="Q194" s="26"/>
      <c r="R194" s="26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</row>
    <row r="195" spans="1:120" ht="12.75">
      <c r="A195" s="34"/>
      <c r="B195" s="38"/>
      <c r="C195" s="1"/>
      <c r="D195" s="2"/>
      <c r="E195" s="2"/>
      <c r="F195" s="2"/>
      <c r="G195" s="22"/>
      <c r="H195" s="6"/>
      <c r="I195" s="6"/>
      <c r="L195" s="1"/>
      <c r="M195" s="1"/>
      <c r="N195" s="1"/>
      <c r="O195" s="1"/>
      <c r="P195" s="1"/>
      <c r="Q195" s="26"/>
      <c r="R195" s="26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</row>
    <row r="196" spans="1:120" ht="12.75">
      <c r="A196" s="34"/>
      <c r="B196" s="38"/>
      <c r="C196" s="1"/>
      <c r="D196" s="2"/>
      <c r="E196" s="2"/>
      <c r="F196" s="2"/>
      <c r="G196" s="22"/>
      <c r="H196" s="6"/>
      <c r="I196" s="6"/>
      <c r="L196" s="1"/>
      <c r="M196" s="1"/>
      <c r="N196" s="1"/>
      <c r="O196" s="1"/>
      <c r="P196" s="1"/>
      <c r="Q196" s="26"/>
      <c r="R196" s="26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</row>
    <row r="197" spans="1:120" ht="12.75">
      <c r="A197" s="34"/>
      <c r="B197" s="38"/>
      <c r="C197" s="1"/>
      <c r="D197" s="2"/>
      <c r="E197" s="2"/>
      <c r="F197" s="2"/>
      <c r="G197" s="22"/>
      <c r="H197" s="6"/>
      <c r="I197" s="6"/>
      <c r="L197" s="1"/>
      <c r="M197" s="1"/>
      <c r="N197" s="1"/>
      <c r="O197" s="1"/>
      <c r="P197" s="1"/>
      <c r="Q197" s="26"/>
      <c r="R197" s="26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</row>
    <row r="198" spans="1:120" ht="12.75">
      <c r="A198" s="34"/>
      <c r="B198" s="38"/>
      <c r="C198" s="1"/>
      <c r="D198" s="2"/>
      <c r="E198" s="2"/>
      <c r="F198" s="2"/>
      <c r="G198" s="22"/>
      <c r="H198" s="6"/>
      <c r="I198" s="6"/>
      <c r="L198" s="1"/>
      <c r="M198" s="1"/>
      <c r="N198" s="1"/>
      <c r="O198" s="1"/>
      <c r="P198" s="1"/>
      <c r="Q198" s="26"/>
      <c r="R198" s="26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</row>
    <row r="199" spans="1:120" ht="12.75">
      <c r="A199" s="34"/>
      <c r="B199" s="38"/>
      <c r="C199" s="1"/>
      <c r="D199" s="2"/>
      <c r="E199" s="2"/>
      <c r="F199" s="2"/>
      <c r="G199" s="22"/>
      <c r="H199" s="6"/>
      <c r="I199" s="6"/>
      <c r="L199" s="1"/>
      <c r="M199" s="1"/>
      <c r="N199" s="1"/>
      <c r="O199" s="1"/>
      <c r="P199" s="1"/>
      <c r="Q199" s="26"/>
      <c r="R199" s="26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</row>
    <row r="200" spans="1:120" ht="12.75">
      <c r="A200" s="34"/>
      <c r="B200" s="38"/>
      <c r="C200" s="1"/>
      <c r="D200" s="2"/>
      <c r="E200" s="2"/>
      <c r="F200" s="2"/>
      <c r="G200" s="22"/>
      <c r="H200" s="6"/>
      <c r="I200" s="6"/>
      <c r="L200" s="1"/>
      <c r="M200" s="1"/>
      <c r="N200" s="1"/>
      <c r="O200" s="1"/>
      <c r="P200" s="1"/>
      <c r="Q200" s="26"/>
      <c r="R200" s="26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</row>
    <row r="201" spans="1:120" ht="12.75">
      <c r="A201" s="34"/>
      <c r="B201" s="38"/>
      <c r="C201" s="1"/>
      <c r="D201" s="2"/>
      <c r="E201" s="2"/>
      <c r="F201" s="2"/>
      <c r="G201" s="22"/>
      <c r="H201" s="6"/>
      <c r="I201" s="6"/>
      <c r="L201" s="1"/>
      <c r="M201" s="1"/>
      <c r="N201" s="1"/>
      <c r="O201" s="1"/>
      <c r="P201" s="1"/>
      <c r="Q201" s="26"/>
      <c r="R201" s="26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</row>
    <row r="202" spans="1:120" ht="12.75">
      <c r="A202" s="34"/>
      <c r="B202" s="38"/>
      <c r="C202" s="1"/>
      <c r="D202" s="2"/>
      <c r="E202" s="2"/>
      <c r="F202" s="2"/>
      <c r="G202" s="22"/>
      <c r="H202" s="6"/>
      <c r="I202" s="6"/>
      <c r="L202" s="1"/>
      <c r="M202" s="1"/>
      <c r="N202" s="1"/>
      <c r="O202" s="1"/>
      <c r="P202" s="1"/>
      <c r="Q202" s="26"/>
      <c r="R202" s="26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</row>
    <row r="203" spans="1:120" ht="12.75">
      <c r="A203" s="34"/>
      <c r="B203" s="38"/>
      <c r="C203" s="1"/>
      <c r="D203" s="2"/>
      <c r="E203" s="2"/>
      <c r="F203" s="2"/>
      <c r="G203" s="3"/>
      <c r="H203" s="4"/>
      <c r="I203" s="4"/>
      <c r="L203" s="1"/>
      <c r="M203" s="1"/>
      <c r="N203" s="1"/>
      <c r="O203" s="1"/>
      <c r="P203" s="1"/>
      <c r="Q203" s="26"/>
      <c r="R203" s="26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</row>
    <row r="204" spans="1:120" ht="12.75">
      <c r="A204" s="34"/>
      <c r="B204" s="38"/>
      <c r="C204" s="1"/>
      <c r="D204" s="2"/>
      <c r="E204" s="2"/>
      <c r="F204" s="2"/>
      <c r="G204" s="3"/>
      <c r="H204" s="4"/>
      <c r="I204" s="4"/>
      <c r="L204" s="1"/>
      <c r="M204" s="1"/>
      <c r="N204" s="1"/>
      <c r="O204" s="1"/>
      <c r="P204" s="1"/>
      <c r="Q204" s="26"/>
      <c r="R204" s="26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</row>
    <row r="205" spans="1:120" ht="12.75">
      <c r="A205" s="34"/>
      <c r="B205" s="38"/>
      <c r="C205" s="1"/>
      <c r="D205" s="2"/>
      <c r="E205" s="2"/>
      <c r="F205" s="2"/>
      <c r="G205" s="3"/>
      <c r="H205" s="4"/>
      <c r="I205" s="4"/>
      <c r="L205" s="1"/>
      <c r="M205" s="1"/>
      <c r="N205" s="1"/>
      <c r="O205" s="1"/>
      <c r="P205" s="1"/>
      <c r="Q205" s="26"/>
      <c r="R205" s="26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</row>
    <row r="206" spans="1:120" ht="12.75">
      <c r="A206" s="34"/>
      <c r="B206" s="38"/>
      <c r="C206" s="1"/>
      <c r="D206" s="2"/>
      <c r="E206" s="2"/>
      <c r="F206" s="2"/>
      <c r="G206" s="3"/>
      <c r="H206" s="4"/>
      <c r="I206" s="4"/>
      <c r="L206" s="1"/>
      <c r="M206" s="1"/>
      <c r="N206" s="1"/>
      <c r="O206" s="1"/>
      <c r="P206" s="1"/>
      <c r="Q206" s="26"/>
      <c r="R206" s="26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</row>
    <row r="207" spans="1:120" ht="12.75">
      <c r="A207" s="34"/>
      <c r="B207" s="38"/>
      <c r="C207" s="1"/>
      <c r="D207" s="2"/>
      <c r="E207" s="2"/>
      <c r="F207" s="2"/>
      <c r="G207" s="3"/>
      <c r="H207" s="4"/>
      <c r="I207" s="4"/>
      <c r="L207" s="1"/>
      <c r="M207" s="1"/>
      <c r="N207" s="1"/>
      <c r="O207" s="1"/>
      <c r="P207" s="1"/>
      <c r="Q207" s="26"/>
      <c r="R207" s="26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</row>
    <row r="208" spans="1:120" ht="12.75">
      <c r="A208" s="34"/>
      <c r="B208" s="38"/>
      <c r="C208" s="1"/>
      <c r="D208" s="2"/>
      <c r="E208" s="2"/>
      <c r="F208" s="2"/>
      <c r="G208" s="3"/>
      <c r="H208" s="4"/>
      <c r="I208" s="4"/>
      <c r="L208" s="1"/>
      <c r="M208" s="1"/>
      <c r="N208" s="1"/>
      <c r="O208" s="1"/>
      <c r="P208" s="1"/>
      <c r="Q208" s="26"/>
      <c r="R208" s="26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</row>
    <row r="209" spans="1:120" ht="12.75">
      <c r="A209" s="34"/>
      <c r="B209" s="38"/>
      <c r="C209" s="1"/>
      <c r="D209" s="2"/>
      <c r="E209" s="2"/>
      <c r="F209" s="2"/>
      <c r="G209" s="3"/>
      <c r="H209" s="4"/>
      <c r="I209" s="4"/>
      <c r="L209" s="1"/>
      <c r="M209" s="1"/>
      <c r="N209" s="1"/>
      <c r="O209" s="1"/>
      <c r="P209" s="1"/>
      <c r="Q209" s="26"/>
      <c r="R209" s="26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</row>
    <row r="210" spans="1:120" ht="12.75">
      <c r="A210" s="34"/>
      <c r="B210" s="38"/>
      <c r="C210" s="1"/>
      <c r="D210" s="2"/>
      <c r="E210" s="2"/>
      <c r="F210" s="2"/>
      <c r="G210" s="3"/>
      <c r="H210" s="4"/>
      <c r="I210" s="4"/>
      <c r="L210" s="1"/>
      <c r="M210" s="1"/>
      <c r="N210" s="1"/>
      <c r="O210" s="1"/>
      <c r="P210" s="1"/>
      <c r="Q210" s="26"/>
      <c r="R210" s="26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</row>
    <row r="211" spans="1:120" ht="12.75">
      <c r="A211" s="34"/>
      <c r="B211" s="38"/>
      <c r="C211" s="1"/>
      <c r="D211" s="2"/>
      <c r="E211" s="2"/>
      <c r="F211" s="2"/>
      <c r="G211" s="3"/>
      <c r="H211" s="4"/>
      <c r="I211" s="4"/>
      <c r="L211" s="1"/>
      <c r="M211" s="1"/>
      <c r="N211" s="1"/>
      <c r="O211" s="1"/>
      <c r="P211" s="1"/>
      <c r="Q211" s="26"/>
      <c r="R211" s="26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</row>
    <row r="212" spans="1:120" ht="12.75">
      <c r="A212" s="34"/>
      <c r="B212" s="38"/>
      <c r="C212" s="1"/>
      <c r="D212" s="2"/>
      <c r="E212" s="2"/>
      <c r="F212" s="2"/>
      <c r="G212" s="3"/>
      <c r="H212" s="4"/>
      <c r="I212" s="4"/>
      <c r="L212" s="1"/>
      <c r="M212" s="1"/>
      <c r="N212" s="1"/>
      <c r="O212" s="1"/>
      <c r="P212" s="1"/>
      <c r="Q212" s="26"/>
      <c r="R212" s="26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</row>
    <row r="213" spans="1:120" ht="12.75">
      <c r="A213" s="34"/>
      <c r="B213" s="38"/>
      <c r="C213" s="1"/>
      <c r="D213" s="2"/>
      <c r="E213" s="2"/>
      <c r="F213" s="2"/>
      <c r="G213" s="3"/>
      <c r="H213" s="4"/>
      <c r="I213" s="4"/>
      <c r="L213" s="1"/>
      <c r="M213" s="1"/>
      <c r="N213" s="1"/>
      <c r="O213" s="1"/>
      <c r="P213" s="1"/>
      <c r="Q213" s="26"/>
      <c r="R213" s="26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</row>
    <row r="214" spans="1:120" ht="12.75">
      <c r="A214" s="34"/>
      <c r="B214" s="38"/>
      <c r="C214" s="1"/>
      <c r="D214" s="2"/>
      <c r="E214" s="2"/>
      <c r="F214" s="2"/>
      <c r="G214" s="3"/>
      <c r="H214" s="4"/>
      <c r="I214" s="4"/>
      <c r="L214" s="1"/>
      <c r="M214" s="1"/>
      <c r="N214" s="1"/>
      <c r="O214" s="1"/>
      <c r="P214" s="1"/>
      <c r="Q214" s="26"/>
      <c r="R214" s="26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</row>
    <row r="215" spans="1:120" ht="12.75">
      <c r="A215" s="34"/>
      <c r="B215" s="38"/>
      <c r="C215" s="1"/>
      <c r="D215" s="2"/>
      <c r="E215" s="2"/>
      <c r="F215" s="2"/>
      <c r="G215" s="3"/>
      <c r="H215" s="4"/>
      <c r="I215" s="4"/>
      <c r="L215" s="1"/>
      <c r="M215" s="1"/>
      <c r="N215" s="1"/>
      <c r="O215" s="1"/>
      <c r="P215" s="1"/>
      <c r="Q215" s="26"/>
      <c r="R215" s="26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</row>
    <row r="216" spans="1:120" ht="12.75">
      <c r="A216" s="34"/>
      <c r="B216" s="38"/>
      <c r="C216" s="1"/>
      <c r="D216" s="2"/>
      <c r="E216" s="2"/>
      <c r="F216" s="2"/>
      <c r="G216" s="3"/>
      <c r="H216" s="4"/>
      <c r="I216" s="4"/>
      <c r="L216" s="1"/>
      <c r="M216" s="1"/>
      <c r="N216" s="1"/>
      <c r="O216" s="1"/>
      <c r="P216" s="1"/>
      <c r="Q216" s="26"/>
      <c r="R216" s="26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</row>
    <row r="217" spans="1:120" ht="12.75">
      <c r="A217" s="34"/>
      <c r="B217" s="38"/>
      <c r="C217" s="1"/>
      <c r="D217" s="2"/>
      <c r="E217" s="2"/>
      <c r="F217" s="2"/>
      <c r="G217" s="3"/>
      <c r="H217" s="4"/>
      <c r="I217" s="4"/>
      <c r="L217" s="1"/>
      <c r="M217" s="1"/>
      <c r="N217" s="1"/>
      <c r="O217" s="1"/>
      <c r="P217" s="1"/>
      <c r="Q217" s="26"/>
      <c r="R217" s="26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</row>
    <row r="218" spans="1:120" ht="12.75">
      <c r="A218" s="34"/>
      <c r="B218" s="38"/>
      <c r="C218" s="1"/>
      <c r="D218" s="2"/>
      <c r="E218" s="2"/>
      <c r="F218" s="2"/>
      <c r="G218" s="3"/>
      <c r="H218" s="4"/>
      <c r="I218" s="4"/>
      <c r="L218" s="1"/>
      <c r="M218" s="1"/>
      <c r="N218" s="1"/>
      <c r="O218" s="1"/>
      <c r="P218" s="1"/>
      <c r="Q218" s="26"/>
      <c r="R218" s="26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</row>
    <row r="219" spans="1:120" ht="12.75">
      <c r="A219" s="34"/>
      <c r="B219" s="38"/>
      <c r="C219" s="1"/>
      <c r="D219" s="2"/>
      <c r="E219" s="2"/>
      <c r="F219" s="2"/>
      <c r="G219" s="3"/>
      <c r="H219" s="4"/>
      <c r="I219" s="4"/>
      <c r="L219" s="1"/>
      <c r="M219" s="1"/>
      <c r="N219" s="1"/>
      <c r="O219" s="1"/>
      <c r="P219" s="1"/>
      <c r="Q219" s="26"/>
      <c r="R219" s="26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</row>
    <row r="220" spans="1:120" ht="12.75">
      <c r="A220" s="34"/>
      <c r="B220" s="38"/>
      <c r="C220" s="1"/>
      <c r="D220" s="2"/>
      <c r="E220" s="2"/>
      <c r="F220" s="2"/>
      <c r="G220" s="3"/>
      <c r="H220" s="4"/>
      <c r="I220" s="4"/>
      <c r="L220" s="1"/>
      <c r="M220" s="1"/>
      <c r="N220" s="1"/>
      <c r="O220" s="1"/>
      <c r="P220" s="1"/>
      <c r="Q220" s="26"/>
      <c r="R220" s="26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</row>
    <row r="221" spans="1:120" ht="12.75">
      <c r="A221" s="34"/>
      <c r="B221" s="38"/>
      <c r="C221" s="1"/>
      <c r="D221" s="2"/>
      <c r="E221" s="2"/>
      <c r="F221" s="2"/>
      <c r="G221" s="3"/>
      <c r="H221" s="4"/>
      <c r="I221" s="4"/>
      <c r="L221" s="1"/>
      <c r="M221" s="1"/>
      <c r="N221" s="1"/>
      <c r="O221" s="1"/>
      <c r="P221" s="1"/>
      <c r="Q221" s="26"/>
      <c r="R221" s="26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</row>
    <row r="222" spans="1:120" ht="12.75">
      <c r="A222" s="34"/>
      <c r="B222" s="38"/>
      <c r="C222" s="1"/>
      <c r="D222" s="2"/>
      <c r="E222" s="2"/>
      <c r="F222" s="2"/>
      <c r="G222" s="3"/>
      <c r="H222" s="4"/>
      <c r="I222" s="4"/>
      <c r="L222" s="1"/>
      <c r="M222" s="1"/>
      <c r="N222" s="1"/>
      <c r="O222" s="1"/>
      <c r="P222" s="1"/>
      <c r="Q222" s="26"/>
      <c r="R222" s="26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</row>
    <row r="223" spans="1:120" ht="12.75">
      <c r="A223" s="34"/>
      <c r="B223" s="38"/>
      <c r="C223" s="1"/>
      <c r="D223" s="2"/>
      <c r="E223" s="2"/>
      <c r="F223" s="2"/>
      <c r="G223" s="3"/>
      <c r="H223" s="4"/>
      <c r="I223" s="4"/>
      <c r="L223" s="1"/>
      <c r="M223" s="1"/>
      <c r="N223" s="1"/>
      <c r="O223" s="1"/>
      <c r="P223" s="1"/>
      <c r="Q223" s="26"/>
      <c r="R223" s="26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</row>
    <row r="224" spans="1:120" ht="12.75">
      <c r="A224" s="34"/>
      <c r="B224" s="38"/>
      <c r="C224" s="1"/>
      <c r="D224" s="2"/>
      <c r="E224" s="2"/>
      <c r="F224" s="2"/>
      <c r="G224" s="3"/>
      <c r="H224" s="4"/>
      <c r="I224" s="4"/>
      <c r="L224" s="1"/>
      <c r="M224" s="1"/>
      <c r="N224" s="1"/>
      <c r="O224" s="1"/>
      <c r="P224" s="1"/>
      <c r="Q224" s="26"/>
      <c r="R224" s="26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</row>
    <row r="225" spans="1:120" ht="12.75">
      <c r="A225" s="34"/>
      <c r="B225" s="38"/>
      <c r="C225" s="1"/>
      <c r="D225" s="2"/>
      <c r="E225" s="2"/>
      <c r="F225" s="2"/>
      <c r="G225" s="3"/>
      <c r="H225" s="4"/>
      <c r="I225" s="4"/>
      <c r="L225" s="1"/>
      <c r="M225" s="1"/>
      <c r="N225" s="1"/>
      <c r="O225" s="1"/>
      <c r="P225" s="1"/>
      <c r="Q225" s="26"/>
      <c r="R225" s="26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</row>
    <row r="226" spans="1:120" ht="12.75">
      <c r="A226" s="34"/>
      <c r="B226" s="38"/>
      <c r="C226" s="1"/>
      <c r="D226" s="2"/>
      <c r="E226" s="2"/>
      <c r="F226" s="2"/>
      <c r="G226" s="3"/>
      <c r="H226" s="4"/>
      <c r="I226" s="4"/>
      <c r="L226" s="1"/>
      <c r="M226" s="1"/>
      <c r="N226" s="1"/>
      <c r="O226" s="1"/>
      <c r="P226" s="1"/>
      <c r="Q226" s="26"/>
      <c r="R226" s="26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</row>
    <row r="227" spans="1:120" ht="12.75">
      <c r="A227" s="34"/>
      <c r="B227" s="38"/>
      <c r="C227" s="1"/>
      <c r="D227" s="2"/>
      <c r="E227" s="2"/>
      <c r="F227" s="2"/>
      <c r="G227" s="3"/>
      <c r="H227" s="4"/>
      <c r="I227" s="4"/>
      <c r="L227" s="1"/>
      <c r="M227" s="1"/>
      <c r="N227" s="1"/>
      <c r="O227" s="1"/>
      <c r="P227" s="1"/>
      <c r="Q227" s="26"/>
      <c r="R227" s="26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</row>
    <row r="228" spans="1:120" ht="12.75">
      <c r="A228" s="34"/>
      <c r="B228" s="38"/>
      <c r="C228" s="1"/>
      <c r="D228" s="2"/>
      <c r="E228" s="2"/>
      <c r="F228" s="2"/>
      <c r="G228" s="3"/>
      <c r="H228" s="4"/>
      <c r="I228" s="4"/>
      <c r="L228" s="1"/>
      <c r="M228" s="1"/>
      <c r="N228" s="1"/>
      <c r="O228" s="1"/>
      <c r="P228" s="1"/>
      <c r="Q228" s="26"/>
      <c r="R228" s="26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</row>
    <row r="229" spans="1:120" ht="12.75">
      <c r="A229" s="34"/>
      <c r="B229" s="38"/>
      <c r="C229" s="1"/>
      <c r="D229" s="2"/>
      <c r="E229" s="2"/>
      <c r="F229" s="2"/>
      <c r="G229" s="3"/>
      <c r="H229" s="4"/>
      <c r="I229" s="4"/>
      <c r="L229" s="1"/>
      <c r="M229" s="1"/>
      <c r="N229" s="1"/>
      <c r="O229" s="1"/>
      <c r="P229" s="1"/>
      <c r="Q229" s="26"/>
      <c r="R229" s="26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</row>
    <row r="230" spans="1:120" ht="12.75">
      <c r="A230" s="34"/>
      <c r="B230" s="38"/>
      <c r="C230" s="1"/>
      <c r="D230" s="2"/>
      <c r="E230" s="2"/>
      <c r="F230" s="2"/>
      <c r="G230" s="3"/>
      <c r="H230" s="4"/>
      <c r="I230" s="4"/>
      <c r="L230" s="1"/>
      <c r="M230" s="1"/>
      <c r="N230" s="1"/>
      <c r="O230" s="1"/>
      <c r="P230" s="1"/>
      <c r="Q230" s="26"/>
      <c r="R230" s="26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</row>
    <row r="231" spans="1:120" ht="12.75">
      <c r="A231" s="34"/>
      <c r="B231" s="38"/>
      <c r="C231" s="1"/>
      <c r="D231" s="2"/>
      <c r="E231" s="2"/>
      <c r="F231" s="2"/>
      <c r="G231" s="3"/>
      <c r="H231" s="4"/>
      <c r="I231" s="4"/>
      <c r="L231" s="1"/>
      <c r="M231" s="1"/>
      <c r="N231" s="1"/>
      <c r="O231" s="1"/>
      <c r="P231" s="1"/>
      <c r="Q231" s="26"/>
      <c r="R231" s="26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</row>
    <row r="232" spans="1:120" ht="12.75">
      <c r="A232" s="34"/>
      <c r="B232" s="38"/>
      <c r="C232" s="1"/>
      <c r="D232" s="2"/>
      <c r="E232" s="2"/>
      <c r="F232" s="2"/>
      <c r="G232" s="3"/>
      <c r="H232" s="4"/>
      <c r="I232" s="4"/>
      <c r="L232" s="1"/>
      <c r="M232" s="1"/>
      <c r="N232" s="1"/>
      <c r="O232" s="1"/>
      <c r="P232" s="1"/>
      <c r="Q232" s="26"/>
      <c r="R232" s="26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</row>
    <row r="233" spans="1:120" ht="12.75">
      <c r="A233" s="34"/>
      <c r="B233" s="38"/>
      <c r="C233" s="1"/>
      <c r="D233" s="2"/>
      <c r="E233" s="2"/>
      <c r="F233" s="2"/>
      <c r="G233" s="3"/>
      <c r="H233" s="4"/>
      <c r="I233" s="4"/>
      <c r="L233" s="1"/>
      <c r="M233" s="1"/>
      <c r="N233" s="1"/>
      <c r="O233" s="1"/>
      <c r="P233" s="1"/>
      <c r="Q233" s="26"/>
      <c r="R233" s="26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</row>
    <row r="234" spans="1:120" ht="12.75">
      <c r="A234" s="34"/>
      <c r="B234" s="38"/>
      <c r="C234" s="1"/>
      <c r="D234" s="2"/>
      <c r="E234" s="2"/>
      <c r="F234" s="2"/>
      <c r="G234" s="3"/>
      <c r="H234" s="4"/>
      <c r="I234" s="4"/>
      <c r="L234" s="1"/>
      <c r="M234" s="1"/>
      <c r="N234" s="1"/>
      <c r="O234" s="1"/>
      <c r="P234" s="1"/>
      <c r="Q234" s="26"/>
      <c r="R234" s="26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</row>
    <row r="235" spans="1:120" ht="12.75">
      <c r="A235" s="34"/>
      <c r="B235" s="38"/>
      <c r="C235" s="1"/>
      <c r="D235" s="2"/>
      <c r="E235" s="2"/>
      <c r="F235" s="2"/>
      <c r="G235" s="3"/>
      <c r="H235" s="4"/>
      <c r="I235" s="4"/>
      <c r="L235" s="1"/>
      <c r="M235" s="1"/>
      <c r="N235" s="1"/>
      <c r="O235" s="1"/>
      <c r="P235" s="1"/>
      <c r="Q235" s="26"/>
      <c r="R235" s="26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</row>
    <row r="236" spans="1:120" ht="12.75">
      <c r="A236" s="34"/>
      <c r="B236" s="38"/>
      <c r="C236" s="1"/>
      <c r="D236" s="2"/>
      <c r="E236" s="2"/>
      <c r="F236" s="2"/>
      <c r="G236" s="3"/>
      <c r="H236" s="4"/>
      <c r="I236" s="4"/>
      <c r="L236" s="1"/>
      <c r="M236" s="1"/>
      <c r="N236" s="1"/>
      <c r="O236" s="1"/>
      <c r="P236" s="1"/>
      <c r="Q236" s="26"/>
      <c r="R236" s="26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</row>
    <row r="237" spans="1:120" ht="12.75">
      <c r="A237" s="34"/>
      <c r="B237" s="38"/>
      <c r="C237" s="1"/>
      <c r="D237" s="2"/>
      <c r="E237" s="2"/>
      <c r="F237" s="2"/>
      <c r="G237" s="3"/>
      <c r="H237" s="4"/>
      <c r="I237" s="4"/>
      <c r="L237" s="1"/>
      <c r="M237" s="1"/>
      <c r="N237" s="1"/>
      <c r="O237" s="1"/>
      <c r="P237" s="1"/>
      <c r="Q237" s="26"/>
      <c r="R237" s="26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</row>
    <row r="238" spans="1:120" ht="12.75">
      <c r="A238" s="34"/>
      <c r="B238" s="38"/>
      <c r="C238" s="1"/>
      <c r="D238" s="2"/>
      <c r="E238" s="2"/>
      <c r="F238" s="2"/>
      <c r="G238" s="3"/>
      <c r="H238" s="4"/>
      <c r="I238" s="4"/>
      <c r="L238" s="1"/>
      <c r="M238" s="1"/>
      <c r="N238" s="1"/>
      <c r="O238" s="1"/>
      <c r="P238" s="1"/>
      <c r="Q238" s="26"/>
      <c r="R238" s="26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</row>
    <row r="239" spans="1:120" ht="12.75">
      <c r="A239" s="34"/>
      <c r="B239" s="38"/>
      <c r="C239" s="1"/>
      <c r="D239" s="2"/>
      <c r="E239" s="2"/>
      <c r="F239" s="2"/>
      <c r="G239" s="3"/>
      <c r="H239" s="4"/>
      <c r="I239" s="4"/>
      <c r="L239" s="1"/>
      <c r="M239" s="1"/>
      <c r="N239" s="1"/>
      <c r="O239" s="1"/>
      <c r="P239" s="1"/>
      <c r="Q239" s="26"/>
      <c r="R239" s="26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</row>
    <row r="240" spans="1:120" ht="12.75">
      <c r="A240" s="34"/>
      <c r="B240" s="38"/>
      <c r="C240" s="1"/>
      <c r="D240" s="2"/>
      <c r="E240" s="2"/>
      <c r="F240" s="2"/>
      <c r="G240" s="3"/>
      <c r="H240" s="4"/>
      <c r="I240" s="4"/>
      <c r="L240" s="1"/>
      <c r="M240" s="1"/>
      <c r="N240" s="1"/>
      <c r="O240" s="1"/>
      <c r="P240" s="1"/>
      <c r="Q240" s="26"/>
      <c r="R240" s="26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</row>
    <row r="241" spans="1:120" ht="12.75">
      <c r="A241" s="34"/>
      <c r="B241" s="38"/>
      <c r="C241" s="1"/>
      <c r="D241" s="2"/>
      <c r="E241" s="2"/>
      <c r="F241" s="2"/>
      <c r="G241" s="3"/>
      <c r="H241" s="4"/>
      <c r="I241" s="4"/>
      <c r="L241" s="1"/>
      <c r="M241" s="1"/>
      <c r="N241" s="1"/>
      <c r="O241" s="1"/>
      <c r="P241" s="1"/>
      <c r="Q241" s="26"/>
      <c r="R241" s="26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</row>
  </sheetData>
  <autoFilter ref="A8:DP166"/>
  <mergeCells count="6">
    <mergeCell ref="C2:Q2"/>
    <mergeCell ref="P7:R7"/>
    <mergeCell ref="D4:G4"/>
    <mergeCell ref="G7:I7"/>
    <mergeCell ref="J7:O7"/>
    <mergeCell ref="C3:Q3"/>
  </mergeCells>
  <printOptions horizontalCentered="1" verticalCentered="1"/>
  <pageMargins left="0.75" right="0.75" top="1" bottom="0.7874015748031497" header="0" footer="0.3937007874015748"/>
  <pageSetup horizontalDpi="600" verticalDpi="600" orientation="landscape" scale="70" r:id="rId2"/>
  <headerFooter alignWithMargins="0">
    <oddFooter>&amp;LNOTA:  Las calificaciones corresponden al promedio del número de tramos evaluados para cada línea&amp;R&amp;P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INAT</cp:lastModifiedBy>
  <cp:lastPrinted>2001-12-03T20:45:35Z</cp:lastPrinted>
  <dcterms:created xsi:type="dcterms:W3CDTF">2001-02-23T21:59:56Z</dcterms:created>
  <dcterms:modified xsi:type="dcterms:W3CDTF">2001-12-03T20:45:44Z</dcterms:modified>
  <cp:category/>
  <cp:version/>
  <cp:contentType/>
  <cp:contentStatus/>
</cp:coreProperties>
</file>