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2"/>
  </bookViews>
  <sheets>
    <sheet name="ADMINISTRACIÓN" sheetId="1" r:id="rId1"/>
    <sheet name="TRATAMIENTO" sheetId="4" r:id="rId2"/>
    <sheet name="MANTENIMIENTO" sheetId="5" r:id="rId3"/>
    <sheet name="Hoja1" sheetId="2" r:id="rId4"/>
    <sheet name="Hoja2" sheetId="3" r:id="rId5"/>
  </sheets>
  <definedNames>
    <definedName name="_xlnm.Print_Area" localSheetId="0">'ADMINISTRACIÓN'!$A$1:$AC$100</definedName>
    <definedName name="_xlnm.Print_Area" localSheetId="2">'MANTENIMIENTO'!$A$1:$AC$137</definedName>
    <definedName name="_xlnm.Print_Area" localSheetId="1">'TRATAMIENTO'!$A$1:$AC$89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<sst xmlns="http://schemas.openxmlformats.org/spreadsheetml/2006/main" count="4314" uniqueCount="1274">
  <si>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</si>
  <si>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</si>
  <si>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</si>
  <si>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</si>
  <si>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</si>
  <si>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</si>
  <si>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</si>
  <si>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</si>
  <si>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</si>
  <si>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</si>
  <si>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</si>
  <si>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</si>
  <si>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</si>
  <si>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</si>
  <si>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</si>
  <si>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</si>
  <si>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</si>
  <si>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</si>
  <si>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</si>
  <si>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</si>
  <si>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</si>
  <si>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</si>
  <si>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</si>
  <si>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</si>
  <si>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</si>
  <si>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</si>
  <si>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</si>
  <si>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</si>
  <si>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</si>
  <si>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</si>
  <si>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</si>
  <si>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</si>
  <si>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</si>
  <si>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</si>
  <si>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</si>
  <si>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</si>
  <si>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</si>
  <si>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</si>
  <si>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</si>
  <si>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</si>
  <si>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</si>
  <si>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</si>
  <si>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</si>
  <si>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</si>
  <si>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</si>
  <si>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</si>
  <si>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</si>
  <si>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</si>
  <si>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</si>
  <si>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</si>
  <si>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</si>
  <si>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</si>
  <si>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</si>
  <si>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</si>
  <si>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</si>
  <si>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</si>
  <si>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</si>
  <si>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</si>
  <si>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</si>
  <si>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</si>
  <si>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</si>
  <si>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</si>
  <si>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</si>
  <si>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</si>
  <si>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</si>
  <si>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</si>
  <si>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</si>
  <si>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</si>
  <si>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</si>
  <si>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</si>
  <si>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</si>
  <si>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</si>
  <si>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</si>
  <si>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</si>
  <si>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</si>
  <si>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</si>
  <si>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</si>
  <si>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</si>
  <si>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</si>
  <si>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</si>
  <si>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</si>
  <si>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</si>
  <si>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</si>
  <si>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</si>
  <si>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</si>
  <si>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</si>
  <si>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</si>
  <si>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</si>
  <si>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</si>
  <si>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</si>
  <si>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</si>
  <si>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</si>
  <si>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</si>
  <si>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</si>
  <si>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</si>
  <si>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</si>
  <si>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</si>
  <si>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</si>
  <si>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</si>
  <si>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</si>
  <si>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</si>
  <si>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</si>
  <si>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</si>
  <si>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</si>
  <si>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</si>
  <si>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</si>
  <si>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</si>
  <si>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</si>
  <si>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</si>
  <si>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</si>
  <si>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</si>
  <si>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</si>
  <si>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</si>
  <si>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</si>
  <si>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</si>
  <si>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</si>
  <si>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</si>
  <si>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</si>
  <si>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</si>
  <si>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</si>
  <si>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</si>
  <si>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</si>
  <si>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</si>
  <si>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</si>
  <si>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</si>
  <si>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</si>
  <si>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</si>
  <si>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</si>
  <si>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</si>
  <si>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</si>
  <si>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</si>
  <si>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</si>
  <si>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</si>
  <si>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</si>
  <si>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</si>
  <si>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</si>
  <si>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</si>
  <si>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</si>
  <si>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</si>
  <si>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</si>
  <si>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</si>
  <si>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</si>
  <si>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</si>
  <si>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</si>
  <si>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</si>
  <si>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</si>
  <si>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</si>
  <si>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</si>
  <si>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</si>
  <si>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</si>
  <si>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</si>
  <si>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</si>
  <si>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</si>
  <si>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</si>
  <si>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</si>
  <si>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</si>
  <si>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</si>
  <si>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</si>
  <si>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</si>
  <si>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</si>
  <si>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</si>
  <si>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</si>
  <si>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</si>
  <si>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</si>
  <si>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</si>
  <si>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</si>
  <si>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</si>
  <si>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</si>
  <si>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</si>
  <si>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</si>
  <si>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</si>
  <si>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</si>
  <si>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</si>
  <si>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</si>
  <si>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</si>
  <si>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</si>
  <si>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</si>
  <si>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</si>
  <si>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</si>
  <si>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</si>
  <si>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</si>
  <si>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</si>
  <si>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</si>
  <si>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</si>
  <si>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</si>
  <si>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</si>
  <si>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</si>
  <si>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</si>
  <si>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</si>
  <si>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</si>
  <si>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</si>
  <si>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</si>
  <si>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</si>
  <si>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</si>
  <si>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</si>
  <si>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</si>
  <si>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</si>
  <si>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</si>
  <si>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</si>
  <si>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</si>
  <si>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</si>
  <si>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</si>
  <si>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</si>
  <si>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</si>
  <si>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</si>
  <si>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</si>
  <si>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</si>
  <si>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</si>
  <si>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</si>
  <si>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</si>
  <si>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</si>
  <si>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</si>
  <si>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</si>
  <si>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</si>
  <si>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</si>
  <si>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</si>
  <si>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</si>
  <si>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</si>
  <si>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</si>
  <si>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</si>
  <si>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</si>
  <si>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</si>
  <si>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</si>
  <si>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</si>
  <si>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</si>
  <si>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</si>
  <si>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</si>
  <si>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</si>
  <si>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</si>
  <si>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</si>
  <si>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</si>
  <si>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</si>
  <si>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</si>
  <si>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</si>
  <si>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</si>
  <si>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</si>
  <si>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</si>
  <si>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</si>
  <si>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</si>
  <si>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</si>
  <si>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</si>
  <si>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</si>
  <si>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</si>
  <si>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</si>
  <si>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</si>
  <si>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</si>
  <si>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</si>
  <si>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</si>
  <si>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</si>
  <si>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</si>
  <si>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</si>
  <si>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</si>
  <si>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</si>
  <si>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</si>
  <si>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</si>
  <si>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</si>
  <si>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</si>
  <si>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</si>
  <si>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</si>
  <si>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</si>
  <si>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</si>
  <si>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</si>
  <si>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</si>
  <si>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</si>
  <si>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</si>
  <si>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</si>
  <si>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</si>
  <si>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</si>
  <si>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</si>
  <si>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</si>
  <si>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</si>
  <si>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</si>
  <si>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</si>
  <si>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</si>
  <si>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</si>
  <si>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</si>
  <si>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</si>
  <si>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</si>
  <si>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</si>
  <si>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</si>
  <si>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</si>
  <si>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</si>
  <si>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</si>
  <si>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</si>
  <si>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</si>
  <si>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</si>
  <si>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</si>
  <si>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</si>
  <si>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</si>
  <si>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</si>
  <si>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</si>
  <si>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</si>
  <si>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</si>
  <si>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</si>
  <si>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</si>
  <si>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</si>
  <si>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</si>
  <si>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</si>
  <si>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</si>
  <si>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</si>
  <si>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</si>
  <si>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</si>
  <si>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</si>
  <si>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</si>
  <si>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</si>
  <si>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</si>
  <si>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</si>
  <si>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</si>
  <si>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</si>
  <si>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</si>
  <si>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</si>
  <si>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</si>
  <si>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</si>
  <si>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</si>
  <si>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</si>
  <si>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</si>
  <si>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</si>
  <si>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</si>
  <si>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</si>
  <si>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</si>
  <si>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</si>
  <si>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</si>
  <si>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</si>
  <si>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</si>
  <si>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</si>
  <si>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</si>
  <si>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</si>
  <si>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</si>
  <si>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</si>
  <si>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</si>
  <si>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</si>
  <si>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</si>
  <si>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</si>
  <si>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</si>
  <si>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</si>
  <si>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</si>
  <si>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</si>
  <si>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</si>
  <si>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</si>
  <si>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</si>
  <si>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</si>
  <si>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</si>
  <si>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</si>
  <si>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</si>
  <si>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</si>
  <si>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</si>
  <si>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</si>
  <si>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</si>
  <si>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</si>
  <si>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</si>
  <si>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</si>
  <si>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</si>
  <si>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</si>
  <si>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</si>
  <si>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</si>
  <si>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</si>
  <si>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</si>
  <si>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</si>
  <si>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</si>
  <si>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</si>
  <si>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</si>
  <si>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</si>
  <si>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</si>
  <si>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</si>
  <si>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</si>
  <si>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</si>
  <si>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</si>
  <si>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</si>
  <si>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</si>
  <si>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</si>
  <si>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</si>
  <si>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</si>
  <si>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</si>
  <si>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</si>
  <si>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</si>
  <si>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</si>
  <si>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</si>
  <si>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</si>
  <si>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</si>
  <si>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</si>
  <si>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</si>
  <si>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</si>
  <si>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</si>
  <si>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</si>
  <si>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</si>
  <si>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</si>
  <si>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</si>
  <si>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</si>
  <si>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</si>
  <si>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</si>
  <si>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</si>
  <si>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</si>
  <si>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</si>
  <si>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</si>
  <si>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</si>
  <si>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</si>
  <si>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</si>
  <si>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</si>
  <si>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</si>
  <si>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</si>
  <si>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</si>
  <si>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</si>
  <si>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</si>
  <si>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</si>
  <si>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</si>
  <si>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</si>
  <si>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</si>
  <si>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</si>
  <si>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</si>
  <si>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</si>
  <si>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</si>
  <si>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</si>
  <si>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</si>
  <si>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</si>
  <si>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</si>
  <si>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</si>
  <si>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</si>
  <si>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</si>
  <si>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</si>
  <si>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</si>
  <si>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</si>
  <si>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</si>
  <si>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</si>
  <si>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</si>
  <si>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</si>
  <si>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</si>
  <si>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</si>
  <si>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</si>
  <si>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</si>
  <si>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</si>
  <si>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</si>
  <si>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</si>
  <si>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</si>
  <si>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</si>
  <si>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</si>
  <si>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</si>
  <si>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</si>
  <si>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</si>
  <si>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</si>
  <si>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</si>
  <si>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</si>
  <si>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</si>
  <si>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</si>
  <si>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</si>
  <si>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</si>
  <si>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</si>
  <si>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</si>
  <si>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</si>
  <si>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</si>
  <si>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</si>
  <si>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</si>
  <si>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</si>
  <si>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</si>
  <si>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</si>
  <si>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</si>
  <si>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</si>
  <si>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</si>
  <si>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</si>
  <si>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</si>
  <si>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</si>
  <si>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</si>
  <si>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</si>
  <si>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</si>
  <si>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</si>
  <si>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</si>
  <si>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</si>
  <si>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</si>
  <si>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</si>
  <si>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</si>
  <si>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</si>
  <si>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</si>
  <si>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</si>
  <si>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</si>
  <si>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</si>
  <si>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</si>
  <si>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</si>
  <si>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</si>
  <si>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</si>
  <si>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</si>
  <si>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</si>
  <si>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</si>
  <si>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</si>
  <si>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</si>
  <si>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</si>
  <si>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</si>
  <si>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</si>
  <si>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</si>
  <si>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</si>
  <si>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</si>
  <si>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</si>
  <si>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</si>
  <si>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</si>
  <si>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</si>
  <si>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</si>
  <si>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</si>
  <si>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</si>
  <si>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</si>
  <si>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</si>
  <si>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</si>
  <si>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</si>
  <si>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</si>
  <si>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</si>
  <si>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</si>
  <si>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</si>
  <si>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</si>
  <si>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</si>
  <si>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</si>
  <si>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</si>
  <si>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</si>
  <si>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</si>
  <si>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</si>
  <si>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</si>
  <si>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</si>
  <si>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</si>
  <si>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</si>
  <si>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</si>
  <si>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</si>
  <si>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</si>
  <si>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</si>
  <si>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</si>
  <si>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</si>
  <si>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</si>
  <si>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</si>
  <si>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</si>
  <si>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</si>
  <si>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</si>
  <si>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</si>
  <si>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</si>
  <si>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</si>
  <si>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</si>
  <si>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</si>
  <si>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</si>
  <si>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</si>
  <si>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</si>
  <si>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</si>
  <si>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</si>
  <si>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</si>
  <si>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</si>
  <si>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</si>
  <si>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</si>
  <si>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</si>
  <si>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</si>
  <si>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</si>
  <si>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</si>
  <si>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</si>
  <si>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</si>
  <si>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</si>
  <si>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</si>
  <si>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</si>
  <si>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</si>
  <si>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</si>
  <si>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</si>
  <si>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</si>
  <si>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</si>
  <si>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</si>
  <si>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</si>
  <si>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</si>
  <si>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</si>
  <si>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</si>
  <si>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</si>
  <si>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</si>
  <si>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</si>
  <si>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</si>
  <si>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</si>
  <si>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</si>
  <si>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</si>
  <si>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</si>
  <si>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</si>
  <si>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</si>
  <si>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</si>
  <si>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</si>
  <si>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</si>
  <si>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</si>
  <si>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</si>
  <si>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</si>
  <si>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</si>
  <si>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</si>
  <si>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</si>
  <si>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</si>
  <si>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</si>
  <si>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</si>
  <si>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</si>
  <si>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</si>
  <si>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</si>
  <si>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</si>
  <si>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</si>
  <si>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</si>
  <si>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</si>
  <si>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</si>
  <si>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</si>
  <si>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</si>
  <si>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</si>
  <si>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</si>
  <si>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</si>
  <si>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</si>
  <si>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</si>
  <si>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</si>
  <si>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</si>
  <si>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</si>
  <si>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</si>
  <si>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</si>
  <si>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</si>
  <si>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</si>
  <si>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</si>
  <si>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</si>
  <si>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</si>
  <si>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</si>
  <si>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</si>
  <si>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</si>
  <si>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</si>
  <si>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</si>
  <si>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</si>
  <si>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</si>
  <si>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</si>
  <si>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</si>
  <si>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</si>
  <si>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</si>
  <si>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</si>
  <si>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</si>
  <si>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</si>
  <si>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</si>
  <si>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</si>
  <si>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</si>
  <si>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</si>
  <si>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</si>
  <si>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</si>
  <si>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</si>
  <si>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</si>
  <si>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</si>
  <si>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</si>
  <si>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</si>
  <si>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</si>
  <si>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</si>
  <si>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</si>
  <si>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</si>
  <si>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</si>
  <si>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</si>
  <si>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</si>
  <si>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</si>
  <si>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</si>
  <si>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</si>
  <si>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</si>
  <si>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</si>
  <si>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</si>
  <si>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</si>
  <si>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</si>
  <si>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</si>
  <si>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</si>
  <si>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</si>
  <si>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</si>
  <si>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</si>
  <si>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</si>
  <si>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</si>
  <si>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</si>
  <si>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</si>
  <si>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</si>
  <si>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</si>
  <si>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</si>
  <si>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</si>
  <si>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</si>
  <si>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</si>
  <si>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</si>
  <si>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</si>
  <si>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</si>
  <si>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</si>
  <si>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</si>
  <si>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</si>
  <si>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</si>
  <si>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</si>
  <si>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</si>
  <si>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</si>
  <si>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</si>
  <si>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</si>
  <si>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</si>
  <si>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</si>
  <si>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</si>
  <si>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</si>
  <si>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</si>
  <si>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</si>
  <si>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</si>
  <si>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</si>
  <si>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</si>
  <si>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</si>
  <si>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</si>
  <si>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</si>
  <si>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</si>
  <si>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</si>
  <si>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</si>
  <si>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</si>
  <si>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</si>
  <si>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</si>
  <si>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</si>
  <si>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</si>
  <si>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</si>
  <si>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</si>
  <si>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</si>
  <si>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</si>
  <si>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</si>
  <si>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</si>
  <si>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</si>
  <si>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</si>
  <si>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</si>
  <si>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</si>
  <si>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</si>
  <si>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</si>
  <si>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</si>
  <si>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</si>
  <si>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</si>
  <si>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</si>
  <si>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</si>
  <si>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</si>
  <si>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</si>
  <si>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</si>
  <si>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</si>
  <si>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</si>
  <si>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</si>
  <si>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</si>
  <si>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</si>
  <si>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</si>
  <si>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</si>
  <si>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</si>
  <si>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</si>
  <si>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</si>
  <si>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</si>
  <si>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</si>
  <si>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</si>
  <si>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</si>
  <si>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</si>
  <si>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</si>
  <si>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</si>
  <si>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</si>
  <si>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</si>
  <si>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</si>
  <si>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</si>
  <si>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</si>
  <si>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</si>
  <si>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</si>
  <si>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</si>
  <si>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</si>
  <si>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</si>
  <si>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</si>
  <si>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</si>
  <si>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</si>
  <si>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</si>
  <si>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</si>
  <si>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</si>
  <si>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</si>
  <si>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</si>
  <si>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</si>
  <si>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</si>
  <si>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</si>
  <si>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</si>
  <si>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</si>
  <si>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</si>
  <si>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</si>
  <si>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</si>
  <si>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</si>
  <si>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</si>
  <si>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</si>
  <si>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</si>
  <si>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</si>
  <si>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</si>
  <si>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</si>
  <si>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</si>
  <si>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</si>
  <si>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</si>
  <si>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</si>
  <si>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</si>
  <si>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</si>
  <si>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</si>
  <si>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</si>
  <si>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</si>
  <si>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</si>
  <si>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</si>
  <si>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</si>
  <si>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</si>
  <si>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</si>
  <si>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</si>
  <si>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</si>
  <si>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</si>
  <si>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</si>
  <si>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</si>
  <si>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</si>
  <si>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</si>
  <si>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</si>
  <si>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</si>
  <si>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</si>
  <si>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</si>
  <si>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</si>
  <si>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</si>
  <si>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</si>
  <si>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</si>
  <si>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</si>
  <si>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</si>
  <si>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</si>
  <si>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</si>
  <si>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</si>
  <si>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</si>
  <si>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</si>
  <si>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</si>
  <si>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</si>
  <si>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</si>
  <si>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</si>
  <si>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</si>
  <si>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</si>
  <si>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</si>
  <si>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</si>
  <si>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</si>
  <si>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</si>
  <si>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</si>
  <si>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</si>
  <si>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</si>
  <si>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</si>
  <si>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</si>
  <si>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</si>
  <si>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</si>
  <si>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</si>
  <si>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</si>
  <si>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</si>
  <si>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</si>
  <si>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</si>
  <si>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</si>
  <si>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</si>
  <si>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</si>
  <si>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</si>
  <si>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</si>
  <si>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</si>
  <si>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</si>
  <si>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</si>
  <si>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</si>
  <si>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</si>
  <si>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</si>
  <si>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</si>
  <si>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</si>
  <si>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</si>
  <si>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</si>
  <si>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</si>
  <si>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</si>
  <si>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</si>
  <si>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</si>
  <si>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</si>
  <si>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</si>
  <si>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</si>
  <si>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</si>
  <si>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</si>
  <si>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</si>
  <si>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</si>
  <si>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</si>
  <si>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</si>
  <si>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</si>
  <si>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</si>
  <si>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</si>
  <si>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</si>
  <si>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</si>
  <si>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</si>
  <si>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</si>
  <si>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</si>
  <si>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</si>
  <si>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</si>
  <si>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</si>
  <si>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</si>
  <si>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</si>
  <si>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</si>
  <si>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</si>
  <si>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</si>
  <si>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</si>
  <si>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</si>
  <si>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</si>
  <si>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</si>
  <si>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</si>
  <si>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</si>
  <si>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</si>
  <si>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</si>
  <si>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</si>
  <si>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</si>
  <si>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</si>
  <si>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</si>
  <si>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</si>
  <si>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</si>
  <si>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</si>
  <si>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</si>
  <si>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</si>
  <si>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</si>
  <si>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</si>
  <si>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</si>
  <si>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</si>
  <si>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</si>
  <si>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</si>
  <si>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</si>
  <si>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</si>
  <si>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</si>
  <si>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</si>
  <si>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</si>
  <si>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</si>
  <si>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</si>
  <si>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</si>
  <si>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</si>
  <si>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</si>
  <si>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</si>
  <si>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</si>
  <si>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</si>
  <si>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</si>
  <si>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</si>
  <si>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</si>
  <si>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</si>
  <si>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</si>
  <si>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</si>
  <si>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</si>
  <si>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</si>
  <si>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</si>
  <si>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</si>
  <si>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</si>
  <si>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</si>
  <si>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</si>
  <si>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</si>
  <si>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</si>
  <si>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</si>
  <si>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</si>
  <si>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</si>
  <si>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</si>
  <si>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</si>
  <si>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</si>
  <si>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</si>
  <si>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</si>
  <si>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</si>
  <si>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</si>
  <si>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</si>
  <si>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</si>
  <si>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</si>
  <si>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</si>
  <si>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</si>
  <si>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</si>
  <si>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</si>
  <si>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</si>
  <si>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</si>
  <si>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</si>
  <si>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</si>
  <si>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</si>
  <si>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</si>
  <si>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</si>
  <si>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</si>
  <si>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</si>
  <si>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</si>
  <si>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</si>
  <si>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</si>
  <si>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</si>
  <si>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</si>
  <si>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</si>
  <si>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</si>
  <si>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</si>
  <si>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</si>
  <si>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</si>
  <si>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</si>
  <si>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</si>
  <si>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</si>
  <si>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</si>
  <si>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</si>
  <si>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</si>
  <si>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</si>
  <si>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</si>
  <si>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</si>
  <si>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</si>
  <si>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</si>
  <si>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</si>
  <si>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</si>
  <si>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</si>
  <si>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</si>
  <si>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</si>
  <si>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</si>
  <si>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</si>
  <si>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</si>
  <si>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</si>
  <si>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</si>
  <si>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</si>
  <si>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</si>
  <si>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</si>
  <si>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</si>
  <si>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</si>
  <si>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</si>
  <si>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</si>
  <si>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</si>
  <si>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</si>
  <si>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</si>
  <si>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</si>
  <si>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</si>
  <si>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</si>
  <si>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</si>
  <si>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</si>
  <si>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</si>
  <si>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</si>
  <si>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</si>
  <si>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</si>
  <si>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</si>
  <si>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</si>
  <si>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</si>
  <si>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</si>
  <si>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</si>
  <si>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</si>
  <si>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</si>
  <si>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</si>
  <si>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</si>
  <si>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</si>
  <si>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</si>
  <si>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</si>
  <si>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</si>
  <si>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</si>
  <si>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</si>
  <si>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</si>
  <si>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</si>
  <si>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</si>
  <si>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</si>
  <si>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</si>
  <si>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</si>
  <si>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</si>
  <si>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</si>
  <si>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</si>
  <si>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</si>
  <si>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</si>
  <si>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</si>
  <si>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</si>
  <si>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</si>
  <si>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</si>
  <si>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</si>
  <si>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</si>
  <si>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</si>
  <si>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</si>
  <si>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</si>
  <si>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</si>
  <si>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</si>
  <si>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</si>
  <si>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</si>
  <si>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</si>
  <si>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</si>
  <si>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</si>
  <si>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</si>
  <si>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</si>
  <si>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</si>
  <si>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</si>
  <si>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</si>
  <si>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</si>
  <si>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</si>
  <si>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</si>
  <si>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</si>
  <si>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</si>
  <si>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</si>
  <si>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</si>
  <si>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</si>
  <si>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</si>
  <si>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</si>
  <si>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</si>
  <si>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</si>
  <si>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</si>
  <si>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</si>
  <si>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</si>
  <si>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</si>
  <si>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</si>
  <si>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</si>
  <si>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</si>
  <si>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</si>
  <si>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</si>
  <si>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</si>
  <si>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</si>
  <si>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</si>
  <si>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</si>
  <si>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</si>
  <si>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</si>
  <si>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</si>
  <si>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</si>
  <si>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</si>
  <si>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</si>
  <si>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</si>
  <si>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</si>
  <si>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</si>
  <si>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</si>
  <si>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</si>
  <si>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</si>
  <si>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</si>
  <si>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</si>
  <si>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</si>
  <si>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</si>
  <si>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</si>
  <si>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</si>
  <si>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</si>
  <si>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</si>
  <si>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</si>
  <si>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</si>
  <si>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</si>
  <si>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</si>
  <si>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</si>
  <si>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</si>
  <si>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</si>
  <si>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</si>
  <si>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</si>
  <si>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</si>
  <si>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</si>
  <si>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</si>
  <si>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</si>
  <si>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</si>
  <si>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</si>
  <si>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</si>
  <si>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</si>
  <si>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</si>
  <si>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</si>
  <si>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</si>
  <si>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</si>
  <si>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</si>
  <si>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</si>
  <si>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</si>
  <si>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</si>
  <si>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</si>
  <si>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</si>
  <si>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</si>
  <si>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</si>
  <si>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</si>
  <si>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</si>
  <si>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</si>
  <si>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</si>
  <si>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</si>
  <si>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</si>
  <si>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</si>
  <si>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</si>
  <si>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</si>
  <si>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</si>
  <si>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</si>
  <si>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</si>
  <si>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</si>
  <si>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</si>
  <si>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</si>
  <si>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</si>
  <si>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</si>
  <si>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</si>
  <si>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</si>
  <si>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</si>
  <si>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</si>
  <si>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</si>
  <si>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</si>
  <si>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</si>
  <si>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</si>
  <si>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</si>
  <si>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</si>
  <si>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</si>
  <si>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</si>
  <si>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</si>
  <si>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</si>
  <si>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</si>
  <si>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</si>
  <si>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</si>
  <si>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</si>
  <si>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</si>
  <si>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</si>
  <si>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</si>
  <si>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</si>
  <si>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</si>
  <si>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</si>
  <si>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</si>
  <si>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</si>
  <si>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</si>
  <si>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</si>
  <si>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</si>
  <si>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</si>
  <si>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</si>
  <si>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</si>
  <si>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</si>
  <si>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</si>
  <si>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</si>
  <si>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</si>
  <si>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</si>
  <si>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</si>
  <si>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</si>
  <si>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</si>
  <si>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</si>
  <si>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</si>
  <si>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</si>
  <si>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</si>
  <si>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</si>
  <si>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</si>
  <si>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</si>
  <si>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</si>
  <si>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</si>
  <si>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</si>
  <si>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</si>
  <si>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</si>
  <si>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</si>
  <si>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</si>
  <si>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</si>
  <si>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</si>
  <si>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ELABORACIÓN                                            ACTUALIZACIÓN                                               FECHA: 9 DE MAYO DE 2017</t>
  </si>
  <si>
    <t>CENTRO DE TRABAJO Y/O PROCESO: DIVISIÓN ABASTECIMIENTO NORTE</t>
  </si>
  <si>
    <t>Accidente de Tránsito</t>
  </si>
  <si>
    <t>Locativo (2)</t>
  </si>
  <si>
    <t>Inmersión (lluvias, crecientes de rios, quebradas, caídas de tarabitas, puentes y medios de transporte)</t>
  </si>
  <si>
    <t>Contusiones, laceraciones, afectaciones del sistema respiratorio.</t>
  </si>
  <si>
    <t>Capacitación en salvamento acuatico y primer respondiente.</t>
  </si>
  <si>
    <t>SI</t>
  </si>
  <si>
    <t>Planificar y coordinar el control técnico y administrativo de los procesos del personal e infraestructura asignada al área, con el propósito de asegurar que cumplan con la cantidad, calidad, continuidad y oportunidad de los productos y del servicio prestado.</t>
  </si>
  <si>
    <t>Planificar y gestionar la consecución de los recursos, insumos, materiales, repuestos, herramientas, elementos de dotación, control local de emergencias y en general todos los elementos físicos que requieren la infraestructura, los procesos y el personal a su cargo. Controlar y verificar y aprobar la ejecución de los procesos de tratamiento, inspección y ensayo, mantenimiento y administrativo. Recolectar y analizar la información y resultados. Identificar, aprobar y tramitar ante el área, los acuerdos de servicio con las áreas receptoras y prestadoras del servicio. Tomar las acciones necesarias en casos de emergencia o contingencia en los procesos del área. Supervisar el personal a su cargo y dar cabal cumplimiento con las normas y programas de administración de personal establecidos en la empresa.</t>
  </si>
  <si>
    <t>No observado</t>
  </si>
  <si>
    <t>Puestos de trabajo adecuados ergonómicamente</t>
  </si>
  <si>
    <t>Continuar con el cumplimiento en las jornadas de vacunación y las jornadas de aseo de los diferentes puntos de la oficina.</t>
  </si>
  <si>
    <t>Elementos de protección personal de acuerdo al manual de E.P.P. de la empresa</t>
  </si>
  <si>
    <t>Conocer claramente las especies que habitan en esta zona, con el fin de poder determinar el protocolo a seguir para la atención por mordeduras de cualquier animal.</t>
  </si>
  <si>
    <t>Uso continuo del bloqueador solar y los elementos de protección para minimizar la exposición al sol.</t>
  </si>
  <si>
    <t>Uso continuo de los elementos de protección adecuados para evitar la baja de temperatura en el cuerpo.</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</si>
  <si>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</si>
  <si>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</si>
  <si>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</si>
  <si>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Seguir puntualmente el protocolo para desplazamientos en vehículos acuáticos o por acercamientos a fuentes hídricas profundas.</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</si>
  <si>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</si>
  <si>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</si>
  <si>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inventario de la señalización ubicada y hacer un análisis garantizado que cubra las áreas de la oficina, incluyendo sistemas de extinción de incendios y elementos para la atención de primeros auxilios.</t>
  </si>
  <si>
    <t>Administrar la información del area y generar los informes necesarios pare Ia ejecución de los procesos de la misma, con el fin de dar cumplimiento a los objetivos propuestos por el area.</t>
  </si>
  <si>
    <t>Analizar la informacion en los sistemas del area. Elaborar el reporte periódico de Ia ejecución de los procesos del area mediante la consolidacion de informacion estadistica, tecnica y administrativa. Consolidar la informacion de las bases de datos. Administrar los documentos del area a su cargo.  Elaborar informes de la gestión efectuada por el area. Supervisar Ia disponibilidad de los recursos y equipos asignados al area.</t>
  </si>
  <si>
    <t>NOMBRE CENTRO DE TRABAJO Y/O PROCESO: PLANTA DE TRATAMIENTO FRANCISCO WIESNER - ADMINISTRACIÓN</t>
  </si>
  <si>
    <t>Aislamiento de áreas de trabajo</t>
  </si>
  <si>
    <t>Señalización de emergencia</t>
  </si>
  <si>
    <t>Mantenimiento predictivo y/o preventivo a las luminarias que se encuentran en la planta de tratamiento.</t>
  </si>
  <si>
    <t>Almacenamiento adecuado de sustancias químicas</t>
  </si>
  <si>
    <t>Realizar los mantenimientos preventivos de las herramientas que se utilizan en labores cotidianas.</t>
  </si>
  <si>
    <t>Realizar labores operativas y de apoyo en el mantenimiento de infraestructura y locativas que comprendan los sistemas de acueducto y alcantarillado, plantas de tratamiento y estaciones de bombeo.</t>
  </si>
  <si>
    <t>Efectuar de manera individual o colectiva en el lugar que se indique, labores manuales y con equipos, la ruptura, excavación, relleno, reconstrucción, cargue y descargue de materiales. Efectuar labores manuales y con equipos, la limpieza, poda, extracción y cargue de materiales, basuras y sedimentos de los pozos, canales, sumideros, box culvert, estructura en general, entre otros. Realizar el alistamiento y transporte de las piezas de maquinaria, equipos, materiales y herramientas que utiliza el personal de la cuadrilla. Realizar la toma de muestras de aguas y suelos, según indicaciones del superior inmediato. Mantener en perfecto estado de limpieza y funcionamiento las herramientas y equipos de trabajo que se le asignen y responder por las pérdidas y los daños ocasionados por el mal uso de los mismos. Operar equipos de presión y succión, y demás, utilizados para ejecutar las operaciones de los sistemas de acueducto y alcantarillado. Realizar en coordinación con el superior inmediato, las actividades de impacto urbano para la ejecución de obras en espacio público en los sistemas de acueducto y alcantarillado. Informar oportunamente al superior inmediato sobre el desarrollo de los trabajos encomendados, inconvenientes o dificultades presentados en la ejecución de los mismos, los accidentes e imprevistos ocurridos. Cumplir con los procedimientos establecidos por la empresa aplicando las medidas de prevención y protección para minimizar la ocurrencia de los riesgos asociados a la labor en cumplimiento de las normas de servicio internas y legislación vigente.</t>
  </si>
  <si>
    <t>DIVISIÓN ABASTEMINETO NORTE</t>
  </si>
  <si>
    <t>PLANTA DE TRATAMIENTO FRANCISCO WIESNER - ADMINISTRACIÓN</t>
  </si>
  <si>
    <t>NOMBRE CENTRO DE TRABAJO Y/O PROCESO: PLANTA DE TRATAMIENTO FRANCISCO WIESNER - TRATAMIENTO</t>
  </si>
  <si>
    <t>ELABORACIÓN                                            ACTUALIZACIÓN                                               FECHA: 10 DE MAYO DE 2017</t>
  </si>
  <si>
    <t>PLANTA DE TRATAMIENTO FRANCISCO WIESNER - TRATAMIENTO</t>
  </si>
  <si>
    <t>Coordinar y controlar las acciones y gestiones necesarias para cumplir con la producción de agua potable definida por la dependencia y asegurar la cantidad, calidad, y continuidad del agua suministrada por las plantas de tratamiento.</t>
  </si>
  <si>
    <t>Asegurar la disponibilidad de personal , insumos, equipos y materiales necesarios para los procesos de tratamiento de inspección. Realizar las acciones y gestiones necesarias para cumplir la planeación de la producción de agua potable definida por la dependencia. Aprobar y verificar la realización del plan de inspección del agua cruda. en proceso, tratada y servida. Identificar, definir y gestionar la adquisición y el recibo de los equipos, materiales. Verificar el cumplimiento de las especificaciones de insumos químicos recibidos rechazando o liberando su uso en el tratamiento. Analizar, documentar e informar al personal a su cargo y al superior inmediato, los resultados de los procesos aplicables a su área y los lineamientos de trabajo. Participar en al realización de los proyectos de investigación que se generen en el área , que requieran de su competencia.</t>
  </si>
  <si>
    <t>Áreas de almacenamiento de materiales definidas</t>
  </si>
  <si>
    <t>Uso continuo de elementos de protección adecuados para este peligro, sin importar el tiempo de exposición al mismo.</t>
  </si>
  <si>
    <t>Tener en cuenta el mantenimiento preventivo para los equipos de detección de cloro, siendo este gas una de las sustancias químicas de mayor control en la planta. Además, se debe tener en cuenta los protocolos para la atención de emergencias de este químico en sus diferentes presentaciones.</t>
  </si>
  <si>
    <t>Sistema de detección de fugas</t>
  </si>
  <si>
    <t>Sistemas de almacenamiento adecuado</t>
  </si>
  <si>
    <t>Uso adecuado de elementos de protección para la parte auditiva teniendo en cuenta que el tiempo de exposición no es un condicional para su uso.</t>
  </si>
  <si>
    <t>Realizar el mantenimiento preventivo y/o correctivo de las luminarias de planta de tratamiento, teniendo en cuenta que se realizan recorridos en la jornada nocturna.</t>
  </si>
  <si>
    <t>Realizar los analisis fisico-quimicos y micro-biologicos del agua cruda, en proceso, tratados, servidos e insumos quimicos pare asegurar la calidad, cantidad, continuidad y oportunidad de Ia verificacion de Ia calidad del agua.</t>
  </si>
  <si>
    <t>Elaborar y ejecutar el plan de inspeccion del agua cruda, en proceso, tratada, distribuida y servida, realizando los analisis fisicoquimicos y microbiologicos de acuerdo con los procedimientos e instructivos definidos. Realizar los analisis de las muestras de los lotes de productos quimicos recibidos. Mantener actualizado el inventario de materiales y reactivos de laboratorio, informando al superior inmediato los ingresos, consumos y necesidades, de acuerdo con los procedimientos establecidos. Efectuar la ejecucion del plan de comprobacion y calibracion interno y/o externo de los equipos de laboratorio y de las plantas que requieren aseguramiento metrologico, asi como los mantenimientos de los equipos de laboratorio por personal interno o externo. Registrar, analizar e informar al superior inmediato, los resultados de los analisis realizados al agua cruda, de proceso, tratada, suministrada y servida, asi como los resultados de los analisis de los insumos, con el proposito de poder verificar la calidad del proceso de tratamiento que se realiza en las plantas y la calidad de los productos quimicos recibidos. Registrar la informacion definida en el modulo del sistema de information ernpresarial, de acuerdo con los procedimientos establecidos. Realizar con los tecnicos los analisis de tratabilidad, demanda de cloro y/o ajuste del proceso de tratamiento, en caso de que se presenten productos no conformes.</t>
  </si>
  <si>
    <t>Reforzar sobre el adecuado lavado de la ropa de trabajo para evitar contaminación cruzada. Crear un programa donde se incentive al personal en el ciudado de manos. Garantizar que el personal sea incluido dentro del Programa de Vigilancia Epidemiologica para riesgo biologico determinado por la empresa.</t>
  </si>
  <si>
    <t>Capacitar a los fucionarios sobre el adecuado almacenamiento, marcado y etiquetado de productos químicos; dando a conocer las fichas de seguridad de cada uno de los productos que se manejan y realizar la tabla de compatibilidad de los químicos.</t>
  </si>
  <si>
    <t>Realizar charlas sobre procedimientos seguros y prevención de  accidentes de trabajo. Crear programas sobre guardas de seguridad para aquellas maquinas o elementos que tengan partes en movimiento. Realizar inspecciones pre operacionales para verificar la condición de cada material. Dentro de la hoja de vida de cada equipo o herramienta se debe anexar los mantenimientos tanto correctivos como preventivos verificando la vida útil del mismo.</t>
  </si>
  <si>
    <t>sensibilizar  e  implementar  la cultura de  la  responsabilidad  del uso de elementos de protección personal para protección de aquellas partes del cuerpo que se encuentren expuestas a los diferentes riesgos</t>
  </si>
  <si>
    <t>Adecuación de kit antiderrames para poder contener cualquier tipo de emergencia de manera adecuada. Capacitación sobre el uso de este elemento a todos lo funcionarios.</t>
  </si>
  <si>
    <t>Realizar mantenimientos a las escaleras de la planta garantizando que cumplen con todas las normas de seguridad para un desplazamiento seguro.</t>
  </si>
  <si>
    <t>Realizar, en coordinacion con los tecnicos del area, la verificacion, operacion y el control del proceso de la planta de tratamiento y desarrollar el proceso de inspeccion, medicion y ensayo, para asegurar la calidad. cantidad, continuidad del agua suministrada.</t>
  </si>
  <si>
    <t>Tomar las muestras del agua cruda, de proceso y tratada de acuerdo con los procedimientos establecidos y entregarlos al responsable de la realizacion de los analisis fisicos quimicos y/o bacteriologicos, con el proposito de asegurar la confiabilidad de los resultados de los analisis realizados. Preparar, lavar y alistar los recipientes  para la toma de muestras de acuerdo con los procedimientos e instructivos establecidos. Inspeccionar el recibo del producto quimico entregado por el proveedor, tomar las muestras de los productos quimicos, manejar los productos quimicos y preparar las soluciones pare el  proceso de tratamiento de acuerdo a las instrucciones dadas por el superior inmediato. Realizar las actividades de manguereo durante el lavado de filtros, los drenajes de los sedimentadores y/o el desocupado de los floculadores y sedimentadores, cuando sea requerido. Registrar los datos en los formatos de inforrnacion del control del proceso propios de sus funciones a cargo, con el proposito de mantener la informacion pertinente y apropiada. Gestionar Ia solicitud de los trabajos de mantenimiento que sean requeridos</t>
  </si>
  <si>
    <t>Sistemas de almacenamiento adecuado y demarcado</t>
  </si>
  <si>
    <t>Cumplir con los protocolos que se deben tener en cuenta para el desplazamiento en diferetes puntos con vehículo acuático. Además tener comunicación constante y reporte de eventos que se realicen cerca de fuentes hídricas a las cuales se hagan acercamientos peligrosos.</t>
  </si>
  <si>
    <t>Realizar mantenimiento periodico a los vehículos de carga utlizados en la planta y registrarlos en lahoja de vida para poder realizar trazabilidad.</t>
  </si>
  <si>
    <t>Adecuación de kit antiderrames para poder contener cualquier tipo de emergencia de manera adecuada. Capacitación sobre el uso de este elemento a todos lo funcionarios. Uso obligatorio de elementos de protección personal para poder contener derrames de sustancias líquidas.</t>
  </si>
  <si>
    <t>ELABORACIÓN                                            ACTUALIZACIÓN                                               FECHA: 11 DE MAYO DE 2017</t>
  </si>
  <si>
    <t>NOMBRE CENTRO DE TRABAJO Y/O PROCESO: PLANTA DE TRATAMIENTO FRANCISCO WIESNER - MANTENIMIENTO</t>
  </si>
  <si>
    <t>PLANTA DE TRATAMIENTO FRANCISCO WIESNER - MANTENIMIENTO</t>
  </si>
  <si>
    <t xml:space="preserve">Coordinar y Controlar las medidas para el control técnico y administrativo del proceso de mantenimiento del sistema de abastecimiento, para asegurar la disponibilidad, capacidad funcional de los equipos de capacitación, almacenamiento, conducción y tratamiento de agua. </t>
  </si>
  <si>
    <t xml:space="preserve">Programar, implementar y verificar el cumplimiento del mantenimiento preventivo, correctivo y predictivo programado y el plan de calibración de los equipos, para asegurar la disponibilidad y adecuado funcionamiento. Identificar, definir y gestionar la adquisición y recibo de los equipos, materiales, repuestos y herramientas con el fin de asegurar la calidad. Gestionar los acuerdos del servicio, los procesos, y los proyectos de inversión y funcionamiento. Asegurar el adecuado funcionamiento, y disponibilidad de los elementos de detección de incidentes de los equipos de protección personal, de protección de los equipos y de control local de emergencias. Coordinar con el superior inmediato o con las áreas prestadoras del servicio los trabajos que no son realizados. Mantener la disponibilidad, pertinencia, vigencia y uso apropiado de la información técnica que es necesaria para realizar los trabajos de mantenimiento. Analizar documentar e informar los resultados de los procesos aplicables a su área y los lineamientos de trabajo. </t>
  </si>
  <si>
    <t>Áreas delimitadas</t>
  </si>
  <si>
    <t>Maquinária con mantenimientos al día</t>
  </si>
  <si>
    <t>Ejecutar las medidas para el control tecnico, operativo y administrativo de los proyectos de investigacion de calidad del agua cruda, de proceso y tratada de los sistemas de abastecimiento, para asegurar Ia calidad, cantidad, continuidad y oportunidad de los procesos de potabilizacion.</t>
  </si>
  <si>
    <t>Programar, divulgar, implementar y ejecutar o verificar el cumplimiento de los mantenimientos preventivo y correctivo programado de los sistemas de supervision, control y de comunicacion, acorde con los planes de mantenimiento. Coordinar y verificar la realizacion y efectividad de los trabajos de mantenimiento solicitados,  preventivos o correctivos, asociados a los equipos y sistemas de supervision, control y de  comunicacion para asegurar la continuidad y oportunidad de los procesos y la disponibilidad y  adecuado funcionamiento de los equipos y sistemas. ldentificar, definir y gestionar la adquisicion y recibo de los equipos, materiales, repuestos y 
 herramientas asociados a los equipos y sistemas de supervision, control y de comunicacion. Elaborar Ia informacion necesaria para que se puedan gestionar los acuerdos de servicio y los procesos y proyectos de inversion y funcionamiento que son necesarios para el mantenimiento de los equipos y sistemas a cargo. Realizar terminos de referencia, la evaluacion de propuestas, para asegurar que se curnplen los requisitos del sistema de gestion de la calidad de interventoria, los lineamientos corporativos y  los que requieren los equipos y sistemas de supervision, control y de comunicacion para su  adecuado funcionamiento. Coordinar con los profesionales de mantenimiento o con las areas prestadoras de servicio, los trabajos que no son realizados por el personal de mantenimiento, con el proposito de asegurar su adecuada planificacion y realizacion. Mantener la disponibilidad, pertinencia, vigencia y use apropiado de la information tecnica que es necesaria para realizar la operacion y el mantenimiento de los equipos y sistemas de supervision, control y de comunicacion con el proposito de contar con la informacion necesaria y suficiente pare la realizacion de los trabajos de mantenimiento y rnejora.</t>
  </si>
  <si>
    <t>Responder por la correcta y oportuna ejecucion de los trabajos de mantenimiento predictivo, preventivo y correctivo de los equipos e instalaciones electricas para cumplir con las exigencias de las sistemas de acueducto y alcantarillado de la Empresa.</t>
  </si>
  <si>
    <t>Garantizar el correcto y oportuno desempeno de los trabajos de mantenimiento predictivo, preventivo y corrective de los equipos e instalaciones electricas de los sistemas de acueducto y alcantarillado. Registrar las  reparaciones, cambios de piezas, mantenimientos y demas operaciones realizadas, sobre los equipos e instalaciones electricas. Realizar la calibracion de los elementos de proteccion y medida de los equipos e instalaciones electricas. Efectuar el mantenimiento preventivo y correctivo en lineas de suministro, subestaciones, tableros de control y distribucion en alta, media y baja tension, bancas de condensadores, cargadores de bateria y demas equipos o sistemas similares que posee la Empresa. Coordinar la ejecucion de los trabajos a ejecutar por los responsables. Verificar el correcto funcionamiento y conservacion de los instrumentos de prueba y demas aparatos y herramientas de analisis y diagnostico de mantenimiento predictivo.   Interpretar correctamente los esquemes, ensamble y montaje de los equipos o sistemas electricos. Diseñar circuitos y sistemas de mediana complejidad y participar en la elaboracion de estudios especiales al respecto, cuando le sea solicitado por su superior inmediato. Efectuar la revision final de los equipos o sistemas reparados.Corregir el factor de potencia de las instalaciones electricas y verificar el consumo eficiente de   energia electrica. Supervisar cuando le sea solicitado por su superior inmediato los trabajos en terreno
ejecutados por personal contratista, de acuerdo con las instrucciones impartidas.</t>
  </si>
  <si>
    <t>Uso adecuado de elementos de protección para la parte auditiva.</t>
  </si>
  <si>
    <t>Uso del bloqueador solar para minimizar la exposición a este tipo de peligro y el elementosde protección indicado como el gorrode protección.</t>
  </si>
  <si>
    <t xml:space="preserve">Uso adecuado de elementos de protección para manejo y exposición de sustancias químicas </t>
  </si>
  <si>
    <t>El personal que realice labores de manipulación eléctrica debe contar con las certificaciones correspondientes según lo determina la legislación vigente.</t>
  </si>
  <si>
    <t>Mantenimientos preventivos a las áreas en las cuales se puede presentar daños a elementos o lesiones a personal por su deterioro.</t>
  </si>
  <si>
    <t>Garantizar que las herramientas y los equipos necesarios cuenten con el mantenimiento y las codiciones de seguridad mínimas para realizar labores en forma segura.</t>
  </si>
  <si>
    <t>Uso de elementos de protección personal indicado para este tipo de peligro</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</si>
  <si>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</si>
  <si>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</si>
  <si>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Uso del bloqueador solar para minimizar la exposición a este tipo de peligro y el elementosde protección indicado como el gorro de protección.</t>
  </si>
  <si>
    <t>Llevar a cabo los protocolos de acuerdo a las normas internas de servicio para trabajo en espacios confinados.</t>
  </si>
  <si>
    <t>Ejecutar el mantenimiento preventivo, predictivo y correctivo de los equipos mecanicos y de bombeo de aguas residuales y blancas para garantizar el buen funcionamiento de los equipos.</t>
  </si>
  <si>
    <t>Ejecutar los trabajos de mantenimiento preventivo y correctivo de los equipos mecanicos y de bombeo de aguas residuales y blancas. Realizar informes especificando las reparaciones, cambios de piezas, mantenimiento y demas operaciones realizadas, de acuerdo con los formatos y procedimientos establecidos para actualizar las hojas de vida. Revisar los trabajos ejecutados de acuerdo con las instrucciones impartidas por el superior inmediato ajustandolos a las especificaciones preestablecidas por el area. Vigilar y controlar el estado general y la correcta operacion de los equipos mecanicos y de bombeo. Realizar el mantenimiento, reparaciones, cambios  de piezas y demas operaciones requeridas. Informar oportunamente al superior inmediato sobre los desperfectos o posibles fallas que puedan presentarse en los equipos mecanicos y de bombeo, con el propasito de tomar las medidas correctivas del caso. lnterpretar correctamente los esquemas, planos de taller, despiece, ensamblaje y montaje de equipos mecanicos y de bombeo para la correcta ejecucion de los trabajos encomendados. Establecer y solicitar oportunamente los repuestos, elementos, accesorios y demas componentes que se requieran pare el normal funcionamiento de los equipos mecanicos y de bombeo de aguas residuales y blancas. Operar el vehiculo asignado, tomando las medidas necesarias para su correcto funcionamiento y conservacion, conforme a las normas y reglamentos establecidos por la Empresa y las autoridades de transito</t>
  </si>
  <si>
    <t>Responder por el mantenimiento de los equipos mecanicos y de bombeo de aguas, con el fin de asegurar su buen funcionamiento.</t>
  </si>
  <si>
    <t>Ejecutar los trabajos de mantenimiento preventivo y correctivo de los equipos mecanicos y de bombeo de aguas residuales y blancas, para cumplir con el programa de mantenimiento. Realizar informes especificando las reparaciones, cambios de piezas, mantenimiento y demas operaciones realizadas, de acuerdo con los formatos y procedimientos establecidos. Vigilar y controlar el estado general y la correcta operation de los equipos mecanicos y de bombeo con el propesito de garantizar el eficiente funcionamiento de los mismos. Realizar el  mantenimiento, reparaciones, cambios de piezas y demas operaciones requeridas. Realizar con el grupo de mantenimiento el analisis y utilizacion del equipo para el mantenimiento predictivo como vibraciones, alineacion, temperatura, analisis de aceite, caudales y presiones entre otros. Responder por Ia utilizacion de los materiales, repuestos, accesorios y demas elementos suministrados para la ejecucion de los trabajos evitando el desperdicio de los mismos. Informar al superior inmediato sobre las fallas que puedan presentarse en los equipos mecanicos y de bombeo, con el proposito que se tomen las medidas correctivas del caso. lnterpretar los esquennas, planos de taller, despiece, ensamblaje y montaje de equipos mecanicos y de bombeo, para la correcta ejecucion de los trabajos encomendados. Solicitar los repuestos, elementos, accesorios y demas componentes que se requieran. Conducir el vehiculo segun las ordenes recibidas del superior inmediato, dentro o fuera del sector urbano y siempre por las vias propias para el fin indicado.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</si>
</sst>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3">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border>
    <border>
      <left style="medium"/>
      <right style="medium"/>
      <top style="medium"/>
      <bottom/>
    </border>
    <border>
      <left style="medium"/>
      <right style="medium"/>
      <top/>
      <bottom/>
    </border>
    <border>
      <left style="medium"/>
      <right style="medium"/>
      <top/>
      <bottom style="thin"/>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21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3" fillId="0" borderId="0" xfId="0" applyFont="1" applyBorder="1" applyAlignment="1">
      <alignment horizontal="left" vertical="center"/>
    </xf>
    <xf numFmtId="0" fontId="3" fillId="4" borderId="5" xfId="0" applyFont="1" applyFill="1" applyBorder="1" applyAlignment="1" applyProtection="1">
      <alignment horizontal="center" vertical="center" wrapText="1"/>
      <protection locked="0"/>
    </xf>
    <xf numFmtId="0" fontId="9" fillId="5" borderId="7" xfId="28" applyFont="1" applyFill="1" applyBorder="1" applyAlignment="1">
      <alignment wrapText="1"/>
      <protection/>
    </xf>
    <xf numFmtId="0" fontId="1"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1" fillId="3" borderId="3"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3" fillId="0" borderId="0" xfId="0" applyFont="1" applyBorder="1" applyAlignment="1">
      <alignment horizontal="left" vertical="center"/>
    </xf>
    <xf numFmtId="0" fontId="3" fillId="4" borderId="5" xfId="0" applyFont="1" applyFill="1" applyBorder="1" applyAlignment="1" applyProtection="1">
      <alignment horizontal="center" vertical="center" wrapText="1"/>
      <protection locked="0"/>
    </xf>
    <xf numFmtId="0" fontId="1" fillId="3" borderId="9" xfId="0" applyFont="1" applyFill="1" applyBorder="1" applyAlignment="1">
      <alignment horizontal="justify" vertical="center" wrapText="1"/>
    </xf>
    <xf numFmtId="0" fontId="2" fillId="3" borderId="9" xfId="0" applyFont="1" applyFill="1" applyBorder="1" applyAlignment="1">
      <alignment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2"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1" fillId="7"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5" fillId="7" borderId="8" xfId="0" applyFont="1" applyFill="1" applyBorder="1" applyAlignment="1" applyProtection="1">
      <alignment horizontal="center" vertical="center" wrapText="1" shrinkToFit="1"/>
      <protection/>
    </xf>
    <xf numFmtId="0" fontId="1" fillId="7" borderId="8" xfId="0" applyFont="1" applyFill="1" applyBorder="1" applyAlignment="1">
      <alignment horizontal="center" vertical="center" wrapText="1"/>
    </xf>
    <xf numFmtId="0" fontId="1" fillId="7" borderId="8" xfId="0" applyFont="1" applyFill="1" applyBorder="1" applyAlignment="1">
      <alignment horizontal="justify" vertical="center" wrapText="1"/>
    </xf>
    <xf numFmtId="0" fontId="2" fillId="7" borderId="8" xfId="0" applyFont="1" applyFill="1" applyBorder="1" applyAlignment="1">
      <alignment vertical="center" wrapText="1"/>
    </xf>
    <xf numFmtId="0" fontId="2"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center" vertical="center" wrapText="1"/>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3" xfId="0" applyFont="1" applyFill="1" applyBorder="1" applyAlignment="1">
      <alignment horizontal="justify" vertical="center" wrapText="1"/>
    </xf>
    <xf numFmtId="0" fontId="1" fillId="7" borderId="3" xfId="0" applyFont="1" applyFill="1" applyBorder="1" applyAlignment="1">
      <alignment horizontal="justify" vertical="center" wrapText="1"/>
    </xf>
    <xf numFmtId="0" fontId="2"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center" vertical="center" wrapText="1"/>
    </xf>
    <xf numFmtId="0" fontId="1" fillId="7" borderId="4" xfId="0" applyFont="1" applyFill="1" applyBorder="1" applyAlignment="1">
      <alignment horizontal="justify" vertical="center" wrapText="1"/>
    </xf>
    <xf numFmtId="0" fontId="2"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1" fillId="7" borderId="8" xfId="0" applyFont="1" applyFill="1" applyBorder="1" applyAlignment="1">
      <alignment horizontal="justify" vertical="center" wrapText="1"/>
    </xf>
    <xf numFmtId="0" fontId="1" fillId="7" borderId="9" xfId="0" applyFont="1" applyFill="1" applyBorder="1" applyAlignment="1">
      <alignment horizontal="justify" vertical="center" wrapText="1"/>
    </xf>
    <xf numFmtId="0" fontId="2" fillId="7" borderId="9" xfId="0" applyFont="1" applyFill="1" applyBorder="1" applyAlignment="1">
      <alignment vertical="center" wrapText="1"/>
    </xf>
    <xf numFmtId="0" fontId="5" fillId="3" borderId="8"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5" fillId="3" borderId="4" xfId="0" applyFont="1" applyFill="1" applyBorder="1" applyAlignment="1" applyProtection="1">
      <alignment horizontal="center" vertical="center" wrapText="1" shrinkToFit="1"/>
      <protection/>
    </xf>
    <xf numFmtId="0" fontId="11" fillId="2" borderId="10" xfId="0" applyFont="1" applyFill="1" applyBorder="1" applyAlignment="1">
      <alignment horizontal="center" vertical="center" textRotation="90"/>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9" xfId="0" applyFont="1" applyFill="1" applyBorder="1" applyAlignment="1">
      <alignment horizontal="justify" vertical="center" wrapText="1"/>
    </xf>
    <xf numFmtId="0" fontId="1" fillId="3" borderId="12"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3" borderId="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7" fillId="4" borderId="13" xfId="0" applyFont="1" applyFill="1" applyBorder="1" applyAlignment="1" applyProtection="1">
      <alignment horizontal="center" vertical="center" textRotation="90" wrapText="1"/>
      <protection locked="0"/>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7" fillId="4" borderId="13" xfId="0" applyFont="1" applyFill="1" applyBorder="1" applyAlignment="1" applyProtection="1">
      <alignment horizontal="center" textRotation="90" wrapText="1"/>
      <protection locked="0"/>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1" fillId="3" borderId="3"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3" borderId="9" xfId="0" applyFont="1" applyFill="1" applyBorder="1" applyAlignment="1">
      <alignment horizontal="justify" vertical="center" wrapText="1"/>
    </xf>
    <xf numFmtId="0" fontId="2" fillId="3" borderId="9"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8"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3" borderId="9"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1" fillId="3" borderId="10" xfId="0" applyFont="1" applyFill="1" applyBorder="1" applyAlignment="1">
      <alignment horizontal="justify" vertical="center" wrapText="1"/>
    </xf>
    <xf numFmtId="0" fontId="1" fillId="7" borderId="3" xfId="0" applyFont="1" applyFill="1" applyBorder="1" applyAlignment="1">
      <alignment horizontal="justify" vertical="center" wrapText="1"/>
    </xf>
    <xf numFmtId="0" fontId="1" fillId="3" borderId="9" xfId="0" applyFont="1" applyFill="1" applyBorder="1" applyAlignment="1">
      <alignment horizontal="center" vertical="center" wrapText="1"/>
    </xf>
    <xf numFmtId="0" fontId="1" fillId="7" borderId="8"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1" fillId="3" borderId="12" xfId="0" applyFont="1" applyFill="1" applyBorder="1" applyAlignment="1">
      <alignment horizontal="center" vertical="center" wrapText="1"/>
    </xf>
    <xf numFmtId="0" fontId="11" fillId="2" borderId="13" xfId="0" applyFont="1" applyFill="1" applyBorder="1" applyAlignment="1">
      <alignment horizontal="center" vertical="center" textRotation="90"/>
    </xf>
    <xf numFmtId="0" fontId="2" fillId="7" borderId="9" xfId="0" applyFont="1" applyFill="1" applyBorder="1" applyAlignment="1">
      <alignment horizontal="center" vertical="center" wrapText="1"/>
    </xf>
    <xf numFmtId="0" fontId="1" fillId="7" borderId="11" xfId="0" applyFont="1" applyFill="1" applyBorder="1" applyAlignment="1">
      <alignment horizontal="justify" vertical="center" wrapText="1"/>
    </xf>
    <xf numFmtId="0" fontId="1" fillId="7" borderId="12" xfId="0" applyFont="1" applyFill="1" applyBorder="1" applyAlignment="1">
      <alignment horizontal="justify" vertical="center" wrapText="1"/>
    </xf>
    <xf numFmtId="0" fontId="1" fillId="7" borderId="9" xfId="0" applyFont="1" applyFill="1" applyBorder="1" applyAlignment="1">
      <alignment horizontal="justify" vertical="center" wrapText="1"/>
    </xf>
    <xf numFmtId="0" fontId="1" fillId="7" borderId="9"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1" fillId="7" borderId="9"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7" borderId="9" xfId="0" applyFont="1" applyFill="1" applyBorder="1" applyAlignment="1">
      <alignment horizontal="justify" vertical="center" wrapText="1"/>
    </xf>
    <xf numFmtId="0" fontId="1" fillId="7" borderId="12"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1" fillId="7" borderId="1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3" borderId="12"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94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00"/>
  <sheetViews>
    <sheetView showGridLines="0" view="pageBreakPreview" zoomScale="80" zoomScaleSheetLayoutView="80" workbookViewId="0" topLeftCell="A1">
      <selection activeCell="E4" sqref="E4:I4"/>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56"/>
      <c r="D2" s="156"/>
      <c r="E2" s="142" t="s">
        <v>1186</v>
      </c>
      <c r="F2" s="143"/>
      <c r="G2" s="143"/>
      <c r="H2" s="143"/>
      <c r="I2" s="144"/>
      <c r="J2" s="9"/>
      <c r="K2" s="9"/>
      <c r="L2" s="9"/>
      <c r="M2" s="8"/>
      <c r="N2" s="8"/>
      <c r="O2" s="8"/>
      <c r="P2" s="8"/>
      <c r="Q2" s="8"/>
      <c r="R2" s="8"/>
      <c r="S2" s="8"/>
      <c r="T2" s="8"/>
      <c r="U2" s="9"/>
      <c r="V2" s="8"/>
      <c r="W2" s="8"/>
      <c r="X2" s="8"/>
      <c r="Y2" s="8"/>
      <c r="Z2" s="8"/>
      <c r="AA2" s="10"/>
    </row>
    <row r="3" spans="1:27" s="6" customFormat="1" ht="15" customHeight="1">
      <c r="A3" s="5"/>
      <c r="C3" s="11"/>
      <c r="D3" s="8"/>
      <c r="E3" s="145" t="s">
        <v>1187</v>
      </c>
      <c r="F3" s="146"/>
      <c r="G3" s="146"/>
      <c r="H3" s="146"/>
      <c r="I3" s="147"/>
      <c r="J3" s="9"/>
      <c r="K3" s="9"/>
      <c r="L3" s="9"/>
      <c r="M3" s="8"/>
      <c r="N3" s="8"/>
      <c r="O3" s="8"/>
      <c r="P3" s="8"/>
      <c r="Q3" s="8"/>
      <c r="R3" s="8"/>
      <c r="S3" s="8"/>
      <c r="T3" s="8"/>
      <c r="U3" s="9"/>
      <c r="V3" s="8"/>
      <c r="W3" s="8"/>
      <c r="X3" s="8"/>
      <c r="Y3" s="8"/>
      <c r="Z3" s="8"/>
      <c r="AA3" s="10"/>
    </row>
    <row r="4" spans="1:27" s="6" customFormat="1" ht="15" customHeight="1" thickBot="1">
      <c r="A4" s="5"/>
      <c r="C4" s="156"/>
      <c r="D4" s="156"/>
      <c r="E4" s="148" t="s">
        <v>1212</v>
      </c>
      <c r="F4" s="149"/>
      <c r="G4" s="149"/>
      <c r="H4" s="149"/>
      <c r="I4" s="150"/>
      <c r="J4" s="9"/>
      <c r="K4" s="9"/>
      <c r="L4" s="9"/>
      <c r="M4" s="8"/>
      <c r="N4" s="8"/>
      <c r="O4" s="8"/>
      <c r="P4" s="8"/>
      <c r="Q4" s="8"/>
      <c r="R4" s="8"/>
      <c r="S4" s="8"/>
      <c r="T4" s="8"/>
      <c r="U4" s="9"/>
      <c r="V4" s="8"/>
      <c r="W4" s="8"/>
      <c r="X4" s="8"/>
      <c r="Y4" s="8"/>
      <c r="Z4" s="8"/>
      <c r="AA4" s="10"/>
    </row>
    <row r="5" spans="1:27" s="6" customFormat="1" ht="11.25" customHeight="1">
      <c r="A5" s="5"/>
      <c r="C5" s="11"/>
      <c r="D5" s="8"/>
      <c r="E5" s="157"/>
      <c r="F5" s="157"/>
      <c r="G5" s="157"/>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39" t="s">
        <v>11</v>
      </c>
      <c r="B8" s="151" t="s">
        <v>12</v>
      </c>
      <c r="C8" s="158" t="s">
        <v>0</v>
      </c>
      <c r="D8" s="158"/>
      <c r="E8" s="158"/>
      <c r="F8" s="158"/>
      <c r="G8" s="155" t="s">
        <v>1</v>
      </c>
      <c r="H8" s="159"/>
      <c r="I8" s="160" t="s">
        <v>2</v>
      </c>
      <c r="J8" s="155" t="s">
        <v>3</v>
      </c>
      <c r="K8" s="155"/>
      <c r="L8" s="155"/>
      <c r="M8" s="155" t="s">
        <v>4</v>
      </c>
      <c r="N8" s="155"/>
      <c r="O8" s="155"/>
      <c r="P8" s="155"/>
      <c r="Q8" s="155"/>
      <c r="R8" s="155"/>
      <c r="S8" s="155"/>
      <c r="T8" s="155" t="s">
        <v>5</v>
      </c>
      <c r="U8" s="155" t="s">
        <v>6</v>
      </c>
      <c r="V8" s="159"/>
      <c r="W8" s="154" t="s">
        <v>7</v>
      </c>
      <c r="X8" s="154"/>
      <c r="Y8" s="154"/>
      <c r="Z8" s="154"/>
      <c r="AA8" s="154"/>
      <c r="AB8" s="154"/>
      <c r="AC8" s="154"/>
    </row>
    <row r="9" spans="1:29" ht="15.75" customHeight="1" thickBot="1">
      <c r="A9" s="140"/>
      <c r="B9" s="152"/>
      <c r="C9" s="158"/>
      <c r="D9" s="158"/>
      <c r="E9" s="158"/>
      <c r="F9" s="158"/>
      <c r="G9" s="159"/>
      <c r="H9" s="159"/>
      <c r="I9" s="160"/>
      <c r="J9" s="155"/>
      <c r="K9" s="155"/>
      <c r="L9" s="155"/>
      <c r="M9" s="155"/>
      <c r="N9" s="155"/>
      <c r="O9" s="155"/>
      <c r="P9" s="155"/>
      <c r="Q9" s="155"/>
      <c r="R9" s="155"/>
      <c r="S9" s="155"/>
      <c r="T9" s="159"/>
      <c r="U9" s="159"/>
      <c r="V9" s="159"/>
      <c r="W9" s="154"/>
      <c r="X9" s="154"/>
      <c r="Y9" s="154"/>
      <c r="Z9" s="154"/>
      <c r="AA9" s="154"/>
      <c r="AB9" s="154"/>
      <c r="AC9" s="154"/>
    </row>
    <row r="10" spans="1:276" s="13" customFormat="1" ht="39" thickBot="1">
      <c r="A10" s="141"/>
      <c r="B10" s="153"/>
      <c r="C10" s="27" t="s">
        <v>13</v>
      </c>
      <c r="D10" s="27" t="s">
        <v>14</v>
      </c>
      <c r="E10" s="27" t="s">
        <v>1077</v>
      </c>
      <c r="F10" s="27" t="s">
        <v>15</v>
      </c>
      <c r="G10" s="27" t="s">
        <v>16</v>
      </c>
      <c r="H10" s="27" t="s">
        <v>17</v>
      </c>
      <c r="I10" s="160"/>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5.5" customHeight="1">
      <c r="A11" s="121" t="s">
        <v>1220</v>
      </c>
      <c r="B11" s="121" t="s">
        <v>1221</v>
      </c>
      <c r="C11" s="124" t="s">
        <v>1194</v>
      </c>
      <c r="D11" s="130" t="s">
        <v>1195</v>
      </c>
      <c r="E11" s="133" t="s">
        <v>1040</v>
      </c>
      <c r="F11" s="133" t="s">
        <v>1193</v>
      </c>
      <c r="G11" s="50" t="str">
        <f>VLOOKUP(H11,Hoja1!A$1:G$445,2,0)</f>
        <v>Modeduras</v>
      </c>
      <c r="H11" s="32" t="s">
        <v>79</v>
      </c>
      <c r="I11" s="50" t="str">
        <f>VLOOKUP(H11,Hoja1!A$2:G$445,3,0)</f>
        <v>Lesiones, tejidos, muerte, enfermedades infectocontagiosas</v>
      </c>
      <c r="J11" s="51" t="s">
        <v>1196</v>
      </c>
      <c r="K11" s="50" t="str">
        <f>VLOOKUP(H11,Hoja1!A$2:G$445,4,0)</f>
        <v>N/A</v>
      </c>
      <c r="L11" s="50" t="str">
        <f>VLOOKUP(H11,Hoja1!A$2:G$445,5,0)</f>
        <v>N/A</v>
      </c>
      <c r="M11" s="51">
        <v>2</v>
      </c>
      <c r="N11" s="52">
        <v>1</v>
      </c>
      <c r="O11" s="52">
        <v>25</v>
      </c>
      <c r="P11" s="52">
        <f>M11*N11</f>
        <v>2</v>
      </c>
      <c r="Q11" s="52">
        <f>O11*P11</f>
        <v>50</v>
      </c>
      <c r="R11" s="32" t="str">
        <f>IF(P11=40,"MA-40",IF(P11=30,"MA-30",IF(P11=20,"A-20",IF(P11=10,"A-10",IF(P11=24,"MA-24",IF(P11=18,"A-18",IF(P11=12,"A-12",IF(P11=6,"M-6",IF(P11=8,"M-8",IF(P11=6,"M-6",IF(P11=4,"B-4",IF(P11=2,"B-2",))))))))))))</f>
        <v>B-2</v>
      </c>
      <c r="S11" s="34" t="str">
        <f aca="true" t="shared" si="0" ref="S11">IF(Q11&lt;=20,"IV",IF(Q11&lt;=120,"III",IF(Q11&lt;=500,"II",IF(Q11&lt;=4000,"I"))))</f>
        <v>III</v>
      </c>
      <c r="T11" s="34" t="str">
        <f>IF(S11=0,"",IF(S11="IV","Aceptable",IF(S11="III","Mejorable",IF(S11="II","No Aceptable o Aceptable Con Control Especifico",IF(S11="I","No Aceptable","")))))</f>
        <v>Mejorable</v>
      </c>
      <c r="U11" s="136">
        <v>1</v>
      </c>
      <c r="V11" s="50" t="str">
        <f>VLOOKUP(H11,Hoja1!A$2:G$445,6,0)</f>
        <v>Posibles enfermedades</v>
      </c>
      <c r="W11" s="54"/>
      <c r="X11" s="54"/>
      <c r="Y11" s="54"/>
      <c r="Z11" s="55"/>
      <c r="AA11" s="55" t="str">
        <f>VLOOKUP(H11,Hoja1!A$2:G$445,7,0)</f>
        <v xml:space="preserve">Riesgo Biológico, Autocuidado y/o Uso y manejo adecuado de E.P.P.
</v>
      </c>
      <c r="AB11" s="54" t="s">
        <v>1200</v>
      </c>
      <c r="AC11" s="124" t="s">
        <v>1199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45.75" customHeight="1">
      <c r="A12" s="122"/>
      <c r="B12" s="122"/>
      <c r="C12" s="125"/>
      <c r="D12" s="131"/>
      <c r="E12" s="134"/>
      <c r="F12" s="134"/>
      <c r="G12" s="18" t="str">
        <f>VLOOKUP(H12,Hoja1!A$1:G$445,2,0)</f>
        <v>Virus</v>
      </c>
      <c r="H12" s="33" t="s">
        <v>122</v>
      </c>
      <c r="I12" s="18" t="str">
        <f>VLOOKUP(H12,Hoja1!A$2:G$445,3,0)</f>
        <v>Infecciones Virales</v>
      </c>
      <c r="J12" s="19" t="s">
        <v>1196</v>
      </c>
      <c r="K12" s="18" t="str">
        <f>VLOOKUP(H12,Hoja1!A$2:G$445,4,0)</f>
        <v>N/A</v>
      </c>
      <c r="L12" s="18" t="str">
        <f>VLOOKUP(H12,Hoja1!A$2:G$445,5,0)</f>
        <v>Vacunación</v>
      </c>
      <c r="M12" s="19">
        <v>2</v>
      </c>
      <c r="N12" s="20">
        <v>1</v>
      </c>
      <c r="O12" s="20">
        <v>10</v>
      </c>
      <c r="P12" s="20">
        <f aca="true" t="shared" si="1" ref="P12:P64">M12*N12</f>
        <v>2</v>
      </c>
      <c r="Q12" s="20">
        <f aca="true" t="shared" si="2" ref="Q12:Q64">O12*P12</f>
        <v>20</v>
      </c>
      <c r="R12" s="33" t="str">
        <f aca="true" t="shared" si="3" ref="R12:R64">IF(P12=40,"MA-40",IF(P12=30,"MA-30",IF(P12=20,"A-20",IF(P12=10,"A-10",IF(P12=24,"MA-24",IF(P12=18,"A-18",IF(P12=12,"A-12",IF(P12=6,"M-6",IF(P12=8,"M-8",IF(P12=6,"M-6",IF(P12=4,"B-4",IF(P12=2,"B-2",))))))))))))</f>
        <v>B-2</v>
      </c>
      <c r="S12" s="35" t="str">
        <f aca="true" t="shared" si="4" ref="S12:S64">IF(Q12&lt;=20,"IV",IF(Q12&lt;=120,"III",IF(Q12&lt;=500,"II",IF(Q12&lt;=4000,"I"))))</f>
        <v>IV</v>
      </c>
      <c r="T12" s="35" t="str">
        <f aca="true" t="shared" si="5" ref="T12:T64">IF(S12=0,"",IF(S12="IV","Aceptable",IF(S12="III","Mejorable",IF(S12="II","No Aceptable o Aceptable Con Control Especifico",IF(S12="I","No Aceptable","")))))</f>
        <v>Aceptable</v>
      </c>
      <c r="U12" s="137"/>
      <c r="V12" s="18" t="str">
        <f>VLOOKUP(H12,Hoja1!A$2:G$445,6,0)</f>
        <v xml:space="preserve">Enfermedades Infectocontagiosas
</v>
      </c>
      <c r="W12" s="21"/>
      <c r="X12" s="21"/>
      <c r="Y12" s="21"/>
      <c r="Z12" s="17"/>
      <c r="AA12" s="17" t="str">
        <f>VLOOKUP(H12,Hoja1!A$2:G$445,7,0)</f>
        <v>Autocuidado</v>
      </c>
      <c r="AB12" s="21" t="s">
        <v>1198</v>
      </c>
      <c r="AC12" s="125"/>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2"/>
      <c r="B13" s="122"/>
      <c r="C13" s="125"/>
      <c r="D13" s="131"/>
      <c r="E13" s="134"/>
      <c r="F13" s="134"/>
      <c r="G13" s="18" t="str">
        <f>VLOOKUP(H13,Hoja1!A$1:G$445,2,0)</f>
        <v>INFRAROJA, ULTRAVIOLETA, VISIBLE, RADIOFRECUENCIA, MICROONDAS, LASER</v>
      </c>
      <c r="H13" s="33" t="s">
        <v>67</v>
      </c>
      <c r="I13" s="18" t="str">
        <f>VLOOKUP(H13,Hoja1!A$2:G$445,3,0)</f>
        <v>CÁNCER, LESIONES DÉRMICAS Y OCULARES</v>
      </c>
      <c r="J13" s="19" t="s">
        <v>1196</v>
      </c>
      <c r="K13" s="18" t="str">
        <f>VLOOKUP(H13,Hoja1!A$2:G$445,4,0)</f>
        <v>Inspecciones planeadas e inspecciones no planeadas, procedimientos de programas de seguridad y salud en el trabajo</v>
      </c>
      <c r="L13" s="18" t="str">
        <f>VLOOKUP(H13,Hoja1!A$2:G$445,5,0)</f>
        <v>PROGRAMA BLOQUEADOR SOLAR</v>
      </c>
      <c r="M13" s="19">
        <v>2</v>
      </c>
      <c r="N13" s="20">
        <v>2</v>
      </c>
      <c r="O13" s="20">
        <v>10</v>
      </c>
      <c r="P13" s="20">
        <f t="shared" si="1"/>
        <v>4</v>
      </c>
      <c r="Q13" s="20">
        <f t="shared" si="2"/>
        <v>40</v>
      </c>
      <c r="R13" s="33" t="str">
        <f t="shared" si="3"/>
        <v>B-4</v>
      </c>
      <c r="S13" s="35" t="str">
        <f t="shared" si="4"/>
        <v>III</v>
      </c>
      <c r="T13" s="35" t="str">
        <f t="shared" si="5"/>
        <v>Mejorable</v>
      </c>
      <c r="U13" s="137"/>
      <c r="V13" s="18" t="str">
        <f>VLOOKUP(H13,Hoja1!A$2:G$445,6,0)</f>
        <v>CÁNCER</v>
      </c>
      <c r="W13" s="21"/>
      <c r="X13" s="21"/>
      <c r="Y13" s="21"/>
      <c r="Z13" s="17"/>
      <c r="AA13" s="17" t="str">
        <f>VLOOKUP(H13,Hoja1!A$2:G$445,7,0)</f>
        <v>N/A</v>
      </c>
      <c r="AB13" s="21" t="s">
        <v>1201</v>
      </c>
      <c r="AC13" s="12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22"/>
      <c r="B14" s="122"/>
      <c r="C14" s="125"/>
      <c r="D14" s="131"/>
      <c r="E14" s="134"/>
      <c r="F14" s="134"/>
      <c r="G14" s="18" t="str">
        <f>VLOOKUP(H14,Hoja1!A$1:G$445,2,0)</f>
        <v>ENERGÍA TÉRMICA, CAMBIO DE TEMPERATURA DURANTE LOS RECORRIDOS</v>
      </c>
      <c r="H14" s="33" t="s">
        <v>174</v>
      </c>
      <c r="I14" s="18" t="str">
        <f>VLOOKUP(H14,Hoja1!A$2:G$445,3,0)</f>
        <v xml:space="preserve"> HIPOTERMIA</v>
      </c>
      <c r="J14" s="19" t="s">
        <v>1196</v>
      </c>
      <c r="K14" s="18" t="str">
        <f>VLOOKUP(H14,Hoja1!A$2:G$445,4,0)</f>
        <v>Inspecciones planeadas e inspecciones no planeadas, procedimientos de programas de seguridad y salud en el trabajo</v>
      </c>
      <c r="L14" s="18" t="str">
        <f>VLOOKUP(H14,Hoja1!A$2:G$445,5,0)</f>
        <v>EPP OVEROLES TERMICOS</v>
      </c>
      <c r="M14" s="19">
        <v>2</v>
      </c>
      <c r="N14" s="20">
        <v>3</v>
      </c>
      <c r="O14" s="20">
        <v>10</v>
      </c>
      <c r="P14" s="20">
        <f t="shared" si="1"/>
        <v>6</v>
      </c>
      <c r="Q14" s="20">
        <f t="shared" si="2"/>
        <v>60</v>
      </c>
      <c r="R14" s="33" t="str">
        <f t="shared" si="3"/>
        <v>M-6</v>
      </c>
      <c r="S14" s="35" t="str">
        <f t="shared" si="4"/>
        <v>III</v>
      </c>
      <c r="T14" s="35" t="str">
        <f t="shared" si="5"/>
        <v>Mejorable</v>
      </c>
      <c r="U14" s="137"/>
      <c r="V14" s="18" t="str">
        <f>VLOOKUP(H14,Hoja1!A$2:G$445,6,0)</f>
        <v xml:space="preserve"> HIPOTERMIA</v>
      </c>
      <c r="W14" s="21"/>
      <c r="X14" s="21"/>
      <c r="Y14" s="21"/>
      <c r="Z14" s="17"/>
      <c r="AA14" s="17" t="str">
        <f>VLOOKUP(H14,Hoja1!A$2:G$445,7,0)</f>
        <v>N/A</v>
      </c>
      <c r="AB14" s="21" t="s">
        <v>1202</v>
      </c>
      <c r="AC14" s="12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25.5">
      <c r="A15" s="122"/>
      <c r="B15" s="122"/>
      <c r="C15" s="125"/>
      <c r="D15" s="131"/>
      <c r="E15" s="134"/>
      <c r="F15" s="134"/>
      <c r="G15" s="18" t="str">
        <f>VLOOKUP(H15,Hoja1!A$1:G$445,2,0)</f>
        <v>CONCENTRACIÓN EN ACTIVIDADES DE ALTO DESEMPEÑO MENTAL</v>
      </c>
      <c r="H15" s="33" t="s">
        <v>72</v>
      </c>
      <c r="I15" s="18" t="str">
        <f>VLOOKUP(H15,Hoja1!A$2:G$445,3,0)</f>
        <v>ESTRÉS, CEFALEA, IRRITABILIDAD</v>
      </c>
      <c r="J15" s="19" t="s">
        <v>1196</v>
      </c>
      <c r="K15" s="18" t="str">
        <f>VLOOKUP(H15,Hoja1!A$2:G$445,4,0)</f>
        <v>N/A</v>
      </c>
      <c r="L15" s="18" t="str">
        <f>VLOOKUP(H15,Hoja1!A$2:G$445,5,0)</f>
        <v>PVE PSICOSOCIAL</v>
      </c>
      <c r="M15" s="19">
        <v>2</v>
      </c>
      <c r="N15" s="20">
        <v>3</v>
      </c>
      <c r="O15" s="20">
        <v>10</v>
      </c>
      <c r="P15" s="20">
        <f t="shared" si="1"/>
        <v>6</v>
      </c>
      <c r="Q15" s="20">
        <f t="shared" si="2"/>
        <v>60</v>
      </c>
      <c r="R15" s="33" t="str">
        <f t="shared" si="3"/>
        <v>M-6</v>
      </c>
      <c r="S15" s="35" t="str">
        <f t="shared" si="4"/>
        <v>III</v>
      </c>
      <c r="T15" s="35" t="str">
        <f t="shared" si="5"/>
        <v>Mejorable</v>
      </c>
      <c r="U15" s="137"/>
      <c r="V15" s="18" t="str">
        <f>VLOOKUP(H15,Hoja1!A$2:G$445,6,0)</f>
        <v>ESTRÉS</v>
      </c>
      <c r="W15" s="21"/>
      <c r="X15" s="21"/>
      <c r="Y15" s="21"/>
      <c r="Z15" s="17"/>
      <c r="AA15" s="17" t="str">
        <f>VLOOKUP(H15,Hoja1!A$2:G$445,7,0)</f>
        <v>N/A</v>
      </c>
      <c r="AB15" s="161" t="s">
        <v>1203</v>
      </c>
      <c r="AC15" s="12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15">
      <c r="A16" s="122"/>
      <c r="B16" s="122"/>
      <c r="C16" s="125"/>
      <c r="D16" s="131"/>
      <c r="E16" s="134"/>
      <c r="F16" s="134"/>
      <c r="G16" s="18" t="str">
        <f>VLOOKUP(H16,Hoja1!A$1:G$445,2,0)</f>
        <v>NATURALEZA DE LA TAREA</v>
      </c>
      <c r="H16" s="33" t="s">
        <v>76</v>
      </c>
      <c r="I16" s="18" t="str">
        <f>VLOOKUP(H16,Hoja1!A$2:G$445,3,0)</f>
        <v>ESTRÉS,  TRANSTORNOS DEL SUEÑO</v>
      </c>
      <c r="J16" s="19" t="s">
        <v>1196</v>
      </c>
      <c r="K16" s="18" t="str">
        <f>VLOOKUP(H16,Hoja1!A$2:G$445,4,0)</f>
        <v>N/A</v>
      </c>
      <c r="L16" s="18" t="str">
        <f>VLOOKUP(H16,Hoja1!A$2:G$445,5,0)</f>
        <v>PVE PSICOSOCIAL</v>
      </c>
      <c r="M16" s="19">
        <v>2</v>
      </c>
      <c r="N16" s="20">
        <v>2</v>
      </c>
      <c r="O16" s="20">
        <v>10</v>
      </c>
      <c r="P16" s="20">
        <f t="shared" si="1"/>
        <v>4</v>
      </c>
      <c r="Q16" s="20">
        <f t="shared" si="2"/>
        <v>40</v>
      </c>
      <c r="R16" s="33" t="str">
        <f t="shared" si="3"/>
        <v>B-4</v>
      </c>
      <c r="S16" s="35" t="str">
        <f t="shared" si="4"/>
        <v>III</v>
      </c>
      <c r="T16" s="35" t="str">
        <f t="shared" si="5"/>
        <v>Mejorable</v>
      </c>
      <c r="U16" s="137"/>
      <c r="V16" s="18" t="str">
        <f>VLOOKUP(H16,Hoja1!A$2:G$445,6,0)</f>
        <v>ESTRÉS</v>
      </c>
      <c r="W16" s="21"/>
      <c r="X16" s="21"/>
      <c r="Y16" s="21"/>
      <c r="Z16" s="17"/>
      <c r="AA16" s="17" t="str">
        <f>VLOOKUP(H16,Hoja1!A$2:G$445,7,0)</f>
        <v>N/A</v>
      </c>
      <c r="AB16" s="161"/>
      <c r="AC16" s="12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25.5">
      <c r="A17" s="122"/>
      <c r="B17" s="122"/>
      <c r="C17" s="125"/>
      <c r="D17" s="131"/>
      <c r="E17" s="134"/>
      <c r="F17" s="134"/>
      <c r="G17" s="18" t="str">
        <f>VLOOKUP(H17,Hoja1!A$1:G$445,2,0)</f>
        <v xml:space="preserve"> ALTA CONCENTRACIÓN</v>
      </c>
      <c r="H17" s="33" t="s">
        <v>88</v>
      </c>
      <c r="I17" s="18" t="str">
        <f>VLOOKUP(H17,Hoja1!A$2:G$445,3,0)</f>
        <v>ESTRÉS, DEPRESIÓN, TRANSTORNOS DEL SUEÑO, AUSENCIA DE ATENCIÓN</v>
      </c>
      <c r="J17" s="19" t="s">
        <v>1196</v>
      </c>
      <c r="K17" s="18" t="str">
        <f>VLOOKUP(H17,Hoja1!A$2:G$445,4,0)</f>
        <v>N/A</v>
      </c>
      <c r="L17" s="18" t="str">
        <f>VLOOKUP(H17,Hoja1!A$2:G$445,5,0)</f>
        <v>PVE PSICOSOCIAL</v>
      </c>
      <c r="M17" s="19">
        <v>2</v>
      </c>
      <c r="N17" s="20">
        <v>1</v>
      </c>
      <c r="O17" s="20">
        <v>10</v>
      </c>
      <c r="P17" s="20">
        <f t="shared" si="1"/>
        <v>2</v>
      </c>
      <c r="Q17" s="20">
        <f t="shared" si="2"/>
        <v>20</v>
      </c>
      <c r="R17" s="33" t="str">
        <f t="shared" si="3"/>
        <v>B-2</v>
      </c>
      <c r="S17" s="35" t="str">
        <f t="shared" si="4"/>
        <v>IV</v>
      </c>
      <c r="T17" s="35" t="str">
        <f t="shared" si="5"/>
        <v>Aceptable</v>
      </c>
      <c r="U17" s="137"/>
      <c r="V17" s="18" t="str">
        <f>VLOOKUP(H17,Hoja1!A$2:G$445,6,0)</f>
        <v>ESTRÉS, ALTERACIÓN DEL SISTEMA NERVIOSO</v>
      </c>
      <c r="W17" s="21"/>
      <c r="X17" s="21"/>
      <c r="Y17" s="21"/>
      <c r="Z17" s="17"/>
      <c r="AA17" s="17" t="str">
        <f>VLOOKUP(H17,Hoja1!A$2:G$445,7,0)</f>
        <v>N/A</v>
      </c>
      <c r="AB17" s="161"/>
      <c r="AC17" s="12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38.25">
      <c r="A18" s="122"/>
      <c r="B18" s="122"/>
      <c r="C18" s="125"/>
      <c r="D18" s="131"/>
      <c r="E18" s="134"/>
      <c r="F18" s="134"/>
      <c r="G18" s="18" t="str">
        <f>VLOOKUP(H18,Hoja1!A$1:G$445,2,0)</f>
        <v>ATENCIÓN AL PÚBLICO</v>
      </c>
      <c r="H18" s="33" t="s">
        <v>448</v>
      </c>
      <c r="I18" s="18" t="str">
        <f>VLOOKUP(H18,Hoja1!A$2:G$445,3,0)</f>
        <v>ESTRÉS, ENFERMEDADES DIGESTIVAS, IRRITABILIDAD, TRANSTORNOS DEL SUEÑO</v>
      </c>
      <c r="J18" s="19" t="s">
        <v>1196</v>
      </c>
      <c r="K18" s="18" t="str">
        <f>VLOOKUP(H18,Hoja1!A$2:G$445,4,0)</f>
        <v>N/A</v>
      </c>
      <c r="L18" s="18" t="str">
        <f>VLOOKUP(H18,Hoja1!A$2:G$445,5,0)</f>
        <v>PVE PSICOSOCIAL</v>
      </c>
      <c r="M18" s="19">
        <v>2</v>
      </c>
      <c r="N18" s="20">
        <v>1</v>
      </c>
      <c r="O18" s="20">
        <v>10</v>
      </c>
      <c r="P18" s="20">
        <f t="shared" si="1"/>
        <v>2</v>
      </c>
      <c r="Q18" s="20">
        <f t="shared" si="2"/>
        <v>20</v>
      </c>
      <c r="R18" s="33" t="str">
        <f t="shared" si="3"/>
        <v>B-2</v>
      </c>
      <c r="S18" s="35" t="str">
        <f t="shared" si="4"/>
        <v>IV</v>
      </c>
      <c r="T18" s="35" t="str">
        <f t="shared" si="5"/>
        <v>Aceptable</v>
      </c>
      <c r="U18" s="137"/>
      <c r="V18" s="18" t="str">
        <f>VLOOKUP(H18,Hoja1!A$2:G$445,6,0)</f>
        <v>ESTRÉS</v>
      </c>
      <c r="W18" s="21"/>
      <c r="X18" s="21"/>
      <c r="Y18" s="21"/>
      <c r="Z18" s="17"/>
      <c r="AA18" s="17" t="str">
        <f>VLOOKUP(H18,Hoja1!A$2:G$445,7,0)</f>
        <v>RESOLUCIÓN DE CONFLICTOS; COMUNICACIÓN ASERTIVA; SERVICIO AL CLIENTE</v>
      </c>
      <c r="AB18" s="161"/>
      <c r="AC18" s="12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38.25">
      <c r="A19" s="122"/>
      <c r="B19" s="122"/>
      <c r="C19" s="125"/>
      <c r="D19" s="131"/>
      <c r="E19" s="134"/>
      <c r="F19" s="134"/>
      <c r="G19" s="18" t="str">
        <f>VLOOKUP(H19,Hoja1!A$1:G$445,2,0)</f>
        <v>Higiene Muscular</v>
      </c>
      <c r="H19" s="33" t="s">
        <v>483</v>
      </c>
      <c r="I19" s="18" t="str">
        <f>VLOOKUP(H19,Hoja1!A$2:G$445,3,0)</f>
        <v>Lesiones Musculoesqueléticas</v>
      </c>
      <c r="J19" s="19" t="s">
        <v>1197</v>
      </c>
      <c r="K19" s="18" t="str">
        <f>VLOOKUP(H19,Hoja1!A$2:G$445,4,0)</f>
        <v>N/A</v>
      </c>
      <c r="L19" s="18" t="str">
        <f>VLOOKUP(H19,Hoja1!A$2:G$445,5,0)</f>
        <v>N/A</v>
      </c>
      <c r="M19" s="19">
        <v>2</v>
      </c>
      <c r="N19" s="20">
        <v>3</v>
      </c>
      <c r="O19" s="20">
        <v>10</v>
      </c>
      <c r="P19" s="20">
        <f t="shared" si="1"/>
        <v>6</v>
      </c>
      <c r="Q19" s="20">
        <f t="shared" si="2"/>
        <v>60</v>
      </c>
      <c r="R19" s="33" t="str">
        <f t="shared" si="3"/>
        <v>M-6</v>
      </c>
      <c r="S19" s="35" t="str">
        <f t="shared" si="4"/>
        <v>III</v>
      </c>
      <c r="T19" s="35" t="str">
        <f t="shared" si="5"/>
        <v>Mejorable</v>
      </c>
      <c r="U19" s="137"/>
      <c r="V19" s="18" t="str">
        <f>VLOOKUP(H19,Hoja1!A$2:G$445,6,0)</f>
        <v xml:space="preserve">Enfermedades Osteomusculares
</v>
      </c>
      <c r="W19" s="21"/>
      <c r="X19" s="21"/>
      <c r="Y19" s="21"/>
      <c r="Z19" s="17"/>
      <c r="AA19" s="17" t="str">
        <f>VLOOKUP(H19,Hoja1!A$2:G$445,7,0)</f>
        <v>Prevención en lesiones osteomusculares, líderes de pausas activas</v>
      </c>
      <c r="AB19" s="161" t="s">
        <v>1204</v>
      </c>
      <c r="AC19" s="12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22"/>
      <c r="B20" s="122"/>
      <c r="C20" s="125"/>
      <c r="D20" s="131"/>
      <c r="E20" s="134"/>
      <c r="F20" s="134"/>
      <c r="G20" s="18" t="str">
        <f>VLOOKUP(H20,Hoja1!A$1:G$445,2,0)</f>
        <v>Forzadas, Prolongadas</v>
      </c>
      <c r="H20" s="33" t="s">
        <v>40</v>
      </c>
      <c r="I20" s="18" t="str">
        <f>VLOOKUP(H20,Hoja1!A$2:G$445,3,0)</f>
        <v xml:space="preserve">Lesiones osteomusculares, lesiones osteoarticulares
</v>
      </c>
      <c r="J20" s="19" t="s">
        <v>1197</v>
      </c>
      <c r="K20" s="18" t="str">
        <f>VLOOKUP(H20,Hoja1!A$2:G$445,4,0)</f>
        <v>Inspecciones planeadas e inspecciones no planeadas, procedimientos de programas de seguridad y salud en el trabajo</v>
      </c>
      <c r="L20" s="18" t="str">
        <f>VLOOKUP(H20,Hoja1!A$2:G$445,5,0)</f>
        <v>PVE Biomecánico, programa pausas activas, exámenes periódicos, recomendaciones, control de posturas</v>
      </c>
      <c r="M20" s="19">
        <v>2</v>
      </c>
      <c r="N20" s="20">
        <v>3</v>
      </c>
      <c r="O20" s="20">
        <v>10</v>
      </c>
      <c r="P20" s="20">
        <f t="shared" si="1"/>
        <v>6</v>
      </c>
      <c r="Q20" s="20">
        <f t="shared" si="2"/>
        <v>60</v>
      </c>
      <c r="R20" s="33" t="str">
        <f t="shared" si="3"/>
        <v>M-6</v>
      </c>
      <c r="S20" s="35" t="str">
        <f t="shared" si="4"/>
        <v>III</v>
      </c>
      <c r="T20" s="35" t="str">
        <f t="shared" si="5"/>
        <v>Mejorable</v>
      </c>
      <c r="U20" s="137"/>
      <c r="V20" s="18" t="str">
        <f>VLOOKUP(H20,Hoja1!A$2:G$445,6,0)</f>
        <v>Enfermedades Osteomusculares</v>
      </c>
      <c r="W20" s="21"/>
      <c r="X20" s="21"/>
      <c r="Y20" s="21"/>
      <c r="Z20" s="17"/>
      <c r="AA20" s="17" t="str">
        <f>VLOOKUP(H20,Hoja1!A$2:G$445,7,0)</f>
        <v>Prevención en lesiones osteomusculares, líderes de pausas activas</v>
      </c>
      <c r="AB20" s="161"/>
      <c r="AC20" s="125"/>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3.75">
      <c r="A21" s="122"/>
      <c r="B21" s="122"/>
      <c r="C21" s="125"/>
      <c r="D21" s="131"/>
      <c r="E21" s="134"/>
      <c r="F21" s="134"/>
      <c r="G21" s="18" t="str">
        <f>VLOOKUP(H21,Hoja1!A$1:G$445,2,0)</f>
        <v>Atropellamiento, Envestir</v>
      </c>
      <c r="H21" s="33" t="s">
        <v>1188</v>
      </c>
      <c r="I21" s="18" t="str">
        <f>VLOOKUP(H21,Hoja1!A$2:G$445,3,0)</f>
        <v>Lesiones, pérdidas materiales, muerte</v>
      </c>
      <c r="J21" s="19" t="s">
        <v>1196</v>
      </c>
      <c r="K21" s="18" t="str">
        <f>VLOOKUP(H21,Hoja1!A$2:G$445,4,0)</f>
        <v>Inspecciones planeadas e inspecciones no planeadas, procedimientos de programas de seguridad y salud en el trabajo</v>
      </c>
      <c r="L21" s="18" t="str">
        <f>VLOOKUP(H21,Hoja1!A$2:G$445,5,0)</f>
        <v>Programa de seguridad vial, señalización</v>
      </c>
      <c r="M21" s="19">
        <v>2</v>
      </c>
      <c r="N21" s="20">
        <v>2</v>
      </c>
      <c r="O21" s="20">
        <v>60</v>
      </c>
      <c r="P21" s="20">
        <f t="shared" si="1"/>
        <v>4</v>
      </c>
      <c r="Q21" s="20">
        <f t="shared" si="2"/>
        <v>240</v>
      </c>
      <c r="R21" s="33" t="str">
        <f t="shared" si="3"/>
        <v>B-4</v>
      </c>
      <c r="S21" s="35" t="str">
        <f t="shared" si="4"/>
        <v>II</v>
      </c>
      <c r="T21" s="35" t="str">
        <f t="shared" si="5"/>
        <v>No Aceptable o Aceptable Con Control Especifico</v>
      </c>
      <c r="U21" s="137"/>
      <c r="V21" s="18" t="str">
        <f>VLOOKUP(H21,Hoja1!A$2:G$445,6,0)</f>
        <v>Muerte</v>
      </c>
      <c r="W21" s="21"/>
      <c r="X21" s="21"/>
      <c r="Y21" s="21"/>
      <c r="Z21" s="17"/>
      <c r="AA21" s="17" t="str">
        <f>VLOOKUP(H21,Hoja1!A$2:G$445,7,0)</f>
        <v>Seguridad vial y manejo defensivo, aseguramiento de áreas de trabajo</v>
      </c>
      <c r="AB21" s="21" t="s">
        <v>1205</v>
      </c>
      <c r="AC21" s="125"/>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22"/>
      <c r="B22" s="122"/>
      <c r="C22" s="125"/>
      <c r="D22" s="131"/>
      <c r="E22" s="134"/>
      <c r="F22" s="134"/>
      <c r="G22" s="18" t="str">
        <f>VLOOKUP(H22,Hoja1!A$1:G$445,2,0)</f>
        <v>Inmersión (lluvias, crecientes de rios, quebradas, caídas de tarabitas, puentes y medios de transporte)</v>
      </c>
      <c r="H22" s="33" t="s">
        <v>1189</v>
      </c>
      <c r="I22" s="18" t="str">
        <f>VLOOKUP(H22,Hoja1!A$2:G$445,3,0)</f>
        <v>Contusiones, laceraciones, afectaciones del sistema respiratorio.</v>
      </c>
      <c r="J22" s="19" t="s">
        <v>1196</v>
      </c>
      <c r="K22" s="18" t="str">
        <f>VLOOKUP(H22,Hoja1!A$2:G$445,4,0)</f>
        <v>Inspecciones planeadas e inspecciones no planeadas, procedimientos de programas de seguridad y salud en el trabajo</v>
      </c>
      <c r="L22" s="18" t="str">
        <f>VLOOKUP(H22,Hoja1!A$2:G$445,5,0)</f>
        <v>E.P.P.</v>
      </c>
      <c r="M22" s="19">
        <v>2</v>
      </c>
      <c r="N22" s="20">
        <v>1</v>
      </c>
      <c r="O22" s="20">
        <v>100</v>
      </c>
      <c r="P22" s="20">
        <f t="shared" si="1"/>
        <v>2</v>
      </c>
      <c r="Q22" s="20">
        <f t="shared" si="2"/>
        <v>200</v>
      </c>
      <c r="R22" s="33" t="str">
        <f t="shared" si="3"/>
        <v>B-2</v>
      </c>
      <c r="S22" s="35" t="str">
        <f t="shared" si="4"/>
        <v>II</v>
      </c>
      <c r="T22" s="35" t="str">
        <f t="shared" si="5"/>
        <v>No Aceptable o Aceptable Con Control Especifico</v>
      </c>
      <c r="U22" s="137"/>
      <c r="V22" s="18" t="str">
        <f>VLOOKUP(H22,Hoja1!A$2:G$445,6,0)</f>
        <v>Muerte</v>
      </c>
      <c r="W22" s="21"/>
      <c r="X22" s="21"/>
      <c r="Y22" s="21"/>
      <c r="Z22" s="17"/>
      <c r="AA22" s="17" t="str">
        <f>VLOOKUP(H22,Hoja1!A$2:G$445,7,0)</f>
        <v>Capacitación en salvamento acuatico y primer respondiente.</v>
      </c>
      <c r="AB22" s="21" t="s">
        <v>1206</v>
      </c>
      <c r="AC22" s="125"/>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81.75" customHeight="1">
      <c r="A23" s="122"/>
      <c r="B23" s="122"/>
      <c r="C23" s="125"/>
      <c r="D23" s="131"/>
      <c r="E23" s="134"/>
      <c r="F23" s="134"/>
      <c r="G23" s="18" t="str">
        <f>VLOOKUP(H23,Hoja1!A$1:G$445,2,0)</f>
        <v>Atraco, golpiza, atentados y secuestrados</v>
      </c>
      <c r="H23" s="33" t="s">
        <v>57</v>
      </c>
      <c r="I23" s="18" t="str">
        <f>VLOOKUP(H23,Hoja1!A$2:G$445,3,0)</f>
        <v>Estrés, golpes, Secuestros</v>
      </c>
      <c r="J23" s="19" t="s">
        <v>1196</v>
      </c>
      <c r="K23" s="18" t="str">
        <f>VLOOKUP(H23,Hoja1!A$2:G$445,4,0)</f>
        <v>Inspecciones planeadas e inspecciones no planeadas, procedimientos de programas de seguridad y salud en el trabajo</v>
      </c>
      <c r="L23" s="18" t="str">
        <f>VLOOKUP(H23,Hoja1!A$2:G$445,5,0)</f>
        <v xml:space="preserve">Uniformes Corporativos, Caquetas corporativas, Carnetización
</v>
      </c>
      <c r="M23" s="19">
        <v>2</v>
      </c>
      <c r="N23" s="20">
        <v>2</v>
      </c>
      <c r="O23" s="20">
        <v>60</v>
      </c>
      <c r="P23" s="20">
        <f t="shared" si="1"/>
        <v>4</v>
      </c>
      <c r="Q23" s="20">
        <f t="shared" si="2"/>
        <v>240</v>
      </c>
      <c r="R23" s="33" t="str">
        <f t="shared" si="3"/>
        <v>B-4</v>
      </c>
      <c r="S23" s="35" t="str">
        <f t="shared" si="4"/>
        <v>II</v>
      </c>
      <c r="T23" s="35" t="str">
        <f t="shared" si="5"/>
        <v>No Aceptable o Aceptable Con Control Especifico</v>
      </c>
      <c r="U23" s="137"/>
      <c r="V23" s="18" t="str">
        <f>VLOOKUP(H23,Hoja1!A$2:G$445,6,0)</f>
        <v>Secuestros</v>
      </c>
      <c r="W23" s="21"/>
      <c r="X23" s="21"/>
      <c r="Y23" s="21"/>
      <c r="Z23" s="17"/>
      <c r="AA23" s="17" t="str">
        <f>VLOOKUP(H23,Hoja1!A$2:G$445,7,0)</f>
        <v>N/A</v>
      </c>
      <c r="AB23" s="21" t="s">
        <v>1207</v>
      </c>
      <c r="AC23" s="125"/>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22"/>
      <c r="B24" s="122"/>
      <c r="C24" s="125"/>
      <c r="D24" s="131"/>
      <c r="E24" s="134"/>
      <c r="F24" s="134"/>
      <c r="G24" s="18" t="str">
        <f>VLOOKUP(H24,Hoja1!A$1:G$445,2,0)</f>
        <v>LLUVIAS, GRANIZADA, HELADAS</v>
      </c>
      <c r="H24" s="33" t="s">
        <v>86</v>
      </c>
      <c r="I24" s="18" t="str">
        <f>VLOOKUP(H24,Hoja1!A$2:G$445,3,0)</f>
        <v>DERRUMBES, HIPOTERMIA, DAÑO EN INSTALACIONES</v>
      </c>
      <c r="J24" s="19" t="s">
        <v>1196</v>
      </c>
      <c r="K24" s="18" t="str">
        <f>VLOOKUP(H24,Hoja1!A$2:G$445,4,0)</f>
        <v>Inspecciones planeadas e inspecciones no planeadas, procedimientos de programas de seguridad y salud en el trabajo</v>
      </c>
      <c r="L24" s="18" t="str">
        <f>VLOOKUP(H24,Hoja1!A$2:G$445,5,0)</f>
        <v>BRIGADAS DE EMERGENCIAS</v>
      </c>
      <c r="M24" s="19">
        <v>2</v>
      </c>
      <c r="N24" s="20">
        <v>1</v>
      </c>
      <c r="O24" s="20">
        <v>100</v>
      </c>
      <c r="P24" s="20">
        <f t="shared" si="1"/>
        <v>2</v>
      </c>
      <c r="Q24" s="20">
        <f t="shared" si="2"/>
        <v>200</v>
      </c>
      <c r="R24" s="33" t="str">
        <f t="shared" si="3"/>
        <v>B-2</v>
      </c>
      <c r="S24" s="35" t="str">
        <f t="shared" si="4"/>
        <v>II</v>
      </c>
      <c r="T24" s="35" t="str">
        <f t="shared" si="5"/>
        <v>No Aceptable o Aceptable Con Control Especifico</v>
      </c>
      <c r="U24" s="137"/>
      <c r="V24" s="18" t="str">
        <f>VLOOKUP(H24,Hoja1!A$2:G$445,6,0)</f>
        <v>MUERTE</v>
      </c>
      <c r="W24" s="21"/>
      <c r="X24" s="21"/>
      <c r="Y24" s="21"/>
      <c r="Z24" s="163" t="s">
        <v>1209</v>
      </c>
      <c r="AA24" s="17" t="str">
        <f>VLOOKUP(H24,Hoja1!A$2:G$445,7,0)</f>
        <v>ENTRENAMIENTO DE LA BRIGADA; DIVULGACIÓN DE PLAN DE EMERGENCIA</v>
      </c>
      <c r="AB24" s="161" t="s">
        <v>1208</v>
      </c>
      <c r="AC24" s="125"/>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22"/>
      <c r="B25" s="122"/>
      <c r="C25" s="125"/>
      <c r="D25" s="131"/>
      <c r="E25" s="134"/>
      <c r="F25" s="134"/>
      <c r="G25" s="18" t="str">
        <f>VLOOKUP(H25,Hoja1!A$1:G$445,2,0)</f>
        <v>SISMOS, INCENDIOS, INUNDACIONES, TERREMOTOS, VENDAVALES, DERRUMBE</v>
      </c>
      <c r="H25" s="33" t="s">
        <v>632</v>
      </c>
      <c r="I25" s="18" t="str">
        <f>VLOOKUP(H25,Hoja1!A$2:G$445,3,0)</f>
        <v>SISMOS, INCENDIOS, INUNDACIONES, TERREMOTOS, VENDAVALES</v>
      </c>
      <c r="J25" s="19" t="s">
        <v>1196</v>
      </c>
      <c r="K25" s="18" t="str">
        <f>VLOOKUP(H25,Hoja1!A$2:G$445,4,0)</f>
        <v>Inspecciones planeadas e inspecciones no planeadas, procedimientos de programas de seguridad y salud en el trabajo</v>
      </c>
      <c r="L25" s="18" t="str">
        <f>VLOOKUP(H25,Hoja1!A$2:G$445,5,0)</f>
        <v>BRIGADAS DE EMERGENCIAS</v>
      </c>
      <c r="M25" s="19">
        <v>2</v>
      </c>
      <c r="N25" s="20">
        <v>1</v>
      </c>
      <c r="O25" s="20">
        <v>100</v>
      </c>
      <c r="P25" s="20">
        <f t="shared" si="1"/>
        <v>2</v>
      </c>
      <c r="Q25" s="20">
        <f t="shared" si="2"/>
        <v>200</v>
      </c>
      <c r="R25" s="33" t="str">
        <f t="shared" si="3"/>
        <v>B-2</v>
      </c>
      <c r="S25" s="35" t="str">
        <f t="shared" si="4"/>
        <v>II</v>
      </c>
      <c r="T25" s="35" t="str">
        <f t="shared" si="5"/>
        <v>No Aceptable o Aceptable Con Control Especifico</v>
      </c>
      <c r="U25" s="137"/>
      <c r="V25" s="18" t="str">
        <f>VLOOKUP(H25,Hoja1!A$2:G$445,6,0)</f>
        <v>MUERTE</v>
      </c>
      <c r="W25" s="21"/>
      <c r="X25" s="21"/>
      <c r="Y25" s="21"/>
      <c r="Z25" s="163"/>
      <c r="AA25" s="17" t="str">
        <f>VLOOKUP(H25,Hoja1!A$2:G$445,7,0)</f>
        <v>ENTRENAMIENTO DE LA BRIGADA; DIVULGACIÓN DE PLAN DE EMERGENCIA</v>
      </c>
      <c r="AB25" s="161"/>
      <c r="AC25" s="125"/>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75" thickBot="1">
      <c r="A26" s="122"/>
      <c r="B26" s="122"/>
      <c r="C26" s="126"/>
      <c r="D26" s="132"/>
      <c r="E26" s="135"/>
      <c r="F26" s="135"/>
      <c r="G26" s="23" t="str">
        <f>VLOOKUP(H26,Hoja1!A$1:G$445,2,0)</f>
        <v>SISMOS, INCENDIOS, INUNDACIONES, TERREMOTOS, VENDAVALES, DERRUMBE</v>
      </c>
      <c r="H26" s="36" t="s">
        <v>62</v>
      </c>
      <c r="I26" s="23" t="str">
        <f>VLOOKUP(H26,Hoja1!A$2:G$445,3,0)</f>
        <v>SISMOS, INCENDIOS, INUNDACIONES, TERREMOTOS, VENDAVALES</v>
      </c>
      <c r="J26" s="24" t="s">
        <v>1196</v>
      </c>
      <c r="K26" s="23" t="str">
        <f>VLOOKUP(H26,Hoja1!A$2:G$445,4,0)</f>
        <v>Inspecciones planeadas e inspecciones no planeadas, procedimientos de programas de seguridad y salud en el trabajo</v>
      </c>
      <c r="L26" s="23" t="str">
        <f>VLOOKUP(H26,Hoja1!A$2:G$445,5,0)</f>
        <v>BRIGADAS DE EMERGENCIAS</v>
      </c>
      <c r="M26" s="24">
        <v>2</v>
      </c>
      <c r="N26" s="25">
        <v>1</v>
      </c>
      <c r="O26" s="25">
        <v>100</v>
      </c>
      <c r="P26" s="25">
        <f t="shared" si="1"/>
        <v>2</v>
      </c>
      <c r="Q26" s="25">
        <f t="shared" si="2"/>
        <v>200</v>
      </c>
      <c r="R26" s="36" t="str">
        <f t="shared" si="3"/>
        <v>B-2</v>
      </c>
      <c r="S26" s="37" t="str">
        <f t="shared" si="4"/>
        <v>II</v>
      </c>
      <c r="T26" s="37" t="str">
        <f t="shared" si="5"/>
        <v>No Aceptable o Aceptable Con Control Especifico</v>
      </c>
      <c r="U26" s="138"/>
      <c r="V26" s="23" t="str">
        <f>VLOOKUP(H26,Hoja1!A$2:G$445,6,0)</f>
        <v>MUERTE</v>
      </c>
      <c r="W26" s="26"/>
      <c r="X26" s="26"/>
      <c r="Y26" s="26"/>
      <c r="Z26" s="164"/>
      <c r="AA26" s="22" t="str">
        <f>VLOOKUP(H26,Hoja1!A$2:G$445,7,0)</f>
        <v>ENTRENAMIENTO DE LA BRIGADA; DIVULGACIÓN DE PLAN DE EMERGENCIA</v>
      </c>
      <c r="AB26" s="162"/>
      <c r="AC26" s="12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45.75" customHeight="1">
      <c r="A27" s="122"/>
      <c r="B27" s="122"/>
      <c r="C27" s="124" t="s">
        <v>1210</v>
      </c>
      <c r="D27" s="130" t="s">
        <v>1211</v>
      </c>
      <c r="E27" s="133" t="s">
        <v>1068</v>
      </c>
      <c r="F27" s="133" t="s">
        <v>1193</v>
      </c>
      <c r="G27" s="50" t="str">
        <f>VLOOKUP(H27,Hoja1!A$1:G$445,2,0)</f>
        <v>Virus</v>
      </c>
      <c r="H27" s="32" t="s">
        <v>122</v>
      </c>
      <c r="I27" s="50" t="str">
        <f>VLOOKUP(H27,Hoja1!A$2:G$445,3,0)</f>
        <v>Infecciones Virales</v>
      </c>
      <c r="J27" s="51" t="s">
        <v>1196</v>
      </c>
      <c r="K27" s="50" t="str">
        <f>VLOOKUP(H27,Hoja1!A$2:G$445,4,0)</f>
        <v>N/A</v>
      </c>
      <c r="L27" s="50" t="str">
        <f>VLOOKUP(H27,Hoja1!A$2:G$445,5,0)</f>
        <v>Vacunación</v>
      </c>
      <c r="M27" s="51">
        <v>2</v>
      </c>
      <c r="N27" s="52">
        <v>1</v>
      </c>
      <c r="O27" s="52">
        <v>10</v>
      </c>
      <c r="P27" s="52">
        <f aca="true" t="shared" si="6" ref="P27:P36">M27*N27</f>
        <v>2</v>
      </c>
      <c r="Q27" s="52">
        <f aca="true" t="shared" si="7" ref="Q27:Q36">O27*P27</f>
        <v>20</v>
      </c>
      <c r="R27" s="32" t="str">
        <f aca="true" t="shared" si="8" ref="R27:R36">IF(P27=40,"MA-40",IF(P27=30,"MA-30",IF(P27=20,"A-20",IF(P27=10,"A-10",IF(P27=24,"MA-24",IF(P27=18,"A-18",IF(P27=12,"A-12",IF(P27=6,"M-6",IF(P27=8,"M-8",IF(P27=6,"M-6",IF(P27=4,"B-4",IF(P27=2,"B-2",))))))))))))</f>
        <v>B-2</v>
      </c>
      <c r="S27" s="34" t="str">
        <f aca="true" t="shared" si="9" ref="S27:S36">IF(Q27&lt;=20,"IV",IF(Q27&lt;=120,"III",IF(Q27&lt;=500,"II",IF(Q27&lt;=4000,"I"))))</f>
        <v>IV</v>
      </c>
      <c r="T27" s="34" t="str">
        <f aca="true" t="shared" si="10" ref="T27:T36">IF(S27=0,"",IF(S27="IV","Aceptable",IF(S27="III","Mejorable",IF(S27="II","No Aceptable o Aceptable Con Control Especifico",IF(S27="I","No Aceptable","")))))</f>
        <v>Aceptable</v>
      </c>
      <c r="U27" s="136">
        <v>1</v>
      </c>
      <c r="V27" s="50" t="str">
        <f>VLOOKUP(H27,Hoja1!A$2:G$445,6,0)</f>
        <v xml:space="preserve">Enfermedades Infectocontagiosas
</v>
      </c>
      <c r="W27" s="54"/>
      <c r="X27" s="54"/>
      <c r="Y27" s="54"/>
      <c r="Z27" s="55"/>
      <c r="AA27" s="55" t="str">
        <f>VLOOKUP(H27,Hoja1!A$2:G$445,7,0)</f>
        <v>Autocuidado</v>
      </c>
      <c r="AB27" s="54" t="s">
        <v>1198</v>
      </c>
      <c r="AC27" s="124" t="s">
        <v>1199</v>
      </c>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22"/>
      <c r="B28" s="122"/>
      <c r="C28" s="125"/>
      <c r="D28" s="131"/>
      <c r="E28" s="134"/>
      <c r="F28" s="134"/>
      <c r="G28" s="18" t="str">
        <f>VLOOKUP(H28,Hoja1!A$1:G$445,2,0)</f>
        <v>INFRAROJA, ULTRAVIOLETA, VISIBLE, RADIOFRECUENCIA, MICROONDAS, LASER</v>
      </c>
      <c r="H28" s="33" t="s">
        <v>67</v>
      </c>
      <c r="I28" s="18" t="str">
        <f>VLOOKUP(H28,Hoja1!A$2:G$445,3,0)</f>
        <v>CÁNCER, LESIONES DÉRMICAS Y OCULARES</v>
      </c>
      <c r="J28" s="19" t="s">
        <v>1196</v>
      </c>
      <c r="K28" s="18" t="str">
        <f>VLOOKUP(H28,Hoja1!A$2:G$445,4,0)</f>
        <v>Inspecciones planeadas e inspecciones no planeadas, procedimientos de programas de seguridad y salud en el trabajo</v>
      </c>
      <c r="L28" s="18" t="str">
        <f>VLOOKUP(H28,Hoja1!A$2:G$445,5,0)</f>
        <v>PROGRAMA BLOQUEADOR SOLAR</v>
      </c>
      <c r="M28" s="19">
        <v>2</v>
      </c>
      <c r="N28" s="20">
        <v>2</v>
      </c>
      <c r="O28" s="20">
        <v>10</v>
      </c>
      <c r="P28" s="20">
        <f t="shared" si="6"/>
        <v>4</v>
      </c>
      <c r="Q28" s="20">
        <f t="shared" si="7"/>
        <v>40</v>
      </c>
      <c r="R28" s="33" t="str">
        <f t="shared" si="8"/>
        <v>B-4</v>
      </c>
      <c r="S28" s="35" t="str">
        <f t="shared" si="9"/>
        <v>III</v>
      </c>
      <c r="T28" s="35" t="str">
        <f t="shared" si="10"/>
        <v>Mejorable</v>
      </c>
      <c r="U28" s="137"/>
      <c r="V28" s="18" t="str">
        <f>VLOOKUP(H28,Hoja1!A$2:G$445,6,0)</f>
        <v>CÁNCER</v>
      </c>
      <c r="W28" s="21"/>
      <c r="X28" s="21"/>
      <c r="Y28" s="21"/>
      <c r="Z28" s="17"/>
      <c r="AA28" s="17" t="str">
        <f>VLOOKUP(H28,Hoja1!A$2:G$445,7,0)</f>
        <v>N/A</v>
      </c>
      <c r="AB28" s="21" t="s">
        <v>1201</v>
      </c>
      <c r="AC28" s="125"/>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22"/>
      <c r="B29" s="122"/>
      <c r="C29" s="125"/>
      <c r="D29" s="131"/>
      <c r="E29" s="134"/>
      <c r="F29" s="134"/>
      <c r="G29" s="18" t="str">
        <f>VLOOKUP(H29,Hoja1!A$1:G$445,2,0)</f>
        <v>ENERGÍA TÉRMICA, CAMBIO DE TEMPERATURA DURANTE LOS RECORRIDOS</v>
      </c>
      <c r="H29" s="33" t="s">
        <v>174</v>
      </c>
      <c r="I29" s="18" t="str">
        <f>VLOOKUP(H29,Hoja1!A$2:G$445,3,0)</f>
        <v xml:space="preserve"> HIPOTERMIA</v>
      </c>
      <c r="J29" s="19" t="s">
        <v>1196</v>
      </c>
      <c r="K29" s="18" t="str">
        <f>VLOOKUP(H29,Hoja1!A$2:G$445,4,0)</f>
        <v>Inspecciones planeadas e inspecciones no planeadas, procedimientos de programas de seguridad y salud en el trabajo</v>
      </c>
      <c r="L29" s="18" t="str">
        <f>VLOOKUP(H29,Hoja1!A$2:G$445,5,0)</f>
        <v>EPP OVEROLES TERMICOS</v>
      </c>
      <c r="M29" s="19">
        <v>2</v>
      </c>
      <c r="N29" s="20">
        <v>3</v>
      </c>
      <c r="O29" s="20">
        <v>10</v>
      </c>
      <c r="P29" s="20">
        <f t="shared" si="6"/>
        <v>6</v>
      </c>
      <c r="Q29" s="20">
        <f t="shared" si="7"/>
        <v>60</v>
      </c>
      <c r="R29" s="33" t="str">
        <f t="shared" si="8"/>
        <v>M-6</v>
      </c>
      <c r="S29" s="35" t="str">
        <f t="shared" si="9"/>
        <v>III</v>
      </c>
      <c r="T29" s="35" t="str">
        <f t="shared" si="10"/>
        <v>Mejorable</v>
      </c>
      <c r="U29" s="137"/>
      <c r="V29" s="18" t="str">
        <f>VLOOKUP(H29,Hoja1!A$2:G$445,6,0)</f>
        <v xml:space="preserve"> HIPOTERMIA</v>
      </c>
      <c r="W29" s="21"/>
      <c r="X29" s="21"/>
      <c r="Y29" s="21"/>
      <c r="Z29" s="17"/>
      <c r="AA29" s="17" t="str">
        <f>VLOOKUP(H29,Hoja1!A$2:G$445,7,0)</f>
        <v>N/A</v>
      </c>
      <c r="AB29" s="21" t="s">
        <v>1202</v>
      </c>
      <c r="AC29" s="125"/>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39.75" customHeight="1">
      <c r="A30" s="122"/>
      <c r="B30" s="122"/>
      <c r="C30" s="125"/>
      <c r="D30" s="131"/>
      <c r="E30" s="134"/>
      <c r="F30" s="134"/>
      <c r="G30" s="18" t="str">
        <f>VLOOKUP(H30,Hoja1!A$1:G$445,2,0)</f>
        <v>CONCENTRACIÓN EN ACTIVIDADES DE ALTO DESEMPEÑO MENTAL</v>
      </c>
      <c r="H30" s="33" t="s">
        <v>72</v>
      </c>
      <c r="I30" s="18" t="str">
        <f>VLOOKUP(H30,Hoja1!A$2:G$445,3,0)</f>
        <v>ESTRÉS, CEFALEA, IRRITABILIDAD</v>
      </c>
      <c r="J30" s="19" t="s">
        <v>1196</v>
      </c>
      <c r="K30" s="18" t="str">
        <f>VLOOKUP(H30,Hoja1!A$2:G$445,4,0)</f>
        <v>N/A</v>
      </c>
      <c r="L30" s="18" t="str">
        <f>VLOOKUP(H30,Hoja1!A$2:G$445,5,0)</f>
        <v>PVE PSICOSOCIAL</v>
      </c>
      <c r="M30" s="19">
        <v>2</v>
      </c>
      <c r="N30" s="20">
        <v>3</v>
      </c>
      <c r="O30" s="20">
        <v>10</v>
      </c>
      <c r="P30" s="20">
        <f t="shared" si="6"/>
        <v>6</v>
      </c>
      <c r="Q30" s="20">
        <f t="shared" si="7"/>
        <v>60</v>
      </c>
      <c r="R30" s="33" t="str">
        <f t="shared" si="8"/>
        <v>M-6</v>
      </c>
      <c r="S30" s="35" t="str">
        <f t="shared" si="9"/>
        <v>III</v>
      </c>
      <c r="T30" s="35" t="str">
        <f t="shared" si="10"/>
        <v>Mejorable</v>
      </c>
      <c r="U30" s="137"/>
      <c r="V30" s="18" t="str">
        <f>VLOOKUP(H30,Hoja1!A$2:G$445,6,0)</f>
        <v>ESTRÉS</v>
      </c>
      <c r="W30" s="21"/>
      <c r="X30" s="21"/>
      <c r="Y30" s="21"/>
      <c r="Z30" s="17"/>
      <c r="AA30" s="17" t="str">
        <f>VLOOKUP(H30,Hoja1!A$2:G$445,7,0)</f>
        <v>N/A</v>
      </c>
      <c r="AB30" s="161" t="s">
        <v>1203</v>
      </c>
      <c r="AC30" s="125"/>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39.75" customHeight="1">
      <c r="A31" s="122"/>
      <c r="B31" s="122"/>
      <c r="C31" s="125"/>
      <c r="D31" s="131"/>
      <c r="E31" s="134"/>
      <c r="F31" s="134"/>
      <c r="G31" s="18" t="str">
        <f>VLOOKUP(H31,Hoja1!A$1:G$445,2,0)</f>
        <v>NATURALEZA DE LA TAREA</v>
      </c>
      <c r="H31" s="33" t="s">
        <v>76</v>
      </c>
      <c r="I31" s="18" t="str">
        <f>VLOOKUP(H31,Hoja1!A$2:G$445,3,0)</f>
        <v>ESTRÉS,  TRANSTORNOS DEL SUEÑO</v>
      </c>
      <c r="J31" s="19" t="s">
        <v>1196</v>
      </c>
      <c r="K31" s="18" t="str">
        <f>VLOOKUP(H31,Hoja1!A$2:G$445,4,0)</f>
        <v>N/A</v>
      </c>
      <c r="L31" s="18" t="str">
        <f>VLOOKUP(H31,Hoja1!A$2:G$445,5,0)</f>
        <v>PVE PSICOSOCIAL</v>
      </c>
      <c r="M31" s="19">
        <v>2</v>
      </c>
      <c r="N31" s="20">
        <v>2</v>
      </c>
      <c r="O31" s="20">
        <v>10</v>
      </c>
      <c r="P31" s="20">
        <f t="shared" si="6"/>
        <v>4</v>
      </c>
      <c r="Q31" s="20">
        <f t="shared" si="7"/>
        <v>40</v>
      </c>
      <c r="R31" s="33" t="str">
        <f t="shared" si="8"/>
        <v>B-4</v>
      </c>
      <c r="S31" s="35" t="str">
        <f t="shared" si="9"/>
        <v>III</v>
      </c>
      <c r="T31" s="35" t="str">
        <f t="shared" si="10"/>
        <v>Mejorable</v>
      </c>
      <c r="U31" s="137"/>
      <c r="V31" s="18" t="str">
        <f>VLOOKUP(H31,Hoja1!A$2:G$445,6,0)</f>
        <v>ESTRÉS</v>
      </c>
      <c r="W31" s="21"/>
      <c r="X31" s="21"/>
      <c r="Y31" s="21"/>
      <c r="Z31" s="17"/>
      <c r="AA31" s="17" t="str">
        <f>VLOOKUP(H31,Hoja1!A$2:G$445,7,0)</f>
        <v>N/A</v>
      </c>
      <c r="AB31" s="161"/>
      <c r="AC31" s="125"/>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38.25">
      <c r="A32" s="122"/>
      <c r="B32" s="122"/>
      <c r="C32" s="125"/>
      <c r="D32" s="131"/>
      <c r="E32" s="134"/>
      <c r="F32" s="134"/>
      <c r="G32" s="18" t="str">
        <f>VLOOKUP(H32,Hoja1!A$1:G$445,2,0)</f>
        <v>Higiene Muscular</v>
      </c>
      <c r="H32" s="33" t="s">
        <v>483</v>
      </c>
      <c r="I32" s="18" t="str">
        <f>VLOOKUP(H32,Hoja1!A$2:G$445,3,0)</f>
        <v>Lesiones Musculoesqueléticas</v>
      </c>
      <c r="J32" s="19" t="s">
        <v>1197</v>
      </c>
      <c r="K32" s="18" t="str">
        <f>VLOOKUP(H32,Hoja1!A$2:G$445,4,0)</f>
        <v>N/A</v>
      </c>
      <c r="L32" s="18" t="str">
        <f>VLOOKUP(H32,Hoja1!A$2:G$445,5,0)</f>
        <v>N/A</v>
      </c>
      <c r="M32" s="19">
        <v>2</v>
      </c>
      <c r="N32" s="20">
        <v>3</v>
      </c>
      <c r="O32" s="20">
        <v>10</v>
      </c>
      <c r="P32" s="20">
        <f t="shared" si="6"/>
        <v>6</v>
      </c>
      <c r="Q32" s="20">
        <f t="shared" si="7"/>
        <v>60</v>
      </c>
      <c r="R32" s="33" t="str">
        <f t="shared" si="8"/>
        <v>M-6</v>
      </c>
      <c r="S32" s="35" t="str">
        <f t="shared" si="9"/>
        <v>III</v>
      </c>
      <c r="T32" s="35" t="str">
        <f t="shared" si="10"/>
        <v>Mejorable</v>
      </c>
      <c r="U32" s="137"/>
      <c r="V32" s="18" t="str">
        <f>VLOOKUP(H32,Hoja1!A$2:G$445,6,0)</f>
        <v xml:space="preserve">Enfermedades Osteomusculares
</v>
      </c>
      <c r="W32" s="21"/>
      <c r="X32" s="21"/>
      <c r="Y32" s="21"/>
      <c r="Z32" s="17"/>
      <c r="AA32" s="17" t="str">
        <f>VLOOKUP(H32,Hoja1!A$2:G$445,7,0)</f>
        <v>Prevención en lesiones osteomusculares, líderes de pausas activas</v>
      </c>
      <c r="AB32" s="161" t="s">
        <v>1204</v>
      </c>
      <c r="AC32" s="125"/>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22"/>
      <c r="B33" s="122"/>
      <c r="C33" s="125"/>
      <c r="D33" s="131"/>
      <c r="E33" s="134"/>
      <c r="F33" s="134"/>
      <c r="G33" s="18" t="str">
        <f>VLOOKUP(H33,Hoja1!A$1:G$445,2,0)</f>
        <v>Forzadas, Prolongadas</v>
      </c>
      <c r="H33" s="33" t="s">
        <v>40</v>
      </c>
      <c r="I33" s="18" t="str">
        <f>VLOOKUP(H33,Hoja1!A$2:G$445,3,0)</f>
        <v xml:space="preserve">Lesiones osteomusculares, lesiones osteoarticulares
</v>
      </c>
      <c r="J33" s="19" t="s">
        <v>1197</v>
      </c>
      <c r="K33" s="18" t="str">
        <f>VLOOKUP(H33,Hoja1!A$2:G$445,4,0)</f>
        <v>Inspecciones planeadas e inspecciones no planeadas, procedimientos de programas de seguridad y salud en el trabajo</v>
      </c>
      <c r="L33" s="18" t="str">
        <f>VLOOKUP(H33,Hoja1!A$2:G$445,5,0)</f>
        <v>PVE Biomecánico, programa pausas activas, exámenes periódicos, recomendaciones, control de posturas</v>
      </c>
      <c r="M33" s="19">
        <v>2</v>
      </c>
      <c r="N33" s="20">
        <v>3</v>
      </c>
      <c r="O33" s="20">
        <v>10</v>
      </c>
      <c r="P33" s="20">
        <f t="shared" si="6"/>
        <v>6</v>
      </c>
      <c r="Q33" s="20">
        <f t="shared" si="7"/>
        <v>60</v>
      </c>
      <c r="R33" s="33" t="str">
        <f t="shared" si="8"/>
        <v>M-6</v>
      </c>
      <c r="S33" s="35" t="str">
        <f t="shared" si="9"/>
        <v>III</v>
      </c>
      <c r="T33" s="35" t="str">
        <f t="shared" si="10"/>
        <v>Mejorable</v>
      </c>
      <c r="U33" s="137"/>
      <c r="V33" s="18" t="str">
        <f>VLOOKUP(H33,Hoja1!A$2:G$445,6,0)</f>
        <v>Enfermedades Osteomusculares</v>
      </c>
      <c r="W33" s="21"/>
      <c r="X33" s="21"/>
      <c r="Y33" s="21"/>
      <c r="Z33" s="17"/>
      <c r="AA33" s="17" t="str">
        <f>VLOOKUP(H33,Hoja1!A$2:G$445,7,0)</f>
        <v>Prevención en lesiones osteomusculares, líderes de pausas activas</v>
      </c>
      <c r="AB33" s="161"/>
      <c r="AC33" s="125"/>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3.75">
      <c r="A34" s="122"/>
      <c r="B34" s="122"/>
      <c r="C34" s="125"/>
      <c r="D34" s="131"/>
      <c r="E34" s="134"/>
      <c r="F34" s="134"/>
      <c r="G34" s="18" t="str">
        <f>VLOOKUP(H34,Hoja1!A$1:G$445,2,0)</f>
        <v>Atropellamiento, Envestir</v>
      </c>
      <c r="H34" s="33" t="s">
        <v>1188</v>
      </c>
      <c r="I34" s="18" t="str">
        <f>VLOOKUP(H34,Hoja1!A$2:G$445,3,0)</f>
        <v>Lesiones, pérdidas materiales, muerte</v>
      </c>
      <c r="J34" s="19" t="s">
        <v>1196</v>
      </c>
      <c r="K34" s="18" t="str">
        <f>VLOOKUP(H34,Hoja1!A$2:G$445,4,0)</f>
        <v>Inspecciones planeadas e inspecciones no planeadas, procedimientos de programas de seguridad y salud en el trabajo</v>
      </c>
      <c r="L34" s="18" t="str">
        <f>VLOOKUP(H34,Hoja1!A$2:G$445,5,0)</f>
        <v>Programa de seguridad vial, señalización</v>
      </c>
      <c r="M34" s="19">
        <v>2</v>
      </c>
      <c r="N34" s="20">
        <v>3</v>
      </c>
      <c r="O34" s="20">
        <v>60</v>
      </c>
      <c r="P34" s="20">
        <f t="shared" si="6"/>
        <v>6</v>
      </c>
      <c r="Q34" s="20">
        <f t="shared" si="7"/>
        <v>360</v>
      </c>
      <c r="R34" s="33" t="str">
        <f t="shared" si="8"/>
        <v>M-6</v>
      </c>
      <c r="S34" s="35" t="str">
        <f t="shared" si="9"/>
        <v>II</v>
      </c>
      <c r="T34" s="35" t="str">
        <f t="shared" si="10"/>
        <v>No Aceptable o Aceptable Con Control Especifico</v>
      </c>
      <c r="U34" s="137"/>
      <c r="V34" s="18" t="str">
        <f>VLOOKUP(H34,Hoja1!A$2:G$445,6,0)</f>
        <v>Muerte</v>
      </c>
      <c r="W34" s="21"/>
      <c r="X34" s="21"/>
      <c r="Y34" s="21"/>
      <c r="Z34" s="17"/>
      <c r="AA34" s="17" t="str">
        <f>VLOOKUP(H34,Hoja1!A$2:G$445,7,0)</f>
        <v>Seguridad vial y manejo defensivo, aseguramiento de áreas de trabajo</v>
      </c>
      <c r="AB34" s="21" t="s">
        <v>1205</v>
      </c>
      <c r="AC34" s="125"/>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81.75" customHeight="1">
      <c r="A35" s="122"/>
      <c r="B35" s="122"/>
      <c r="C35" s="125"/>
      <c r="D35" s="131"/>
      <c r="E35" s="134"/>
      <c r="F35" s="134"/>
      <c r="G35" s="18" t="str">
        <f>VLOOKUP(H35,Hoja1!A$1:G$445,2,0)</f>
        <v>Atraco, golpiza, atentados y secuestrados</v>
      </c>
      <c r="H35" s="33" t="s">
        <v>57</v>
      </c>
      <c r="I35" s="18" t="str">
        <f>VLOOKUP(H35,Hoja1!A$2:G$445,3,0)</f>
        <v>Estrés, golpes, Secuestros</v>
      </c>
      <c r="J35" s="19" t="s">
        <v>1196</v>
      </c>
      <c r="K35" s="18" t="str">
        <f>VLOOKUP(H35,Hoja1!A$2:G$445,4,0)</f>
        <v>Inspecciones planeadas e inspecciones no planeadas, procedimientos de programas de seguridad y salud en el trabajo</v>
      </c>
      <c r="L35" s="18" t="str">
        <f>VLOOKUP(H35,Hoja1!A$2:G$445,5,0)</f>
        <v xml:space="preserve">Uniformes Corporativos, Caquetas corporativas, Carnetización
</v>
      </c>
      <c r="M35" s="19">
        <v>2</v>
      </c>
      <c r="N35" s="20">
        <v>3</v>
      </c>
      <c r="O35" s="20">
        <v>60</v>
      </c>
      <c r="P35" s="20">
        <f t="shared" si="6"/>
        <v>6</v>
      </c>
      <c r="Q35" s="20">
        <f t="shared" si="7"/>
        <v>360</v>
      </c>
      <c r="R35" s="33" t="str">
        <f t="shared" si="8"/>
        <v>M-6</v>
      </c>
      <c r="S35" s="35" t="str">
        <f t="shared" si="9"/>
        <v>II</v>
      </c>
      <c r="T35" s="35" t="str">
        <f t="shared" si="10"/>
        <v>No Aceptable o Aceptable Con Control Especifico</v>
      </c>
      <c r="U35" s="137"/>
      <c r="V35" s="18" t="str">
        <f>VLOOKUP(H35,Hoja1!A$2:G$445,6,0)</f>
        <v>Secuestros</v>
      </c>
      <c r="W35" s="21"/>
      <c r="X35" s="21"/>
      <c r="Y35" s="21"/>
      <c r="Z35" s="17"/>
      <c r="AA35" s="17" t="str">
        <f>VLOOKUP(H35,Hoja1!A$2:G$445,7,0)</f>
        <v>N/A</v>
      </c>
      <c r="AB35" s="21" t="s">
        <v>1207</v>
      </c>
      <c r="AC35" s="125"/>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70.5" customHeight="1" thickBot="1">
      <c r="A36" s="122"/>
      <c r="B36" s="122"/>
      <c r="C36" s="126"/>
      <c r="D36" s="132"/>
      <c r="E36" s="135"/>
      <c r="F36" s="135"/>
      <c r="G36" s="23" t="str">
        <f>VLOOKUP(H36,Hoja1!A$1:G$445,2,0)</f>
        <v>SISMOS, INCENDIOS, INUNDACIONES, TERREMOTOS, VENDAVALES, DERRUMBE</v>
      </c>
      <c r="H36" s="36" t="s">
        <v>62</v>
      </c>
      <c r="I36" s="23" t="str">
        <f>VLOOKUP(H36,Hoja1!A$2:G$445,3,0)</f>
        <v>SISMOS, INCENDIOS, INUNDACIONES, TERREMOTOS, VENDAVALES</v>
      </c>
      <c r="J36" s="24" t="s">
        <v>1196</v>
      </c>
      <c r="K36" s="23" t="str">
        <f>VLOOKUP(H36,Hoja1!A$2:G$445,4,0)</f>
        <v>Inspecciones planeadas e inspecciones no planeadas, procedimientos de programas de seguridad y salud en el trabajo</v>
      </c>
      <c r="L36" s="23" t="str">
        <f>VLOOKUP(H36,Hoja1!A$2:G$445,5,0)</f>
        <v>BRIGADAS DE EMERGENCIAS</v>
      </c>
      <c r="M36" s="24">
        <v>2</v>
      </c>
      <c r="N36" s="25">
        <v>1</v>
      </c>
      <c r="O36" s="25">
        <v>100</v>
      </c>
      <c r="P36" s="25">
        <f t="shared" si="6"/>
        <v>2</v>
      </c>
      <c r="Q36" s="25">
        <f t="shared" si="7"/>
        <v>200</v>
      </c>
      <c r="R36" s="36" t="str">
        <f t="shared" si="8"/>
        <v>B-2</v>
      </c>
      <c r="S36" s="37" t="str">
        <f t="shared" si="9"/>
        <v>II</v>
      </c>
      <c r="T36" s="37" t="str">
        <f t="shared" si="10"/>
        <v>No Aceptable o Aceptable Con Control Especifico</v>
      </c>
      <c r="U36" s="138"/>
      <c r="V36" s="23" t="str">
        <f>VLOOKUP(H36,Hoja1!A$2:G$445,6,0)</f>
        <v>MUERTE</v>
      </c>
      <c r="W36" s="26"/>
      <c r="X36" s="26"/>
      <c r="Y36" s="26"/>
      <c r="Z36" s="61" t="s">
        <v>1209</v>
      </c>
      <c r="AA36" s="22" t="str">
        <f>VLOOKUP(H36,Hoja1!A$2:G$445,7,0)</f>
        <v>ENTRENAMIENTO DE LA BRIGADA; DIVULGACIÓN DE PLAN DE EMERGENCIA</v>
      </c>
      <c r="AB36" s="26" t="s">
        <v>1208</v>
      </c>
      <c r="AC36" s="126"/>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42.75" customHeight="1">
      <c r="A37" s="122"/>
      <c r="B37" s="122"/>
      <c r="C37" s="171" t="str">
        <f>VLOOKUP(E37,Hoja2!A$2:C$81,2,0)</f>
        <v>Desarrollar actividades administrativas, complementarias de las tareas propias de los niveles superiores, con el fin de alcanzar los objetivos propuestos teniendo en cuenta la normatividad y el sistema de información documental vigente.</v>
      </c>
      <c r="D37" s="168" t="str">
        <f>VLOOKUP(E37,Hoja2!A$2:C$81,3,0)</f>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
      <c r="E37" s="165" t="s">
        <v>1053</v>
      </c>
      <c r="F37" s="165" t="s">
        <v>1193</v>
      </c>
      <c r="G37" s="50" t="str">
        <f>VLOOKUP(H37,Hoja1!A$1:G$445,2,0)</f>
        <v>Virus</v>
      </c>
      <c r="H37" s="32" t="s">
        <v>122</v>
      </c>
      <c r="I37" s="50" t="str">
        <f>VLOOKUP(H37,Hoja1!A$2:G$445,3,0)</f>
        <v>Infecciones Virales</v>
      </c>
      <c r="J37" s="51" t="s">
        <v>1196</v>
      </c>
      <c r="K37" s="50" t="str">
        <f>VLOOKUP(H37,Hoja1!A$2:G$445,4,0)</f>
        <v>N/A</v>
      </c>
      <c r="L37" s="50" t="str">
        <f>VLOOKUP(H37,Hoja1!A$2:G$445,5,0)</f>
        <v>Vacunación</v>
      </c>
      <c r="M37" s="51">
        <v>2</v>
      </c>
      <c r="N37" s="52">
        <v>1</v>
      </c>
      <c r="O37" s="52">
        <v>10</v>
      </c>
      <c r="P37" s="52">
        <f t="shared" si="1"/>
        <v>2</v>
      </c>
      <c r="Q37" s="52">
        <f t="shared" si="2"/>
        <v>20</v>
      </c>
      <c r="R37" s="32" t="str">
        <f t="shared" si="3"/>
        <v>B-2</v>
      </c>
      <c r="S37" s="34" t="str">
        <f t="shared" si="4"/>
        <v>IV</v>
      </c>
      <c r="T37" s="34" t="str">
        <f t="shared" si="5"/>
        <v>Aceptable</v>
      </c>
      <c r="U37" s="136">
        <v>1</v>
      </c>
      <c r="V37" s="50" t="str">
        <f>VLOOKUP(H37,Hoja1!A$2:G$445,6,0)</f>
        <v xml:space="preserve">Enfermedades Infectocontagiosas
</v>
      </c>
      <c r="W37" s="54"/>
      <c r="X37" s="54"/>
      <c r="Y37" s="54"/>
      <c r="Z37" s="55"/>
      <c r="AA37" s="55" t="str">
        <f>VLOOKUP(H37,Hoja1!A$2:G$445,7,0)</f>
        <v>Autocuidado</v>
      </c>
      <c r="AB37" s="54" t="s">
        <v>1198</v>
      </c>
      <c r="AC37" s="124" t="s">
        <v>1199</v>
      </c>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22"/>
      <c r="B38" s="122"/>
      <c r="C38" s="172"/>
      <c r="D38" s="169"/>
      <c r="E38" s="166"/>
      <c r="F38" s="166"/>
      <c r="G38" s="18" t="str">
        <f>VLOOKUP(H38,Hoja1!A$1:G$445,2,0)</f>
        <v>AUSENCIA O EXCESO DE LUZ EN UN AMBIENTE</v>
      </c>
      <c r="H38" s="33" t="s">
        <v>155</v>
      </c>
      <c r="I38" s="18" t="str">
        <f>VLOOKUP(H38,Hoja1!A$2:G$445,3,0)</f>
        <v>DISMINUCIÓN AGUDEZA VISUAL, CANSANCIO VISUAL</v>
      </c>
      <c r="J38" s="19" t="s">
        <v>1196</v>
      </c>
      <c r="K38" s="18" t="str">
        <f>VLOOKUP(H38,Hoja1!A$2:G$445,4,0)</f>
        <v>Inspecciones planeadas e inspecciones no planeadas, procedimientos de programas de seguridad y salud en el trabajo</v>
      </c>
      <c r="L38" s="18" t="str">
        <f>VLOOKUP(H38,Hoja1!A$2:G$445,5,0)</f>
        <v>N/A</v>
      </c>
      <c r="M38" s="19">
        <v>2</v>
      </c>
      <c r="N38" s="20">
        <v>2</v>
      </c>
      <c r="O38" s="20">
        <v>10</v>
      </c>
      <c r="P38" s="20">
        <f t="shared" si="1"/>
        <v>4</v>
      </c>
      <c r="Q38" s="20">
        <f t="shared" si="2"/>
        <v>40</v>
      </c>
      <c r="R38" s="33" t="str">
        <f t="shared" si="3"/>
        <v>B-4</v>
      </c>
      <c r="S38" s="35" t="str">
        <f t="shared" si="4"/>
        <v>III</v>
      </c>
      <c r="T38" s="35" t="str">
        <f t="shared" si="5"/>
        <v>Mejorable</v>
      </c>
      <c r="U38" s="137"/>
      <c r="V38" s="18" t="str">
        <f>VLOOKUP(H38,Hoja1!A$2:G$445,6,0)</f>
        <v>DISMINUCIÓN AGUDEZA VISUAL</v>
      </c>
      <c r="W38" s="21"/>
      <c r="X38" s="21"/>
      <c r="Y38" s="21"/>
      <c r="Z38" s="17" t="s">
        <v>1215</v>
      </c>
      <c r="AA38" s="17" t="str">
        <f>VLOOKUP(H38,Hoja1!A$2:G$445,7,0)</f>
        <v>N/A</v>
      </c>
      <c r="AB38" s="21" t="s">
        <v>32</v>
      </c>
      <c r="AC38" s="125"/>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22"/>
      <c r="B39" s="122"/>
      <c r="C39" s="172"/>
      <c r="D39" s="169"/>
      <c r="E39" s="166"/>
      <c r="F39" s="166"/>
      <c r="G39" s="18" t="str">
        <f>VLOOKUP(H39,Hoja1!A$1:G$445,2,0)</f>
        <v>ENERGÍA TÉRMICA, CAMBIO DE TEMPERATURA DURANTE LOS RECORRIDOS</v>
      </c>
      <c r="H39" s="33" t="s">
        <v>174</v>
      </c>
      <c r="I39" s="18" t="str">
        <f>VLOOKUP(H39,Hoja1!A$2:G$445,3,0)</f>
        <v xml:space="preserve"> HIPOTERMIA</v>
      </c>
      <c r="J39" s="19" t="s">
        <v>1213</v>
      </c>
      <c r="K39" s="18" t="str">
        <f>VLOOKUP(H39,Hoja1!A$2:G$445,4,0)</f>
        <v>Inspecciones planeadas e inspecciones no planeadas, procedimientos de programas de seguridad y salud en el trabajo</v>
      </c>
      <c r="L39" s="18" t="str">
        <f>VLOOKUP(H39,Hoja1!A$2:G$445,5,0)</f>
        <v>EPP OVEROLES TERMICOS</v>
      </c>
      <c r="M39" s="19">
        <v>2</v>
      </c>
      <c r="N39" s="20">
        <v>3</v>
      </c>
      <c r="O39" s="20">
        <v>10</v>
      </c>
      <c r="P39" s="20">
        <f t="shared" si="1"/>
        <v>6</v>
      </c>
      <c r="Q39" s="20">
        <f t="shared" si="2"/>
        <v>60</v>
      </c>
      <c r="R39" s="33" t="str">
        <f t="shared" si="3"/>
        <v>M-6</v>
      </c>
      <c r="S39" s="35" t="str">
        <f t="shared" si="4"/>
        <v>III</v>
      </c>
      <c r="T39" s="35" t="str">
        <f t="shared" si="5"/>
        <v>Mejorable</v>
      </c>
      <c r="U39" s="137"/>
      <c r="V39" s="18" t="str">
        <f>VLOOKUP(H39,Hoja1!A$2:G$445,6,0)</f>
        <v xml:space="preserve"> HIPOTERMIA</v>
      </c>
      <c r="W39" s="21"/>
      <c r="X39" s="21"/>
      <c r="Y39" s="21"/>
      <c r="Z39" s="17"/>
      <c r="AA39" s="17" t="str">
        <f>VLOOKUP(H39,Hoja1!A$2:G$445,7,0)</f>
        <v>N/A</v>
      </c>
      <c r="AB39" s="21" t="s">
        <v>1202</v>
      </c>
      <c r="AC39" s="125"/>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37.5" customHeight="1">
      <c r="A40" s="122"/>
      <c r="B40" s="122"/>
      <c r="C40" s="172"/>
      <c r="D40" s="169"/>
      <c r="E40" s="166"/>
      <c r="F40" s="166"/>
      <c r="G40" s="18" t="str">
        <f>VLOOKUP(H40,Hoja1!A$1:G$445,2,0)</f>
        <v>NATURALEZA DE LA TAREA</v>
      </c>
      <c r="H40" s="33" t="s">
        <v>76</v>
      </c>
      <c r="I40" s="18" t="str">
        <f>VLOOKUP(H40,Hoja1!A$2:G$445,3,0)</f>
        <v>ESTRÉS,  TRANSTORNOS DEL SUEÑO</v>
      </c>
      <c r="J40" s="19" t="s">
        <v>1196</v>
      </c>
      <c r="K40" s="18" t="str">
        <f>VLOOKUP(H40,Hoja1!A$2:G$445,4,0)</f>
        <v>N/A</v>
      </c>
      <c r="L40" s="18" t="str">
        <f>VLOOKUP(H40,Hoja1!A$2:G$445,5,0)</f>
        <v>PVE PSICOSOCIAL</v>
      </c>
      <c r="M40" s="19">
        <v>2</v>
      </c>
      <c r="N40" s="20">
        <v>3</v>
      </c>
      <c r="O40" s="20">
        <v>10</v>
      </c>
      <c r="P40" s="20">
        <f t="shared" si="1"/>
        <v>6</v>
      </c>
      <c r="Q40" s="20">
        <f t="shared" si="2"/>
        <v>60</v>
      </c>
      <c r="R40" s="33" t="str">
        <f t="shared" si="3"/>
        <v>M-6</v>
      </c>
      <c r="S40" s="35" t="str">
        <f t="shared" si="4"/>
        <v>III</v>
      </c>
      <c r="T40" s="35" t="str">
        <f t="shared" si="5"/>
        <v>Mejorable</v>
      </c>
      <c r="U40" s="137"/>
      <c r="V40" s="18" t="str">
        <f>VLOOKUP(H40,Hoja1!A$2:G$445,6,0)</f>
        <v>ESTRÉS</v>
      </c>
      <c r="W40" s="21"/>
      <c r="X40" s="21"/>
      <c r="Y40" s="21"/>
      <c r="Z40" s="17"/>
      <c r="AA40" s="17" t="str">
        <f>VLOOKUP(H40,Hoja1!A$2:G$445,7,0)</f>
        <v>N/A</v>
      </c>
      <c r="AB40" s="161" t="s">
        <v>1203</v>
      </c>
      <c r="AC40" s="125"/>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37.5" customHeight="1">
      <c r="A41" s="122"/>
      <c r="B41" s="122"/>
      <c r="C41" s="172"/>
      <c r="D41" s="169"/>
      <c r="E41" s="166"/>
      <c r="F41" s="166"/>
      <c r="G41" s="18" t="str">
        <f>VLOOKUP(H41,Hoja1!A$1:G$445,2,0)</f>
        <v>DESARROLLO DE LAS MISMAS FUNCIONES DURANTE UN LARGO PERÍODO DE TIEMPO</v>
      </c>
      <c r="H41" s="33" t="s">
        <v>455</v>
      </c>
      <c r="I41" s="18" t="str">
        <f>VLOOKUP(H41,Hoja1!A$2:G$445,3,0)</f>
        <v>DEPRESIÓN, ESTRÉS</v>
      </c>
      <c r="J41" s="19" t="s">
        <v>1196</v>
      </c>
      <c r="K41" s="18" t="str">
        <f>VLOOKUP(H41,Hoja1!A$2:G$445,4,0)</f>
        <v>N/A</v>
      </c>
      <c r="L41" s="18" t="str">
        <f>VLOOKUP(H41,Hoja1!A$2:G$445,5,0)</f>
        <v>PVE PSICOSOCIAL</v>
      </c>
      <c r="M41" s="19">
        <v>2</v>
      </c>
      <c r="N41" s="20">
        <v>1</v>
      </c>
      <c r="O41" s="20">
        <v>10</v>
      </c>
      <c r="P41" s="20">
        <f t="shared" si="1"/>
        <v>2</v>
      </c>
      <c r="Q41" s="20">
        <f t="shared" si="2"/>
        <v>20</v>
      </c>
      <c r="R41" s="33" t="str">
        <f t="shared" si="3"/>
        <v>B-2</v>
      </c>
      <c r="S41" s="35" t="str">
        <f t="shared" si="4"/>
        <v>IV</v>
      </c>
      <c r="T41" s="35" t="str">
        <f t="shared" si="5"/>
        <v>Aceptable</v>
      </c>
      <c r="U41" s="137"/>
      <c r="V41" s="18" t="str">
        <f>VLOOKUP(H41,Hoja1!A$2:G$445,6,0)</f>
        <v>ESTRÉS</v>
      </c>
      <c r="W41" s="21"/>
      <c r="X41" s="21"/>
      <c r="Y41" s="21"/>
      <c r="Z41" s="17"/>
      <c r="AA41" s="17" t="str">
        <f>VLOOKUP(H41,Hoja1!A$2:G$445,7,0)</f>
        <v>N/A</v>
      </c>
      <c r="AB41" s="161"/>
      <c r="AC41" s="125"/>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22"/>
      <c r="B42" s="122"/>
      <c r="C42" s="172"/>
      <c r="D42" s="169"/>
      <c r="E42" s="166"/>
      <c r="F42" s="166"/>
      <c r="G42" s="18" t="str">
        <f>VLOOKUP(H42,Hoja1!A$1:G$445,2,0)</f>
        <v>Forzadas, Prolongadas</v>
      </c>
      <c r="H42" s="33" t="s">
        <v>40</v>
      </c>
      <c r="I42" s="18" t="str">
        <f>VLOOKUP(H42,Hoja1!A$2:G$445,3,0)</f>
        <v xml:space="preserve">Lesiones osteomusculares, lesiones osteoarticulares
</v>
      </c>
      <c r="J42" s="19" t="s">
        <v>1197</v>
      </c>
      <c r="K42" s="18" t="str">
        <f>VLOOKUP(H42,Hoja1!A$2:G$445,4,0)</f>
        <v>Inspecciones planeadas e inspecciones no planeadas, procedimientos de programas de seguridad y salud en el trabajo</v>
      </c>
      <c r="L42" s="18" t="str">
        <f>VLOOKUP(H42,Hoja1!A$2:G$445,5,0)</f>
        <v>PVE Biomecánico, programa pausas activas, exámenes periódicos, recomendaciones, control de posturas</v>
      </c>
      <c r="M42" s="19">
        <v>2</v>
      </c>
      <c r="N42" s="20">
        <v>3</v>
      </c>
      <c r="O42" s="20">
        <v>10</v>
      </c>
      <c r="P42" s="20">
        <f t="shared" si="1"/>
        <v>6</v>
      </c>
      <c r="Q42" s="20">
        <f t="shared" si="2"/>
        <v>60</v>
      </c>
      <c r="R42" s="33" t="str">
        <f t="shared" si="3"/>
        <v>M-6</v>
      </c>
      <c r="S42" s="35" t="str">
        <f t="shared" si="4"/>
        <v>III</v>
      </c>
      <c r="T42" s="35" t="str">
        <f t="shared" si="5"/>
        <v>Mejorable</v>
      </c>
      <c r="U42" s="137"/>
      <c r="V42" s="18" t="str">
        <f>VLOOKUP(H42,Hoja1!A$2:G$445,6,0)</f>
        <v>Enfermedades Osteomusculares</v>
      </c>
      <c r="W42" s="21"/>
      <c r="X42" s="21"/>
      <c r="Y42" s="21"/>
      <c r="Z42" s="17"/>
      <c r="AA42" s="17" t="str">
        <f>VLOOKUP(H42,Hoja1!A$2:G$445,7,0)</f>
        <v>Prevención en lesiones osteomusculares, líderes de pausas activas</v>
      </c>
      <c r="AB42" s="161" t="s">
        <v>1204</v>
      </c>
      <c r="AC42" s="125"/>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46.5" customHeight="1">
      <c r="A43" s="122"/>
      <c r="B43" s="122"/>
      <c r="C43" s="172"/>
      <c r="D43" s="169"/>
      <c r="E43" s="166"/>
      <c r="F43" s="166"/>
      <c r="G43" s="18" t="str">
        <f>VLOOKUP(H43,Hoja1!A$1:G$445,2,0)</f>
        <v>Higiene Muscular</v>
      </c>
      <c r="H43" s="33" t="s">
        <v>483</v>
      </c>
      <c r="I43" s="18" t="str">
        <f>VLOOKUP(H43,Hoja1!A$2:G$445,3,0)</f>
        <v>Lesiones Musculoesqueléticas</v>
      </c>
      <c r="J43" s="19" t="s">
        <v>1197</v>
      </c>
      <c r="K43" s="18" t="str">
        <f>VLOOKUP(H43,Hoja1!A$2:G$445,4,0)</f>
        <v>N/A</v>
      </c>
      <c r="L43" s="18" t="str">
        <f>VLOOKUP(H43,Hoja1!A$2:G$445,5,0)</f>
        <v>N/A</v>
      </c>
      <c r="M43" s="19">
        <v>2</v>
      </c>
      <c r="N43" s="20">
        <v>3</v>
      </c>
      <c r="O43" s="20">
        <v>10</v>
      </c>
      <c r="P43" s="20">
        <f t="shared" si="1"/>
        <v>6</v>
      </c>
      <c r="Q43" s="20">
        <f t="shared" si="2"/>
        <v>60</v>
      </c>
      <c r="R43" s="33" t="str">
        <f t="shared" si="3"/>
        <v>M-6</v>
      </c>
      <c r="S43" s="35" t="str">
        <f t="shared" si="4"/>
        <v>III</v>
      </c>
      <c r="T43" s="35" t="str">
        <f t="shared" si="5"/>
        <v>Mejorable</v>
      </c>
      <c r="U43" s="137"/>
      <c r="V43" s="18" t="str">
        <f>VLOOKUP(H43,Hoja1!A$2:G$445,6,0)</f>
        <v xml:space="preserve">Enfermedades Osteomusculares
</v>
      </c>
      <c r="W43" s="21"/>
      <c r="X43" s="21"/>
      <c r="Y43" s="21"/>
      <c r="Z43" s="17"/>
      <c r="AA43" s="17" t="str">
        <f>VLOOKUP(H43,Hoja1!A$2:G$445,7,0)</f>
        <v>Prevención en lesiones osteomusculares, líderes de pausas activas</v>
      </c>
      <c r="AB43" s="161"/>
      <c r="AC43" s="125"/>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122"/>
      <c r="B44" s="122"/>
      <c r="C44" s="172"/>
      <c r="D44" s="169"/>
      <c r="E44" s="166"/>
      <c r="F44" s="166"/>
      <c r="G44" s="18" t="str">
        <f>VLOOKUP(H44,Hoja1!A$1:G$445,2,0)</f>
        <v>Atropellamiento, Envestir</v>
      </c>
      <c r="H44" s="33" t="s">
        <v>1188</v>
      </c>
      <c r="I44" s="18" t="str">
        <f>VLOOKUP(H44,Hoja1!A$2:G$445,3,0)</f>
        <v>Lesiones, pérdidas materiales, muerte</v>
      </c>
      <c r="J44" s="19" t="s">
        <v>1196</v>
      </c>
      <c r="K44" s="18" t="str">
        <f>VLOOKUP(H44,Hoja1!A$2:G$445,4,0)</f>
        <v>Inspecciones planeadas e inspecciones no planeadas, procedimientos de programas de seguridad y salud en el trabajo</v>
      </c>
      <c r="L44" s="18" t="str">
        <f>VLOOKUP(H44,Hoja1!A$2:G$445,5,0)</f>
        <v>Programa de seguridad vial, señalización</v>
      </c>
      <c r="M44" s="19">
        <v>2</v>
      </c>
      <c r="N44" s="20">
        <v>1</v>
      </c>
      <c r="O44" s="20">
        <v>60</v>
      </c>
      <c r="P44" s="20">
        <f t="shared" si="1"/>
        <v>2</v>
      </c>
      <c r="Q44" s="20">
        <f t="shared" si="2"/>
        <v>120</v>
      </c>
      <c r="R44" s="33" t="str">
        <f t="shared" si="3"/>
        <v>B-2</v>
      </c>
      <c r="S44" s="35" t="str">
        <f t="shared" si="4"/>
        <v>III</v>
      </c>
      <c r="T44" s="35" t="str">
        <f t="shared" si="5"/>
        <v>Mejorable</v>
      </c>
      <c r="U44" s="137"/>
      <c r="V44" s="18" t="str">
        <f>VLOOKUP(H44,Hoja1!A$2:G$445,6,0)</f>
        <v>Muerte</v>
      </c>
      <c r="W44" s="21"/>
      <c r="X44" s="21"/>
      <c r="Y44" s="21"/>
      <c r="Z44" s="17"/>
      <c r="AA44" s="17" t="str">
        <f>VLOOKUP(H44,Hoja1!A$2:G$445,7,0)</f>
        <v>Seguridad vial y manejo defensivo, aseguramiento de áreas de trabajo</v>
      </c>
      <c r="AB44" s="21" t="s">
        <v>32</v>
      </c>
      <c r="AC44" s="125"/>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79.5" customHeight="1">
      <c r="A45" s="122"/>
      <c r="B45" s="122"/>
      <c r="C45" s="172"/>
      <c r="D45" s="169"/>
      <c r="E45" s="166"/>
      <c r="F45" s="166"/>
      <c r="G45" s="18" t="str">
        <f>VLOOKUP(H45,Hoja1!A$1:G$445,2,0)</f>
        <v>Atraco, golpiza, atentados y secuestrados</v>
      </c>
      <c r="H45" s="33" t="s">
        <v>57</v>
      </c>
      <c r="I45" s="18" t="str">
        <f>VLOOKUP(H45,Hoja1!A$2:G$445,3,0)</f>
        <v>Estrés, golpes, Secuestros</v>
      </c>
      <c r="J45" s="19" t="s">
        <v>1196</v>
      </c>
      <c r="K45" s="18" t="str">
        <f>VLOOKUP(H45,Hoja1!A$2:G$445,4,0)</f>
        <v>Inspecciones planeadas e inspecciones no planeadas, procedimientos de programas de seguridad y salud en el trabajo</v>
      </c>
      <c r="L45" s="18" t="str">
        <f>VLOOKUP(H45,Hoja1!A$2:G$445,5,0)</f>
        <v xml:space="preserve">Uniformes Corporativos, Caquetas corporativas, Carnetización
</v>
      </c>
      <c r="M45" s="19">
        <v>2</v>
      </c>
      <c r="N45" s="20">
        <v>1</v>
      </c>
      <c r="O45" s="20">
        <v>60</v>
      </c>
      <c r="P45" s="20">
        <f t="shared" si="1"/>
        <v>2</v>
      </c>
      <c r="Q45" s="20">
        <f t="shared" si="2"/>
        <v>120</v>
      </c>
      <c r="R45" s="33" t="str">
        <f t="shared" si="3"/>
        <v>B-2</v>
      </c>
      <c r="S45" s="35" t="str">
        <f t="shared" si="4"/>
        <v>III</v>
      </c>
      <c r="T45" s="35" t="str">
        <f t="shared" si="5"/>
        <v>Mejorable</v>
      </c>
      <c r="U45" s="137"/>
      <c r="V45" s="18" t="str">
        <f>VLOOKUP(H45,Hoja1!A$2:G$445,6,0)</f>
        <v>Secuestros</v>
      </c>
      <c r="W45" s="21"/>
      <c r="X45" s="21"/>
      <c r="Y45" s="21"/>
      <c r="Z45" s="17"/>
      <c r="AA45" s="17" t="str">
        <f>VLOOKUP(H45,Hoja1!A$2:G$445,7,0)</f>
        <v>N/A</v>
      </c>
      <c r="AB45" s="21" t="s">
        <v>1207</v>
      </c>
      <c r="AC45" s="125"/>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69.75" customHeight="1" thickBot="1">
      <c r="A46" s="122"/>
      <c r="B46" s="122"/>
      <c r="C46" s="173"/>
      <c r="D46" s="170"/>
      <c r="E46" s="167"/>
      <c r="F46" s="167"/>
      <c r="G46" s="23" t="str">
        <f>VLOOKUP(H46,Hoja1!A$1:G$445,2,0)</f>
        <v>SISMOS, INCENDIOS, INUNDACIONES, TERREMOTOS, VENDAVALES, DERRUMBE</v>
      </c>
      <c r="H46" s="36" t="s">
        <v>62</v>
      </c>
      <c r="I46" s="23" t="str">
        <f>VLOOKUP(H46,Hoja1!A$2:G$445,3,0)</f>
        <v>SISMOS, INCENDIOS, INUNDACIONES, TERREMOTOS, VENDAVALES</v>
      </c>
      <c r="J46" s="24" t="s">
        <v>1214</v>
      </c>
      <c r="K46" s="23" t="str">
        <f>VLOOKUP(H46,Hoja1!A$2:G$445,4,0)</f>
        <v>Inspecciones planeadas e inspecciones no planeadas, procedimientos de programas de seguridad y salud en el trabajo</v>
      </c>
      <c r="L46" s="23" t="str">
        <f>VLOOKUP(H46,Hoja1!A$2:G$445,5,0)</f>
        <v>BRIGADAS DE EMERGENCIAS</v>
      </c>
      <c r="M46" s="24">
        <v>2</v>
      </c>
      <c r="N46" s="25">
        <v>1</v>
      </c>
      <c r="O46" s="25">
        <v>100</v>
      </c>
      <c r="P46" s="25">
        <f t="shared" si="1"/>
        <v>2</v>
      </c>
      <c r="Q46" s="25">
        <f t="shared" si="2"/>
        <v>200</v>
      </c>
      <c r="R46" s="36" t="str">
        <f t="shared" si="3"/>
        <v>B-2</v>
      </c>
      <c r="S46" s="37" t="str">
        <f t="shared" si="4"/>
        <v>II</v>
      </c>
      <c r="T46" s="37" t="str">
        <f t="shared" si="5"/>
        <v>No Aceptable o Aceptable Con Control Especifico</v>
      </c>
      <c r="U46" s="138"/>
      <c r="V46" s="23" t="str">
        <f>VLOOKUP(H46,Hoja1!A$2:G$445,6,0)</f>
        <v>MUERTE</v>
      </c>
      <c r="W46" s="26"/>
      <c r="X46" s="26"/>
      <c r="Y46" s="26"/>
      <c r="Z46" s="22" t="s">
        <v>1209</v>
      </c>
      <c r="AA46" s="22" t="str">
        <f>VLOOKUP(H46,Hoja1!A$2:G$445,7,0)</f>
        <v>ENTRENAMIENTO DE LA BRIGADA; DIVULGACIÓN DE PLAN DE EMERGENCIA</v>
      </c>
      <c r="AB46" s="26" t="s">
        <v>1208</v>
      </c>
      <c r="AC46" s="126"/>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40.5">
      <c r="A47" s="122"/>
      <c r="B47" s="122"/>
      <c r="C47" s="124" t="str">
        <f>VLOOKUP(E47,Hoja2!A$2:C$81,2,0)</f>
        <v>Vigilar las dependencies, predios, materiales y equipos de la Empresa con el fin de preservar y conservar los bienes de Ia misma.</v>
      </c>
      <c r="D47" s="130" t="str">
        <f>VLOOKUP(E47,Hoja2!A$2:C$81,3,0)</f>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
      <c r="E47" s="133" t="s">
        <v>1033</v>
      </c>
      <c r="F47" s="133" t="s">
        <v>1193</v>
      </c>
      <c r="G47" s="50" t="str">
        <f>VLOOKUP(H47,Hoja1!A$1:G$445,2,0)</f>
        <v>Modeduras</v>
      </c>
      <c r="H47" s="32" t="s">
        <v>79</v>
      </c>
      <c r="I47" s="50" t="str">
        <f>VLOOKUP(H47,Hoja1!A$2:G$445,3,0)</f>
        <v>Lesiones, tejidos, muerte, enfermedades infectocontagiosas</v>
      </c>
      <c r="J47" s="51" t="s">
        <v>1196</v>
      </c>
      <c r="K47" s="50" t="str">
        <f>VLOOKUP(H47,Hoja1!A$2:G$445,4,0)</f>
        <v>N/A</v>
      </c>
      <c r="L47" s="50" t="str">
        <f>VLOOKUP(H47,Hoja1!A$2:G$445,5,0)</f>
        <v>N/A</v>
      </c>
      <c r="M47" s="51">
        <v>2</v>
      </c>
      <c r="N47" s="52">
        <v>2</v>
      </c>
      <c r="O47" s="52">
        <v>100</v>
      </c>
      <c r="P47" s="52">
        <f t="shared" si="1"/>
        <v>4</v>
      </c>
      <c r="Q47" s="52">
        <f t="shared" si="2"/>
        <v>400</v>
      </c>
      <c r="R47" s="32" t="str">
        <f t="shared" si="3"/>
        <v>B-4</v>
      </c>
      <c r="S47" s="34" t="str">
        <f t="shared" si="4"/>
        <v>II</v>
      </c>
      <c r="T47" s="34" t="str">
        <f t="shared" si="5"/>
        <v>No Aceptable o Aceptable Con Control Especifico</v>
      </c>
      <c r="U47" s="136">
        <v>1</v>
      </c>
      <c r="V47" s="50" t="str">
        <f>VLOOKUP(H47,Hoja1!A$2:G$445,6,0)</f>
        <v>Posibles enfermedades</v>
      </c>
      <c r="W47" s="54"/>
      <c r="X47" s="54"/>
      <c r="Y47" s="54"/>
      <c r="Z47" s="55"/>
      <c r="AA47" s="55" t="str">
        <f>VLOOKUP(H47,Hoja1!A$2:G$445,7,0)</f>
        <v xml:space="preserve">Riesgo Biológico, Autocuidado y/o Uso y manejo adecuado de E.P.P.
</v>
      </c>
      <c r="AB47" s="54"/>
      <c r="AC47" s="124" t="s">
        <v>1199</v>
      </c>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122"/>
      <c r="B48" s="122"/>
      <c r="C48" s="125"/>
      <c r="D48" s="131"/>
      <c r="E48" s="134"/>
      <c r="F48" s="134"/>
      <c r="G48" s="18" t="str">
        <f>VLOOKUP(H48,Hoja1!A$1:G$445,2,0)</f>
        <v>AUSENCIA O EXCESO DE LUZ EN UN AMBIENTE</v>
      </c>
      <c r="H48" s="33" t="s">
        <v>155</v>
      </c>
      <c r="I48" s="18" t="str">
        <f>VLOOKUP(H48,Hoja1!A$2:G$445,3,0)</f>
        <v>DISMINUCIÓN AGUDEZA VISUAL, CANSANCIO VISUAL</v>
      </c>
      <c r="J48" s="19" t="s">
        <v>1196</v>
      </c>
      <c r="K48" s="18" t="str">
        <f>VLOOKUP(H48,Hoja1!A$2:G$445,4,0)</f>
        <v>Inspecciones planeadas e inspecciones no planeadas, procedimientos de programas de seguridad y salud en el trabajo</v>
      </c>
      <c r="L48" s="18" t="str">
        <f>VLOOKUP(H48,Hoja1!A$2:G$445,5,0)</f>
        <v>N/A</v>
      </c>
      <c r="M48" s="19">
        <v>2</v>
      </c>
      <c r="N48" s="20">
        <v>2</v>
      </c>
      <c r="O48" s="20">
        <v>25</v>
      </c>
      <c r="P48" s="20">
        <f t="shared" si="1"/>
        <v>4</v>
      </c>
      <c r="Q48" s="20">
        <f t="shared" si="2"/>
        <v>100</v>
      </c>
      <c r="R48" s="33" t="str">
        <f t="shared" si="3"/>
        <v>B-4</v>
      </c>
      <c r="S48" s="35" t="str">
        <f t="shared" si="4"/>
        <v>III</v>
      </c>
      <c r="T48" s="35" t="str">
        <f t="shared" si="5"/>
        <v>Mejorable</v>
      </c>
      <c r="U48" s="137"/>
      <c r="V48" s="18" t="str">
        <f>VLOOKUP(H48,Hoja1!A$2:G$445,6,0)</f>
        <v>DISMINUCIÓN AGUDEZA VISUAL</v>
      </c>
      <c r="W48" s="21"/>
      <c r="X48" s="21"/>
      <c r="Y48" s="21"/>
      <c r="Z48" s="17"/>
      <c r="AA48" s="17" t="str">
        <f>VLOOKUP(H48,Hoja1!A$2:G$445,7,0)</f>
        <v>N/A</v>
      </c>
      <c r="AB48" s="21"/>
      <c r="AC48" s="125"/>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122"/>
      <c r="B49" s="122"/>
      <c r="C49" s="125"/>
      <c r="D49" s="131"/>
      <c r="E49" s="134"/>
      <c r="F49" s="134"/>
      <c r="G49" s="18" t="str">
        <f>VLOOKUP(H49,Hoja1!A$1:G$445,2,0)</f>
        <v>INFRAROJA, ULTRAVIOLETA, VISIBLE, RADIOFRECUENCIA, MICROONDAS, LASER</v>
      </c>
      <c r="H49" s="33" t="s">
        <v>67</v>
      </c>
      <c r="I49" s="18" t="str">
        <f>VLOOKUP(H49,Hoja1!A$2:G$445,3,0)</f>
        <v>CÁNCER, LESIONES DÉRMICAS Y OCULARES</v>
      </c>
      <c r="J49" s="19" t="s">
        <v>1196</v>
      </c>
      <c r="K49" s="18" t="str">
        <f>VLOOKUP(H49,Hoja1!A$2:G$445,4,0)</f>
        <v>Inspecciones planeadas e inspecciones no planeadas, procedimientos de programas de seguridad y salud en el trabajo</v>
      </c>
      <c r="L49" s="18" t="str">
        <f>VLOOKUP(H49,Hoja1!A$2:G$445,5,0)</f>
        <v>PROGRAMA BLOQUEADOR SOLAR</v>
      </c>
      <c r="M49" s="19">
        <v>2</v>
      </c>
      <c r="N49" s="20">
        <v>2</v>
      </c>
      <c r="O49" s="20">
        <v>10</v>
      </c>
      <c r="P49" s="20">
        <f t="shared" si="1"/>
        <v>4</v>
      </c>
      <c r="Q49" s="20">
        <f t="shared" si="2"/>
        <v>40</v>
      </c>
      <c r="R49" s="33" t="str">
        <f t="shared" si="3"/>
        <v>B-4</v>
      </c>
      <c r="S49" s="35" t="str">
        <f t="shared" si="4"/>
        <v>III</v>
      </c>
      <c r="T49" s="35" t="str">
        <f t="shared" si="5"/>
        <v>Mejorable</v>
      </c>
      <c r="U49" s="137"/>
      <c r="V49" s="18" t="str">
        <f>VLOOKUP(H49,Hoja1!A$2:G$445,6,0)</f>
        <v>CÁNCER</v>
      </c>
      <c r="W49" s="21"/>
      <c r="X49" s="21"/>
      <c r="Y49" s="21"/>
      <c r="Z49" s="17"/>
      <c r="AA49" s="17" t="str">
        <f>VLOOKUP(H49,Hoja1!A$2:G$445,7,0)</f>
        <v>N/A</v>
      </c>
      <c r="AB49" s="21"/>
      <c r="AC49" s="125"/>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
      <c r="A50" s="122"/>
      <c r="B50" s="122"/>
      <c r="C50" s="125"/>
      <c r="D50" s="131"/>
      <c r="E50" s="134"/>
      <c r="F50" s="134"/>
      <c r="G50" s="18" t="str">
        <f>VLOOKUP(H50,Hoja1!A$1:G$445,2,0)</f>
        <v>MAQUINARIA O EQUIPO</v>
      </c>
      <c r="H50" s="33" t="s">
        <v>164</v>
      </c>
      <c r="I50" s="18" t="str">
        <f>VLOOKUP(H50,Hoja1!A$2:G$445,3,0)</f>
        <v>SORDERA, ESTRÉS, HIPOACUSIA, CEFALA,IRRITABILIDAD</v>
      </c>
      <c r="J50" s="19" t="s">
        <v>1196</v>
      </c>
      <c r="K50" s="18" t="str">
        <f>VLOOKUP(H50,Hoja1!A$2:G$445,4,0)</f>
        <v>Inspecciones planeadas e inspecciones no planeadas, procedimientos de programas de seguridad y salud en el trabajo</v>
      </c>
      <c r="L50" s="18" t="str">
        <f>VLOOKUP(H50,Hoja1!A$2:G$445,5,0)</f>
        <v>PVE RUIDO</v>
      </c>
      <c r="M50" s="19">
        <v>2</v>
      </c>
      <c r="N50" s="20">
        <v>2</v>
      </c>
      <c r="O50" s="20">
        <v>10</v>
      </c>
      <c r="P50" s="20">
        <f t="shared" si="1"/>
        <v>4</v>
      </c>
      <c r="Q50" s="20">
        <f t="shared" si="2"/>
        <v>40</v>
      </c>
      <c r="R50" s="33" t="str">
        <f t="shared" si="3"/>
        <v>B-4</v>
      </c>
      <c r="S50" s="35" t="str">
        <f t="shared" si="4"/>
        <v>III</v>
      </c>
      <c r="T50" s="35" t="str">
        <f t="shared" si="5"/>
        <v>Mejorable</v>
      </c>
      <c r="U50" s="137"/>
      <c r="V50" s="18" t="str">
        <f>VLOOKUP(H50,Hoja1!A$2:G$445,6,0)</f>
        <v>SORDERA</v>
      </c>
      <c r="W50" s="21"/>
      <c r="X50" s="21"/>
      <c r="Y50" s="21"/>
      <c r="Z50" s="17"/>
      <c r="AA50" s="17" t="str">
        <f>VLOOKUP(H50,Hoja1!A$2:G$445,7,0)</f>
        <v>USO DE EPP</v>
      </c>
      <c r="AB50" s="21"/>
      <c r="AC50" s="125"/>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
      <c r="A51" s="122"/>
      <c r="B51" s="122"/>
      <c r="C51" s="125"/>
      <c r="D51" s="131"/>
      <c r="E51" s="134"/>
      <c r="F51" s="134"/>
      <c r="G51" s="18" t="str">
        <f>VLOOKUP(H51,Hoja1!A$1:G$445,2,0)</f>
        <v>ENERGÍA TÉRMICA, CAMBIO DE TEMPERATURA DURANTE LOS RECORRIDOS</v>
      </c>
      <c r="H51" s="33" t="s">
        <v>174</v>
      </c>
      <c r="I51" s="18" t="str">
        <f>VLOOKUP(H51,Hoja1!A$2:G$445,3,0)</f>
        <v xml:space="preserve"> HIPOTERMIA</v>
      </c>
      <c r="J51" s="19" t="s">
        <v>1196</v>
      </c>
      <c r="K51" s="18" t="str">
        <f>VLOOKUP(H51,Hoja1!A$2:G$445,4,0)</f>
        <v>Inspecciones planeadas e inspecciones no planeadas, procedimientos de programas de seguridad y salud en el trabajo</v>
      </c>
      <c r="L51" s="18" t="str">
        <f>VLOOKUP(H51,Hoja1!A$2:G$445,5,0)</f>
        <v>EPP OVEROLES TERMICOS</v>
      </c>
      <c r="M51" s="19">
        <v>2</v>
      </c>
      <c r="N51" s="20">
        <v>3</v>
      </c>
      <c r="O51" s="20">
        <v>10</v>
      </c>
      <c r="P51" s="20">
        <f t="shared" si="1"/>
        <v>6</v>
      </c>
      <c r="Q51" s="20">
        <f t="shared" si="2"/>
        <v>60</v>
      </c>
      <c r="R51" s="33" t="str">
        <f t="shared" si="3"/>
        <v>M-6</v>
      </c>
      <c r="S51" s="35" t="str">
        <f t="shared" si="4"/>
        <v>III</v>
      </c>
      <c r="T51" s="35" t="str">
        <f t="shared" si="5"/>
        <v>Mejorable</v>
      </c>
      <c r="U51" s="137"/>
      <c r="V51" s="18" t="str">
        <f>VLOOKUP(H51,Hoja1!A$2:G$445,6,0)</f>
        <v xml:space="preserve"> HIPOTERMIA</v>
      </c>
      <c r="W51" s="21"/>
      <c r="X51" s="21"/>
      <c r="Y51" s="21"/>
      <c r="Z51" s="17"/>
      <c r="AA51" s="17" t="str">
        <f>VLOOKUP(H51,Hoja1!A$2:G$445,7,0)</f>
        <v>N/A</v>
      </c>
      <c r="AB51" s="21"/>
      <c r="AC51" s="125"/>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
      <c r="A52" s="122"/>
      <c r="B52" s="122"/>
      <c r="C52" s="125"/>
      <c r="D52" s="131"/>
      <c r="E52" s="134"/>
      <c r="F52" s="134"/>
      <c r="G52" s="18" t="str">
        <f>VLOOKUP(H52,Hoja1!A$1:G$445,2,0)</f>
        <v>LÍQUIDOS</v>
      </c>
      <c r="H52" s="33" t="s">
        <v>263</v>
      </c>
      <c r="I52" s="18" t="str">
        <f>VLOOKUP(H52,Hoja1!A$2:G$445,3,0)</f>
        <v xml:space="preserve">  QUEMADURAS, IRRITACIONES, LESIONES PIEL, LESIONES OCULARES, IRRITACIÓN DE LAS MUCOSAS</v>
      </c>
      <c r="J52" s="19" t="s">
        <v>1216</v>
      </c>
      <c r="K52" s="18" t="str">
        <f>VLOOKUP(H52,Hoja1!A$2:G$445,4,0)</f>
        <v>Inspecciones planeadas e inspecciones no planeadas, procedimientos de programas de seguridad y salud en el trabajo</v>
      </c>
      <c r="L52" s="18" t="str">
        <f>VLOOKUP(H52,Hoja1!A$2:G$445,5,0)</f>
        <v>EPP TAPABOCAS, CARETAS CON FILTROS, GUANTES</v>
      </c>
      <c r="M52" s="19">
        <v>2</v>
      </c>
      <c r="N52" s="20">
        <v>2</v>
      </c>
      <c r="O52" s="20">
        <v>25</v>
      </c>
      <c r="P52" s="20">
        <f t="shared" si="1"/>
        <v>4</v>
      </c>
      <c r="Q52" s="20">
        <f t="shared" si="2"/>
        <v>100</v>
      </c>
      <c r="R52" s="33" t="str">
        <f t="shared" si="3"/>
        <v>B-4</v>
      </c>
      <c r="S52" s="35" t="str">
        <f t="shared" si="4"/>
        <v>III</v>
      </c>
      <c r="T52" s="35" t="str">
        <f t="shared" si="5"/>
        <v>Mejorable</v>
      </c>
      <c r="U52" s="137"/>
      <c r="V52" s="18" t="str">
        <f>VLOOKUP(H52,Hoja1!A$2:G$445,6,0)</f>
        <v>LESIONES IRREVERSIBLES VÍAS RESPIRATORIAS</v>
      </c>
      <c r="W52" s="21"/>
      <c r="X52" s="21"/>
      <c r="Y52" s="21"/>
      <c r="Z52" s="17"/>
      <c r="AA52" s="17" t="str">
        <f>VLOOKUP(H52,Hoja1!A$2:G$445,7,0)</f>
        <v>USO Y MANEJO ADECUADO DE E.P.P.; MANEJO DE PRODUCTOS QUÍMICOS LÍQUIDOS</v>
      </c>
      <c r="AB52" s="21"/>
      <c r="AC52" s="125"/>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
      <c r="A53" s="122"/>
      <c r="B53" s="122"/>
      <c r="C53" s="125"/>
      <c r="D53" s="131"/>
      <c r="E53" s="134"/>
      <c r="F53" s="134"/>
      <c r="G53" s="18" t="str">
        <f>VLOOKUP(H53,Hoja1!A$1:G$445,2,0)</f>
        <v>MATERIAL PARTICULADO</v>
      </c>
      <c r="H53" s="33" t="s">
        <v>269</v>
      </c>
      <c r="I53" s="18" t="str">
        <f>VLOOKUP(H53,Hoja1!A$2:G$445,3,0)</f>
        <v>NEUMOCONIOSIS, BRONQUITIS, ASMA, SILICOSIS</v>
      </c>
      <c r="J53" s="19" t="s">
        <v>1196</v>
      </c>
      <c r="K53" s="18" t="str">
        <f>VLOOKUP(H53,Hoja1!A$2:G$445,4,0)</f>
        <v>Inspecciones planeadas e inspecciones no planeadas, procedimientos de programas de seguridad y salud en el trabajo</v>
      </c>
      <c r="L53" s="18" t="str">
        <f>VLOOKUP(H53,Hoja1!A$2:G$445,5,0)</f>
        <v>EPP MASCARILLAS Y FILTROS</v>
      </c>
      <c r="M53" s="19">
        <v>2</v>
      </c>
      <c r="N53" s="20">
        <v>2</v>
      </c>
      <c r="O53" s="20">
        <v>10</v>
      </c>
      <c r="P53" s="20">
        <f t="shared" si="1"/>
        <v>4</v>
      </c>
      <c r="Q53" s="20">
        <f t="shared" si="2"/>
        <v>40</v>
      </c>
      <c r="R53" s="33" t="str">
        <f t="shared" si="3"/>
        <v>B-4</v>
      </c>
      <c r="S53" s="35" t="str">
        <f t="shared" si="4"/>
        <v>III</v>
      </c>
      <c r="T53" s="35" t="str">
        <f t="shared" si="5"/>
        <v>Mejorable</v>
      </c>
      <c r="U53" s="137"/>
      <c r="V53" s="18" t="str">
        <f>VLOOKUP(H53,Hoja1!A$2:G$445,6,0)</f>
        <v>NEUMOCONIOSIS</v>
      </c>
      <c r="W53" s="21"/>
      <c r="X53" s="21"/>
      <c r="Y53" s="21"/>
      <c r="Z53" s="17"/>
      <c r="AA53" s="17" t="str">
        <f>VLOOKUP(H53,Hoja1!A$2:G$445,7,0)</f>
        <v>USO Y MANEJO DE LOS EPP</v>
      </c>
      <c r="AB53" s="21"/>
      <c r="AC53" s="125"/>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42.75" customHeight="1">
      <c r="A54" s="122"/>
      <c r="B54" s="122"/>
      <c r="C54" s="125"/>
      <c r="D54" s="131"/>
      <c r="E54" s="134"/>
      <c r="F54" s="134"/>
      <c r="G54" s="18" t="str">
        <f>VLOOKUP(H54,Hoja1!A$1:G$445,2,0)</f>
        <v>NATURALEZA DE LA TAREA</v>
      </c>
      <c r="H54" s="33" t="s">
        <v>76</v>
      </c>
      <c r="I54" s="18" t="str">
        <f>VLOOKUP(H54,Hoja1!A$2:G$445,3,0)</f>
        <v>ESTRÉS,  TRANSTORNOS DEL SUEÑO</v>
      </c>
      <c r="J54" s="19" t="s">
        <v>1196</v>
      </c>
      <c r="K54" s="18" t="str">
        <f>VLOOKUP(H54,Hoja1!A$2:G$445,4,0)</f>
        <v>N/A</v>
      </c>
      <c r="L54" s="18" t="str">
        <f>VLOOKUP(H54,Hoja1!A$2:G$445,5,0)</f>
        <v>PVE PSICOSOCIAL</v>
      </c>
      <c r="M54" s="19">
        <v>2</v>
      </c>
      <c r="N54" s="20">
        <v>3</v>
      </c>
      <c r="O54" s="20">
        <v>10</v>
      </c>
      <c r="P54" s="20">
        <f t="shared" si="1"/>
        <v>6</v>
      </c>
      <c r="Q54" s="20">
        <f t="shared" si="2"/>
        <v>60</v>
      </c>
      <c r="R54" s="33" t="str">
        <f t="shared" si="3"/>
        <v>M-6</v>
      </c>
      <c r="S54" s="35" t="str">
        <f t="shared" si="4"/>
        <v>III</v>
      </c>
      <c r="T54" s="35" t="str">
        <f t="shared" si="5"/>
        <v>Mejorable</v>
      </c>
      <c r="U54" s="137"/>
      <c r="V54" s="18" t="str">
        <f>VLOOKUP(H54,Hoja1!A$2:G$445,6,0)</f>
        <v>ESTRÉS</v>
      </c>
      <c r="W54" s="21"/>
      <c r="X54" s="21"/>
      <c r="Y54" s="21"/>
      <c r="Z54" s="17"/>
      <c r="AA54" s="17" t="str">
        <f>VLOOKUP(H54,Hoja1!A$2:G$445,7,0)</f>
        <v>N/A</v>
      </c>
      <c r="AB54" s="127" t="s">
        <v>1203</v>
      </c>
      <c r="AC54" s="125"/>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42.75" customHeight="1">
      <c r="A55" s="122"/>
      <c r="B55" s="122"/>
      <c r="C55" s="125"/>
      <c r="D55" s="131"/>
      <c r="E55" s="134"/>
      <c r="F55" s="134"/>
      <c r="G55" s="18" t="str">
        <f>VLOOKUP(H55,Hoja1!A$1:G$445,2,0)</f>
        <v xml:space="preserve"> ALTA CONCENTRACIÓN</v>
      </c>
      <c r="H55" s="33" t="s">
        <v>88</v>
      </c>
      <c r="I55" s="18" t="str">
        <f>VLOOKUP(H55,Hoja1!A$2:G$445,3,0)</f>
        <v>ESTRÉS, DEPRESIÓN, TRANSTORNOS DEL SUEÑO, AUSENCIA DE ATENCIÓN</v>
      </c>
      <c r="J55" s="19" t="s">
        <v>1196</v>
      </c>
      <c r="K55" s="18" t="str">
        <f>VLOOKUP(H55,Hoja1!A$2:G$445,4,0)</f>
        <v>N/A</v>
      </c>
      <c r="L55" s="18" t="str">
        <f>VLOOKUP(H55,Hoja1!A$2:G$445,5,0)</f>
        <v>PVE PSICOSOCIAL</v>
      </c>
      <c r="M55" s="19">
        <v>2</v>
      </c>
      <c r="N55" s="20">
        <v>1</v>
      </c>
      <c r="O55" s="20">
        <v>10</v>
      </c>
      <c r="P55" s="20">
        <f t="shared" si="1"/>
        <v>2</v>
      </c>
      <c r="Q55" s="20">
        <f t="shared" si="2"/>
        <v>20</v>
      </c>
      <c r="R55" s="33" t="str">
        <f t="shared" si="3"/>
        <v>B-2</v>
      </c>
      <c r="S55" s="35" t="str">
        <f t="shared" si="4"/>
        <v>IV</v>
      </c>
      <c r="T55" s="35" t="str">
        <f t="shared" si="5"/>
        <v>Aceptable</v>
      </c>
      <c r="U55" s="137"/>
      <c r="V55" s="18" t="str">
        <f>VLOOKUP(H55,Hoja1!A$2:G$445,6,0)</f>
        <v>ESTRÉS, ALTERACIÓN DEL SISTEMA NERVIOSO</v>
      </c>
      <c r="W55" s="21"/>
      <c r="X55" s="21"/>
      <c r="Y55" s="21"/>
      <c r="Z55" s="17"/>
      <c r="AA55" s="17" t="str">
        <f>VLOOKUP(H55,Hoja1!A$2:G$445,7,0)</f>
        <v>N/A</v>
      </c>
      <c r="AB55" s="128"/>
      <c r="AC55" s="125"/>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22"/>
      <c r="B56" s="122"/>
      <c r="C56" s="125"/>
      <c r="D56" s="131"/>
      <c r="E56" s="134"/>
      <c r="F56" s="134"/>
      <c r="G56" s="18" t="str">
        <f>VLOOKUP(H56,Hoja1!A$1:G$445,2,0)</f>
        <v>Forzadas, Prolongadas</v>
      </c>
      <c r="H56" s="33" t="s">
        <v>40</v>
      </c>
      <c r="I56" s="18" t="str">
        <f>VLOOKUP(H56,Hoja1!A$2:G$445,3,0)</f>
        <v xml:space="preserve">Lesiones osteomusculares, lesiones osteoarticulares
</v>
      </c>
      <c r="J56" s="19" t="s">
        <v>1196</v>
      </c>
      <c r="K56" s="18" t="str">
        <f>VLOOKUP(H56,Hoja1!A$2:G$445,4,0)</f>
        <v>Inspecciones planeadas e inspecciones no planeadas, procedimientos de programas de seguridad y salud en el trabajo</v>
      </c>
      <c r="L56" s="18" t="str">
        <f>VLOOKUP(H56,Hoja1!A$2:G$445,5,0)</f>
        <v>PVE Biomecánico, programa pausas activas, exámenes periódicos, recomendaciones, control de posturas</v>
      </c>
      <c r="M56" s="19">
        <v>2</v>
      </c>
      <c r="N56" s="20">
        <v>2</v>
      </c>
      <c r="O56" s="20">
        <v>25</v>
      </c>
      <c r="P56" s="20">
        <f t="shared" si="1"/>
        <v>4</v>
      </c>
      <c r="Q56" s="20">
        <f t="shared" si="2"/>
        <v>100</v>
      </c>
      <c r="R56" s="33" t="str">
        <f t="shared" si="3"/>
        <v>B-4</v>
      </c>
      <c r="S56" s="35" t="str">
        <f t="shared" si="4"/>
        <v>III</v>
      </c>
      <c r="T56" s="35" t="str">
        <f t="shared" si="5"/>
        <v>Mejorable</v>
      </c>
      <c r="U56" s="137"/>
      <c r="V56" s="18" t="str">
        <f>VLOOKUP(H56,Hoja1!A$2:G$445,6,0)</f>
        <v>Enfermedades Osteomusculares</v>
      </c>
      <c r="W56" s="21"/>
      <c r="X56" s="21"/>
      <c r="Y56" s="21"/>
      <c r="Z56" s="17"/>
      <c r="AA56" s="17" t="str">
        <f>VLOOKUP(H56,Hoja1!A$2:G$445,7,0)</f>
        <v>Prevención en lesiones osteomusculares, líderes de pausas activas</v>
      </c>
      <c r="AB56" s="127" t="s">
        <v>1204</v>
      </c>
      <c r="AC56" s="125"/>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38.25">
      <c r="A57" s="122"/>
      <c r="B57" s="122"/>
      <c r="C57" s="125"/>
      <c r="D57" s="131"/>
      <c r="E57" s="134"/>
      <c r="F57" s="134"/>
      <c r="G57" s="18" t="str">
        <f>VLOOKUP(H57,Hoja1!A$1:G$445,2,0)</f>
        <v>Movimientos repetitivos, Miembros Superiores</v>
      </c>
      <c r="H57" s="33" t="s">
        <v>47</v>
      </c>
      <c r="I57" s="18" t="str">
        <f>VLOOKUP(H57,Hoja1!A$2:G$445,3,0)</f>
        <v>Lesiones Musculoesqueléticas</v>
      </c>
      <c r="J57" s="19" t="s">
        <v>1196</v>
      </c>
      <c r="K57" s="18" t="str">
        <f>VLOOKUP(H57,Hoja1!A$2:G$445,4,0)</f>
        <v>N/A</v>
      </c>
      <c r="L57" s="18" t="str">
        <f>VLOOKUP(H57,Hoja1!A$2:G$445,5,0)</f>
        <v>PVE BIomécanico, programa pausas activas, examenes periódicos, recomendaicones, control de posturas</v>
      </c>
      <c r="M57" s="19">
        <v>2</v>
      </c>
      <c r="N57" s="20">
        <v>1</v>
      </c>
      <c r="O57" s="20">
        <v>10</v>
      </c>
      <c r="P57" s="20">
        <f t="shared" si="1"/>
        <v>2</v>
      </c>
      <c r="Q57" s="20">
        <f t="shared" si="2"/>
        <v>20</v>
      </c>
      <c r="R57" s="33" t="str">
        <f t="shared" si="3"/>
        <v>B-2</v>
      </c>
      <c r="S57" s="35" t="str">
        <f t="shared" si="4"/>
        <v>IV</v>
      </c>
      <c r="T57" s="35" t="str">
        <f t="shared" si="5"/>
        <v>Aceptable</v>
      </c>
      <c r="U57" s="137"/>
      <c r="V57" s="18" t="str">
        <f>VLOOKUP(H57,Hoja1!A$2:G$445,6,0)</f>
        <v>Enfermedades musculoesqueleticas</v>
      </c>
      <c r="W57" s="21"/>
      <c r="X57" s="21"/>
      <c r="Y57" s="21"/>
      <c r="Z57" s="17"/>
      <c r="AA57" s="17" t="str">
        <f>VLOOKUP(H57,Hoja1!A$2:G$445,7,0)</f>
        <v>Prevención en lesiones osteomusculares, líderes de pausas activas</v>
      </c>
      <c r="AB57" s="129"/>
      <c r="AC57" s="125"/>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
      <c r="A58" s="122"/>
      <c r="B58" s="122"/>
      <c r="C58" s="125"/>
      <c r="D58" s="131"/>
      <c r="E58" s="134"/>
      <c r="F58" s="134"/>
      <c r="G58" s="18" t="str">
        <f>VLOOKUP(H58,Hoja1!A$1:G$445,2,0)</f>
        <v>Carga de un peso mayor al recomendado</v>
      </c>
      <c r="H58" s="33" t="s">
        <v>486</v>
      </c>
      <c r="I58" s="18" t="str">
        <f>VLOOKUP(H58,Hoja1!A$2:G$445,3,0)</f>
        <v>Lesiones osteomusculares, lesiones osteoarticulares</v>
      </c>
      <c r="J58" s="19" t="s">
        <v>1196</v>
      </c>
      <c r="K58" s="18" t="str">
        <f>VLOOKUP(H58,Hoja1!A$2:G$445,4,0)</f>
        <v>Inspecciones planeadas e inspecciones no planeadas, procedimientos de programas de seguridad y salud en el trabajo</v>
      </c>
      <c r="L58" s="18" t="str">
        <f>VLOOKUP(H58,Hoja1!A$2:G$445,5,0)</f>
        <v>PVE Biomecánico, programa pausas activas, exámenes periódicos, recomendaciones, control de posturas</v>
      </c>
      <c r="M58" s="19">
        <v>2</v>
      </c>
      <c r="N58" s="20">
        <v>2</v>
      </c>
      <c r="O58" s="20">
        <v>25</v>
      </c>
      <c r="P58" s="20">
        <f t="shared" si="1"/>
        <v>4</v>
      </c>
      <c r="Q58" s="20">
        <f t="shared" si="2"/>
        <v>100</v>
      </c>
      <c r="R58" s="33" t="str">
        <f t="shared" si="3"/>
        <v>B-4</v>
      </c>
      <c r="S58" s="35" t="str">
        <f t="shared" si="4"/>
        <v>III</v>
      </c>
      <c r="T58" s="35" t="str">
        <f t="shared" si="5"/>
        <v>Mejorable</v>
      </c>
      <c r="U58" s="137"/>
      <c r="V58" s="18" t="str">
        <f>VLOOKUP(H58,Hoja1!A$2:G$445,6,0)</f>
        <v>Enfermedades del sistema osteomuscular</v>
      </c>
      <c r="W58" s="21"/>
      <c r="X58" s="21"/>
      <c r="Y58" s="21"/>
      <c r="Z58" s="17"/>
      <c r="AA58" s="17" t="str">
        <f>VLOOKUP(H58,Hoja1!A$2:G$445,7,0)</f>
        <v>Prevención en lesiones osteomusculares, Líderes en pausas activas</v>
      </c>
      <c r="AB58" s="128"/>
      <c r="AC58" s="125"/>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
      <c r="A59" s="122"/>
      <c r="B59" s="122"/>
      <c r="C59" s="125"/>
      <c r="D59" s="131"/>
      <c r="E59" s="134"/>
      <c r="F59" s="134"/>
      <c r="G59" s="18" t="str">
        <f>VLOOKUP(H59,Hoja1!A$1:G$445,2,0)</f>
        <v>Atropellamiento, Envestir</v>
      </c>
      <c r="H59" s="33" t="s">
        <v>1188</v>
      </c>
      <c r="I59" s="18" t="str">
        <f>VLOOKUP(H59,Hoja1!A$2:G$445,3,0)</f>
        <v>Lesiones, pérdidas materiales, muerte</v>
      </c>
      <c r="J59" s="19" t="s">
        <v>1196</v>
      </c>
      <c r="K59" s="18" t="str">
        <f>VLOOKUP(H59,Hoja1!A$2:G$445,4,0)</f>
        <v>Inspecciones planeadas e inspecciones no planeadas, procedimientos de programas de seguridad y salud en el trabajo</v>
      </c>
      <c r="L59" s="18" t="str">
        <f>VLOOKUP(H59,Hoja1!A$2:G$445,5,0)</f>
        <v>Programa de seguridad vial, señalización</v>
      </c>
      <c r="M59" s="19">
        <v>2</v>
      </c>
      <c r="N59" s="20">
        <v>3</v>
      </c>
      <c r="O59" s="20">
        <v>60</v>
      </c>
      <c r="P59" s="20">
        <f t="shared" si="1"/>
        <v>6</v>
      </c>
      <c r="Q59" s="20">
        <f t="shared" si="2"/>
        <v>360</v>
      </c>
      <c r="R59" s="33" t="str">
        <f t="shared" si="3"/>
        <v>M-6</v>
      </c>
      <c r="S59" s="35" t="str">
        <f t="shared" si="4"/>
        <v>II</v>
      </c>
      <c r="T59" s="35" t="str">
        <f t="shared" si="5"/>
        <v>No Aceptable o Aceptable Con Control Especifico</v>
      </c>
      <c r="U59" s="137"/>
      <c r="V59" s="18" t="str">
        <f>VLOOKUP(H59,Hoja1!A$2:G$445,6,0)</f>
        <v>Muerte</v>
      </c>
      <c r="W59" s="21"/>
      <c r="X59" s="21"/>
      <c r="Y59" s="21"/>
      <c r="Z59" s="17"/>
      <c r="AA59" s="17" t="str">
        <f>VLOOKUP(H59,Hoja1!A$2:G$445,7,0)</f>
        <v>Seguridad vial y manejo defensivo, aseguramiento de áreas de trabajo</v>
      </c>
      <c r="AB59" s="21" t="s">
        <v>32</v>
      </c>
      <c r="AC59" s="125"/>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4.75" customHeight="1">
      <c r="A60" s="122"/>
      <c r="B60" s="122"/>
      <c r="C60" s="125"/>
      <c r="D60" s="131"/>
      <c r="E60" s="134"/>
      <c r="F60" s="134"/>
      <c r="G60" s="18" t="str">
        <f>VLOOKUP(H60,Hoja1!A$1:G$445,2,0)</f>
        <v>Inmersión (lluvias, crecientes de rios, quebradas, caídas de tarabitas, puentes y medios de transporte)</v>
      </c>
      <c r="H60" s="33" t="s">
        <v>1189</v>
      </c>
      <c r="I60" s="18" t="str">
        <f>VLOOKUP(H60,Hoja1!A$2:G$445,3,0)</f>
        <v>Contusiones, laceraciones, afectaciones del sistema respiratorio.</v>
      </c>
      <c r="J60" s="19" t="s">
        <v>1196</v>
      </c>
      <c r="K60" s="18" t="str">
        <f>VLOOKUP(H60,Hoja1!A$2:G$445,4,0)</f>
        <v>Inspecciones planeadas e inspecciones no planeadas, procedimientos de programas de seguridad y salud en el trabajo</v>
      </c>
      <c r="L60" s="18" t="str">
        <f>VLOOKUP(H60,Hoja1!A$2:G$445,5,0)</f>
        <v>E.P.P.</v>
      </c>
      <c r="M60" s="19">
        <v>2</v>
      </c>
      <c r="N60" s="20">
        <v>2</v>
      </c>
      <c r="O60" s="20">
        <v>100</v>
      </c>
      <c r="P60" s="20">
        <f t="shared" si="1"/>
        <v>4</v>
      </c>
      <c r="Q60" s="20">
        <f t="shared" si="2"/>
        <v>400</v>
      </c>
      <c r="R60" s="33" t="str">
        <f t="shared" si="3"/>
        <v>B-4</v>
      </c>
      <c r="S60" s="35" t="str">
        <f t="shared" si="4"/>
        <v>II</v>
      </c>
      <c r="T60" s="35" t="str">
        <f t="shared" si="5"/>
        <v>No Aceptable o Aceptable Con Control Especifico</v>
      </c>
      <c r="U60" s="137"/>
      <c r="V60" s="18" t="str">
        <f>VLOOKUP(H60,Hoja1!A$2:G$445,6,0)</f>
        <v>Muerte</v>
      </c>
      <c r="W60" s="21"/>
      <c r="X60" s="21"/>
      <c r="Y60" s="21"/>
      <c r="Z60" s="17"/>
      <c r="AA60" s="17" t="str">
        <f>VLOOKUP(H60,Hoja1!A$2:G$445,7,0)</f>
        <v>Capacitación en salvamento acuatico y primer respondiente.</v>
      </c>
      <c r="AB60" s="21" t="s">
        <v>1206</v>
      </c>
      <c r="AC60" s="125"/>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63.75">
      <c r="A61" s="122"/>
      <c r="B61" s="122"/>
      <c r="C61" s="125"/>
      <c r="D61" s="131"/>
      <c r="E61" s="134"/>
      <c r="F61" s="134"/>
      <c r="G61" s="18" t="str">
        <f>VLOOKUP(H61,Hoja1!A$1:G$445,2,0)</f>
        <v>Herramientas Manuales</v>
      </c>
      <c r="H61" s="33" t="s">
        <v>606</v>
      </c>
      <c r="I61" s="18" t="str">
        <f>VLOOKUP(H61,Hoja1!A$2:G$445,3,0)</f>
        <v>Quemaduras, contusiones y lesiones</v>
      </c>
      <c r="J61" s="19" t="s">
        <v>1196</v>
      </c>
      <c r="K61" s="18" t="str">
        <f>VLOOKUP(H61,Hoja1!A$2:G$445,4,0)</f>
        <v>Inspecciones planeadas e inspecciones no planeadas, procedimientos de programas de seguridad y salud en el trabajo</v>
      </c>
      <c r="L61" s="18" t="str">
        <f>VLOOKUP(H61,Hoja1!A$2:G$445,5,0)</f>
        <v>E.P.P.</v>
      </c>
      <c r="M61" s="19">
        <v>2</v>
      </c>
      <c r="N61" s="20">
        <v>3</v>
      </c>
      <c r="O61" s="20">
        <v>25</v>
      </c>
      <c r="P61" s="20">
        <f t="shared" si="1"/>
        <v>6</v>
      </c>
      <c r="Q61" s="20">
        <f t="shared" si="2"/>
        <v>150</v>
      </c>
      <c r="R61" s="33" t="str">
        <f t="shared" si="3"/>
        <v>M-6</v>
      </c>
      <c r="S61" s="35" t="str">
        <f t="shared" si="4"/>
        <v>II</v>
      </c>
      <c r="T61" s="35" t="str">
        <f t="shared" si="5"/>
        <v>No Aceptable o Aceptable Con Control Especifico</v>
      </c>
      <c r="U61" s="137"/>
      <c r="V61" s="18" t="str">
        <f>VLOOKUP(H61,Hoja1!A$2:G$445,6,0)</f>
        <v>Amputación</v>
      </c>
      <c r="W61" s="21"/>
      <c r="X61" s="21"/>
      <c r="Y61" s="21"/>
      <c r="Z61" s="17"/>
      <c r="AA61" s="17" t="str">
        <f>VLOOKUP(H61,Hoja1!A$2:G$445,7,0)</f>
        <v xml:space="preserve">
Uso y manejo adecuado de E.P.P., uso y manejo adecuado de herramientas manuales y/o máqinas y equipos</v>
      </c>
      <c r="AB61" s="21" t="s">
        <v>1217</v>
      </c>
      <c r="AC61" s="125"/>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81.75" customHeight="1">
      <c r="A62" s="122"/>
      <c r="B62" s="122"/>
      <c r="C62" s="125"/>
      <c r="D62" s="131"/>
      <c r="E62" s="134"/>
      <c r="F62" s="134"/>
      <c r="G62" s="18" t="str">
        <f>VLOOKUP(H62,Hoja1!A$1:G$445,2,0)</f>
        <v>Atraco, golpiza, atentados y secuestrados</v>
      </c>
      <c r="H62" s="33" t="s">
        <v>57</v>
      </c>
      <c r="I62" s="18" t="str">
        <f>VLOOKUP(H62,Hoja1!A$2:G$445,3,0)</f>
        <v>Estrés, golpes, Secuestros</v>
      </c>
      <c r="J62" s="19" t="s">
        <v>1196</v>
      </c>
      <c r="K62" s="18" t="str">
        <f>VLOOKUP(H62,Hoja1!A$2:G$445,4,0)</f>
        <v>Inspecciones planeadas e inspecciones no planeadas, procedimientos de programas de seguridad y salud en el trabajo</v>
      </c>
      <c r="L62" s="18" t="str">
        <f>VLOOKUP(H62,Hoja1!A$2:G$445,5,0)</f>
        <v xml:space="preserve">Uniformes Corporativos, Caquetas corporativas, Carnetización
</v>
      </c>
      <c r="M62" s="19">
        <v>2</v>
      </c>
      <c r="N62" s="20">
        <v>2</v>
      </c>
      <c r="O62" s="20">
        <v>60</v>
      </c>
      <c r="P62" s="20">
        <f t="shared" si="1"/>
        <v>4</v>
      </c>
      <c r="Q62" s="20">
        <f t="shared" si="2"/>
        <v>240</v>
      </c>
      <c r="R62" s="33" t="str">
        <f t="shared" si="3"/>
        <v>B-4</v>
      </c>
      <c r="S62" s="35" t="str">
        <f t="shared" si="4"/>
        <v>II</v>
      </c>
      <c r="T62" s="35" t="str">
        <f t="shared" si="5"/>
        <v>No Aceptable o Aceptable Con Control Especifico</v>
      </c>
      <c r="U62" s="137"/>
      <c r="V62" s="18" t="str">
        <f>VLOOKUP(H62,Hoja1!A$2:G$445,6,0)</f>
        <v>Secuestros</v>
      </c>
      <c r="W62" s="21"/>
      <c r="X62" s="21"/>
      <c r="Y62" s="21"/>
      <c r="Z62" s="17"/>
      <c r="AA62" s="17" t="str">
        <f>VLOOKUP(H62,Hoja1!A$2:G$445,7,0)</f>
        <v>N/A</v>
      </c>
      <c r="AB62" s="21" t="s">
        <v>1207</v>
      </c>
      <c r="AC62" s="125"/>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89.25">
      <c r="A63" s="122"/>
      <c r="B63" s="122"/>
      <c r="C63" s="125"/>
      <c r="D63" s="131"/>
      <c r="E63" s="134"/>
      <c r="F63" s="134"/>
      <c r="G63" s="18" t="str">
        <f>VLOOKUP(H63,Hoja1!A$1:G$445,2,0)</f>
        <v>MANTENIMIENTO DE PUENTE GRUAS, LIMPIEZA DE CANALES, MANTENIMIENTO DE INSTALACIONES LOCATIVAS, MANTENIMIENTO Y REPARACIÓN DE POZOS</v>
      </c>
      <c r="H63" s="33" t="s">
        <v>624</v>
      </c>
      <c r="I63" s="18" t="str">
        <f>VLOOKUP(H63,Hoja1!A$2:G$445,3,0)</f>
        <v>LESIONES, FRACTURAS, MUERTE</v>
      </c>
      <c r="J63" s="19" t="s">
        <v>1196</v>
      </c>
      <c r="K63" s="18" t="str">
        <f>VLOOKUP(H63,Hoja1!A$2:G$445,4,0)</f>
        <v>Inspecciones planeadas e inspecciones no planeadas, procedimientos de programas de seguridad y salud en el trabajo</v>
      </c>
      <c r="L63" s="18" t="str">
        <f>VLOOKUP(H63,Hoja1!A$2:G$445,5,0)</f>
        <v>EPP</v>
      </c>
      <c r="M63" s="19">
        <v>2</v>
      </c>
      <c r="N63" s="20">
        <v>2</v>
      </c>
      <c r="O63" s="20">
        <v>100</v>
      </c>
      <c r="P63" s="20">
        <f t="shared" si="1"/>
        <v>4</v>
      </c>
      <c r="Q63" s="20">
        <f t="shared" si="2"/>
        <v>400</v>
      </c>
      <c r="R63" s="33" t="str">
        <f t="shared" si="3"/>
        <v>B-4</v>
      </c>
      <c r="S63" s="35" t="str">
        <f t="shared" si="4"/>
        <v>II</v>
      </c>
      <c r="T63" s="35" t="str">
        <f t="shared" si="5"/>
        <v>No Aceptable o Aceptable Con Control Especifico</v>
      </c>
      <c r="U63" s="137"/>
      <c r="V63" s="18" t="str">
        <f>VLOOKUP(H63,Hoja1!A$2:G$445,6,0)</f>
        <v>MUERTE</v>
      </c>
      <c r="W63" s="21"/>
      <c r="X63" s="21"/>
      <c r="Y63" s="21"/>
      <c r="Z63" s="17"/>
      <c r="AA63" s="17" t="str">
        <f>VLOOKUP(H63,Hoja1!A$2:G$445,7,0)</f>
        <v>CERTIFICACIÓN Y/O ENTRENAMIENTO EN TRABAJO SEGURO EN ALTURAS; DILGENCIAMIENTO DE PERMISO DE TRABAJO; USO Y MANEJO ADECUADO DE E.P.P.; ARME Y DESARME DE ANDAMIOS</v>
      </c>
      <c r="AB63" s="21" t="s">
        <v>32</v>
      </c>
      <c r="AC63" s="125"/>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72" customHeight="1" thickBot="1">
      <c r="A64" s="122"/>
      <c r="B64" s="122"/>
      <c r="C64" s="126"/>
      <c r="D64" s="132"/>
      <c r="E64" s="135"/>
      <c r="F64" s="135"/>
      <c r="G64" s="23" t="str">
        <f>VLOOKUP(H64,Hoja1!A$1:G$445,2,0)</f>
        <v>SISMOS, INCENDIOS, INUNDACIONES, TERREMOTOS, VENDAVALES, DERRUMBE</v>
      </c>
      <c r="H64" s="36" t="s">
        <v>62</v>
      </c>
      <c r="I64" s="23" t="str">
        <f>VLOOKUP(H64,Hoja1!A$2:G$445,3,0)</f>
        <v>SISMOS, INCENDIOS, INUNDACIONES, TERREMOTOS, VENDAVALES</v>
      </c>
      <c r="J64" s="24" t="s">
        <v>1196</v>
      </c>
      <c r="K64" s="23" t="str">
        <f>VLOOKUP(H64,Hoja1!A$2:G$445,4,0)</f>
        <v>Inspecciones planeadas e inspecciones no planeadas, procedimientos de programas de seguridad y salud en el trabajo</v>
      </c>
      <c r="L64" s="23" t="str">
        <f>VLOOKUP(H64,Hoja1!A$2:G$445,5,0)</f>
        <v>BRIGADAS DE EMERGENCIAS</v>
      </c>
      <c r="M64" s="24">
        <v>2</v>
      </c>
      <c r="N64" s="25">
        <v>1</v>
      </c>
      <c r="O64" s="25">
        <v>100</v>
      </c>
      <c r="P64" s="25">
        <f t="shared" si="1"/>
        <v>2</v>
      </c>
      <c r="Q64" s="25">
        <f t="shared" si="2"/>
        <v>200</v>
      </c>
      <c r="R64" s="36" t="str">
        <f t="shared" si="3"/>
        <v>B-2</v>
      </c>
      <c r="S64" s="37" t="str">
        <f t="shared" si="4"/>
        <v>II</v>
      </c>
      <c r="T64" s="37" t="str">
        <f t="shared" si="5"/>
        <v>No Aceptable o Aceptable Con Control Especifico</v>
      </c>
      <c r="U64" s="138"/>
      <c r="V64" s="23" t="str">
        <f>VLOOKUP(H64,Hoja1!A$2:G$445,6,0)</f>
        <v>MUERTE</v>
      </c>
      <c r="W64" s="26"/>
      <c r="X64" s="26"/>
      <c r="Y64" s="26"/>
      <c r="Z64" s="22" t="s">
        <v>1209</v>
      </c>
      <c r="AA64" s="22" t="str">
        <f>VLOOKUP(H64,Hoja1!A$2:G$445,7,0)</f>
        <v>ENTRENAMIENTO DE LA BRIGADA; DIVULGACIÓN DE PLAN DE EMERGENCIA</v>
      </c>
      <c r="AB64" s="26" t="s">
        <v>1208</v>
      </c>
      <c r="AC64" s="126"/>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40.5">
      <c r="A65" s="122"/>
      <c r="B65" s="122"/>
      <c r="C65" s="124" t="str">
        <f>VLOOKUP(E65,Hoja2!A$2:C$81,2,0)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65" s="130" t="str">
        <f>VLOOKUP(E65,Hoja2!A$2:C$81,3,0)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65" s="133" t="s">
        <v>1038</v>
      </c>
      <c r="F65" s="133" t="s">
        <v>1193</v>
      </c>
      <c r="G65" s="50" t="str">
        <f>VLOOKUP(H65,Hoja1!A$1:G$445,2,0)</f>
        <v>Modeduras</v>
      </c>
      <c r="H65" s="32" t="s">
        <v>79</v>
      </c>
      <c r="I65" s="50" t="str">
        <f>VLOOKUP(H65,Hoja1!A$2:G$445,3,0)</f>
        <v>Lesiones, tejidos, muerte, enfermedades infectocontagiosas</v>
      </c>
      <c r="J65" s="53" t="s">
        <v>1196</v>
      </c>
      <c r="K65" s="50" t="str">
        <f>VLOOKUP(H65,Hoja1!A$2:G$445,4,0)</f>
        <v>N/A</v>
      </c>
      <c r="L65" s="50" t="str">
        <f>VLOOKUP(H65,Hoja1!A$2:G$445,5,0)</f>
        <v>N/A</v>
      </c>
      <c r="M65" s="53">
        <v>2</v>
      </c>
      <c r="N65" s="52">
        <v>2</v>
      </c>
      <c r="O65" s="52">
        <v>100</v>
      </c>
      <c r="P65" s="52">
        <f aca="true" t="shared" si="11" ref="P65:P82">M65*N65</f>
        <v>4</v>
      </c>
      <c r="Q65" s="52">
        <f aca="true" t="shared" si="12" ref="Q65:Q82">O65*P65</f>
        <v>400</v>
      </c>
      <c r="R65" s="32" t="str">
        <f aca="true" t="shared" si="13" ref="R65:R82">IF(P65=40,"MA-40",IF(P65=30,"MA-30",IF(P65=20,"A-20",IF(P65=10,"A-10",IF(P65=24,"MA-24",IF(P65=18,"A-18",IF(P65=12,"A-12",IF(P65=6,"M-6",IF(P65=8,"M-8",IF(P65=6,"M-6",IF(P65=4,"B-4",IF(P65=2,"B-2",))))))))))))</f>
        <v>B-4</v>
      </c>
      <c r="S65" s="34" t="str">
        <f aca="true" t="shared" si="14" ref="S65:S82">IF(Q65&lt;=20,"IV",IF(Q65&lt;=120,"III",IF(Q65&lt;=500,"II",IF(Q65&lt;=4000,"I"))))</f>
        <v>II</v>
      </c>
      <c r="T65" s="34" t="str">
        <f aca="true" t="shared" si="15" ref="T65:T82">IF(S65=0,"",IF(S65="IV","Aceptable",IF(S65="III","Mejorable",IF(S65="II","No Aceptable o Aceptable Con Control Especifico",IF(S65="I","No Aceptable","")))))</f>
        <v>No Aceptable o Aceptable Con Control Especifico</v>
      </c>
      <c r="U65" s="136">
        <v>1</v>
      </c>
      <c r="V65" s="50" t="str">
        <f>VLOOKUP(H65,Hoja1!A$2:G$445,6,0)</f>
        <v>Posibles enfermedades</v>
      </c>
      <c r="W65" s="54"/>
      <c r="X65" s="54"/>
      <c r="Y65" s="54"/>
      <c r="Z65" s="55"/>
      <c r="AA65" s="55" t="str">
        <f>VLOOKUP(H65,Hoja1!A$2:G$445,7,0)</f>
        <v xml:space="preserve">Riesgo Biológico, Autocuidado y/o Uso y manejo adecuado de E.P.P.
</v>
      </c>
      <c r="AB65" s="54"/>
      <c r="AC65" s="124" t="s">
        <v>1199</v>
      </c>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122"/>
      <c r="B66" s="122"/>
      <c r="C66" s="125"/>
      <c r="D66" s="131"/>
      <c r="E66" s="134"/>
      <c r="F66" s="134"/>
      <c r="G66" s="49" t="str">
        <f>VLOOKUP(H66,Hoja1!A$1:G$445,2,0)</f>
        <v>AUSENCIA O EXCESO DE LUZ EN UN AMBIENTE</v>
      </c>
      <c r="H66" s="33" t="s">
        <v>155</v>
      </c>
      <c r="I66" s="49" t="str">
        <f>VLOOKUP(H66,Hoja1!A$2:G$445,3,0)</f>
        <v>DISMINUCIÓN AGUDEZA VISUAL, CANSANCIO VISUAL</v>
      </c>
      <c r="J66" s="48" t="s">
        <v>1196</v>
      </c>
      <c r="K66" s="49" t="str">
        <f>VLOOKUP(H66,Hoja1!A$2:G$445,4,0)</f>
        <v>Inspecciones planeadas e inspecciones no planeadas, procedimientos de programas de seguridad y salud en el trabajo</v>
      </c>
      <c r="L66" s="49" t="str">
        <f>VLOOKUP(H66,Hoja1!A$2:G$445,5,0)</f>
        <v>N/A</v>
      </c>
      <c r="M66" s="48">
        <v>2</v>
      </c>
      <c r="N66" s="20">
        <v>2</v>
      </c>
      <c r="O66" s="20">
        <v>25</v>
      </c>
      <c r="P66" s="20">
        <f t="shared" si="11"/>
        <v>4</v>
      </c>
      <c r="Q66" s="20">
        <f t="shared" si="12"/>
        <v>100</v>
      </c>
      <c r="R66" s="33" t="str">
        <f t="shared" si="13"/>
        <v>B-4</v>
      </c>
      <c r="S66" s="35" t="str">
        <f t="shared" si="14"/>
        <v>III</v>
      </c>
      <c r="T66" s="35" t="str">
        <f t="shared" si="15"/>
        <v>Mejorable</v>
      </c>
      <c r="U66" s="137"/>
      <c r="V66" s="49" t="str">
        <f>VLOOKUP(H66,Hoja1!A$2:G$445,6,0)</f>
        <v>DISMINUCIÓN AGUDEZA VISUAL</v>
      </c>
      <c r="W66" s="56"/>
      <c r="X66" s="56"/>
      <c r="Y66" s="56"/>
      <c r="Z66" s="17"/>
      <c r="AA66" s="17" t="str">
        <f>VLOOKUP(H66,Hoja1!A$2:G$445,7,0)</f>
        <v>N/A</v>
      </c>
      <c r="AB66" s="56"/>
      <c r="AC66" s="125"/>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
      <c r="A67" s="122"/>
      <c r="B67" s="122"/>
      <c r="C67" s="125"/>
      <c r="D67" s="131"/>
      <c r="E67" s="134"/>
      <c r="F67" s="134"/>
      <c r="G67" s="49" t="str">
        <f>VLOOKUP(H67,Hoja1!A$1:G$445,2,0)</f>
        <v>INFRAROJA, ULTRAVIOLETA, VISIBLE, RADIOFRECUENCIA, MICROONDAS, LASER</v>
      </c>
      <c r="H67" s="33" t="s">
        <v>67</v>
      </c>
      <c r="I67" s="49" t="str">
        <f>VLOOKUP(H67,Hoja1!A$2:G$445,3,0)</f>
        <v>CÁNCER, LESIONES DÉRMICAS Y OCULARES</v>
      </c>
      <c r="J67" s="48" t="s">
        <v>1196</v>
      </c>
      <c r="K67" s="49" t="str">
        <f>VLOOKUP(H67,Hoja1!A$2:G$445,4,0)</f>
        <v>Inspecciones planeadas e inspecciones no planeadas, procedimientos de programas de seguridad y salud en el trabajo</v>
      </c>
      <c r="L67" s="49" t="str">
        <f>VLOOKUP(H67,Hoja1!A$2:G$445,5,0)</f>
        <v>PROGRAMA BLOQUEADOR SOLAR</v>
      </c>
      <c r="M67" s="48">
        <v>2</v>
      </c>
      <c r="N67" s="20">
        <v>2</v>
      </c>
      <c r="O67" s="20">
        <v>10</v>
      </c>
      <c r="P67" s="20">
        <f t="shared" si="11"/>
        <v>4</v>
      </c>
      <c r="Q67" s="20">
        <f t="shared" si="12"/>
        <v>40</v>
      </c>
      <c r="R67" s="33" t="str">
        <f t="shared" si="13"/>
        <v>B-4</v>
      </c>
      <c r="S67" s="35" t="str">
        <f t="shared" si="14"/>
        <v>III</v>
      </c>
      <c r="T67" s="35" t="str">
        <f t="shared" si="15"/>
        <v>Mejorable</v>
      </c>
      <c r="U67" s="137"/>
      <c r="V67" s="49" t="str">
        <f>VLOOKUP(H67,Hoja1!A$2:G$445,6,0)</f>
        <v>CÁNCER</v>
      </c>
      <c r="W67" s="56"/>
      <c r="X67" s="56"/>
      <c r="Y67" s="56"/>
      <c r="Z67" s="17"/>
      <c r="AA67" s="17" t="str">
        <f>VLOOKUP(H67,Hoja1!A$2:G$445,7,0)</f>
        <v>N/A</v>
      </c>
      <c r="AB67" s="56"/>
      <c r="AC67" s="125"/>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
      <c r="A68" s="122"/>
      <c r="B68" s="122"/>
      <c r="C68" s="125"/>
      <c r="D68" s="131"/>
      <c r="E68" s="134"/>
      <c r="F68" s="134"/>
      <c r="G68" s="49" t="str">
        <f>VLOOKUP(H68,Hoja1!A$1:G$445,2,0)</f>
        <v>MAQUINARIA O EQUIPO</v>
      </c>
      <c r="H68" s="33" t="s">
        <v>164</v>
      </c>
      <c r="I68" s="49" t="str">
        <f>VLOOKUP(H68,Hoja1!A$2:G$445,3,0)</f>
        <v>SORDERA, ESTRÉS, HIPOACUSIA, CEFALA,IRRITABILIDAD</v>
      </c>
      <c r="J68" s="48" t="s">
        <v>1196</v>
      </c>
      <c r="K68" s="49" t="str">
        <f>VLOOKUP(H68,Hoja1!A$2:G$445,4,0)</f>
        <v>Inspecciones planeadas e inspecciones no planeadas, procedimientos de programas de seguridad y salud en el trabajo</v>
      </c>
      <c r="L68" s="49" t="str">
        <f>VLOOKUP(H68,Hoja1!A$2:G$445,5,0)</f>
        <v>PVE RUIDO</v>
      </c>
      <c r="M68" s="48">
        <v>2</v>
      </c>
      <c r="N68" s="20">
        <v>2</v>
      </c>
      <c r="O68" s="20">
        <v>10</v>
      </c>
      <c r="P68" s="20">
        <f t="shared" si="11"/>
        <v>4</v>
      </c>
      <c r="Q68" s="20">
        <f t="shared" si="12"/>
        <v>40</v>
      </c>
      <c r="R68" s="33" t="str">
        <f t="shared" si="13"/>
        <v>B-4</v>
      </c>
      <c r="S68" s="35" t="str">
        <f t="shared" si="14"/>
        <v>III</v>
      </c>
      <c r="T68" s="35" t="str">
        <f t="shared" si="15"/>
        <v>Mejorable</v>
      </c>
      <c r="U68" s="137"/>
      <c r="V68" s="49" t="str">
        <f>VLOOKUP(H68,Hoja1!A$2:G$445,6,0)</f>
        <v>SORDERA</v>
      </c>
      <c r="W68" s="56"/>
      <c r="X68" s="56"/>
      <c r="Y68" s="56"/>
      <c r="Z68" s="17"/>
      <c r="AA68" s="17" t="str">
        <f>VLOOKUP(H68,Hoja1!A$2:G$445,7,0)</f>
        <v>USO DE EPP</v>
      </c>
      <c r="AB68" s="56"/>
      <c r="AC68" s="125"/>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
      <c r="A69" s="122"/>
      <c r="B69" s="122"/>
      <c r="C69" s="125"/>
      <c r="D69" s="131"/>
      <c r="E69" s="134"/>
      <c r="F69" s="134"/>
      <c r="G69" s="49" t="str">
        <f>VLOOKUP(H69,Hoja1!A$1:G$445,2,0)</f>
        <v>ENERGÍA TÉRMICA, CAMBIO DE TEMPERATURA DURANTE LOS RECORRIDOS</v>
      </c>
      <c r="H69" s="33" t="s">
        <v>174</v>
      </c>
      <c r="I69" s="49" t="str">
        <f>VLOOKUP(H69,Hoja1!A$2:G$445,3,0)</f>
        <v xml:space="preserve"> HIPOTERMIA</v>
      </c>
      <c r="J69" s="48" t="s">
        <v>1196</v>
      </c>
      <c r="K69" s="49" t="str">
        <f>VLOOKUP(H69,Hoja1!A$2:G$445,4,0)</f>
        <v>Inspecciones planeadas e inspecciones no planeadas, procedimientos de programas de seguridad y salud en el trabajo</v>
      </c>
      <c r="L69" s="49" t="str">
        <f>VLOOKUP(H69,Hoja1!A$2:G$445,5,0)</f>
        <v>EPP OVEROLES TERMICOS</v>
      </c>
      <c r="M69" s="48">
        <v>2</v>
      </c>
      <c r="N69" s="20">
        <v>3</v>
      </c>
      <c r="O69" s="20">
        <v>10</v>
      </c>
      <c r="P69" s="20">
        <f t="shared" si="11"/>
        <v>6</v>
      </c>
      <c r="Q69" s="20">
        <f t="shared" si="12"/>
        <v>60</v>
      </c>
      <c r="R69" s="33" t="str">
        <f t="shared" si="13"/>
        <v>M-6</v>
      </c>
      <c r="S69" s="35" t="str">
        <f t="shared" si="14"/>
        <v>III</v>
      </c>
      <c r="T69" s="35" t="str">
        <f t="shared" si="15"/>
        <v>Mejorable</v>
      </c>
      <c r="U69" s="137"/>
      <c r="V69" s="49" t="str">
        <f>VLOOKUP(H69,Hoja1!A$2:G$445,6,0)</f>
        <v xml:space="preserve"> HIPOTERMIA</v>
      </c>
      <c r="W69" s="56"/>
      <c r="X69" s="56"/>
      <c r="Y69" s="56"/>
      <c r="Z69" s="17"/>
      <c r="AA69" s="17" t="str">
        <f>VLOOKUP(H69,Hoja1!A$2:G$445,7,0)</f>
        <v>N/A</v>
      </c>
      <c r="AB69" s="56"/>
      <c r="AC69" s="125"/>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
      <c r="A70" s="122"/>
      <c r="B70" s="122"/>
      <c r="C70" s="125"/>
      <c r="D70" s="131"/>
      <c r="E70" s="134"/>
      <c r="F70" s="134"/>
      <c r="G70" s="49" t="str">
        <f>VLOOKUP(H70,Hoja1!A$1:G$445,2,0)</f>
        <v>LÍQUIDOS</v>
      </c>
      <c r="H70" s="33" t="s">
        <v>263</v>
      </c>
      <c r="I70" s="49" t="str">
        <f>VLOOKUP(H70,Hoja1!A$2:G$445,3,0)</f>
        <v xml:space="preserve">  QUEMADURAS, IRRITACIONES, LESIONES PIEL, LESIONES OCULARES, IRRITACIÓN DE LAS MUCOSAS</v>
      </c>
      <c r="J70" s="48" t="s">
        <v>1216</v>
      </c>
      <c r="K70" s="49" t="str">
        <f>VLOOKUP(H70,Hoja1!A$2:G$445,4,0)</f>
        <v>Inspecciones planeadas e inspecciones no planeadas, procedimientos de programas de seguridad y salud en el trabajo</v>
      </c>
      <c r="L70" s="49" t="str">
        <f>VLOOKUP(H70,Hoja1!A$2:G$445,5,0)</f>
        <v>EPP TAPABOCAS, CARETAS CON FILTROS, GUANTES</v>
      </c>
      <c r="M70" s="48">
        <v>2</v>
      </c>
      <c r="N70" s="20">
        <v>2</v>
      </c>
      <c r="O70" s="20">
        <v>25</v>
      </c>
      <c r="P70" s="20">
        <f t="shared" si="11"/>
        <v>4</v>
      </c>
      <c r="Q70" s="20">
        <f t="shared" si="12"/>
        <v>100</v>
      </c>
      <c r="R70" s="33" t="str">
        <f t="shared" si="13"/>
        <v>B-4</v>
      </c>
      <c r="S70" s="35" t="str">
        <f t="shared" si="14"/>
        <v>III</v>
      </c>
      <c r="T70" s="35" t="str">
        <f t="shared" si="15"/>
        <v>Mejorable</v>
      </c>
      <c r="U70" s="137"/>
      <c r="V70" s="49" t="str">
        <f>VLOOKUP(H70,Hoja1!A$2:G$445,6,0)</f>
        <v>LESIONES IRREVERSIBLES VÍAS RESPIRATORIAS</v>
      </c>
      <c r="W70" s="56"/>
      <c r="X70" s="56"/>
      <c r="Y70" s="56"/>
      <c r="Z70" s="17"/>
      <c r="AA70" s="17" t="str">
        <f>VLOOKUP(H70,Hoja1!A$2:G$445,7,0)</f>
        <v>USO Y MANEJO ADECUADO DE E.P.P.; MANEJO DE PRODUCTOS QUÍMICOS LÍQUIDOS</v>
      </c>
      <c r="AB70" s="56"/>
      <c r="AC70" s="125"/>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
      <c r="A71" s="122"/>
      <c r="B71" s="122"/>
      <c r="C71" s="125"/>
      <c r="D71" s="131"/>
      <c r="E71" s="134"/>
      <c r="F71" s="134"/>
      <c r="G71" s="49" t="str">
        <f>VLOOKUP(H71,Hoja1!A$1:G$445,2,0)</f>
        <v>MATERIAL PARTICULADO</v>
      </c>
      <c r="H71" s="33" t="s">
        <v>269</v>
      </c>
      <c r="I71" s="49" t="str">
        <f>VLOOKUP(H71,Hoja1!A$2:G$445,3,0)</f>
        <v>NEUMOCONIOSIS, BRONQUITIS, ASMA, SILICOSIS</v>
      </c>
      <c r="J71" s="48" t="s">
        <v>1196</v>
      </c>
      <c r="K71" s="49" t="str">
        <f>VLOOKUP(H71,Hoja1!A$2:G$445,4,0)</f>
        <v>Inspecciones planeadas e inspecciones no planeadas, procedimientos de programas de seguridad y salud en el trabajo</v>
      </c>
      <c r="L71" s="49" t="str">
        <f>VLOOKUP(H71,Hoja1!A$2:G$445,5,0)</f>
        <v>EPP MASCARILLAS Y FILTROS</v>
      </c>
      <c r="M71" s="48">
        <v>2</v>
      </c>
      <c r="N71" s="20">
        <v>2</v>
      </c>
      <c r="O71" s="20">
        <v>10</v>
      </c>
      <c r="P71" s="20">
        <f t="shared" si="11"/>
        <v>4</v>
      </c>
      <c r="Q71" s="20">
        <f t="shared" si="12"/>
        <v>40</v>
      </c>
      <c r="R71" s="33" t="str">
        <f t="shared" si="13"/>
        <v>B-4</v>
      </c>
      <c r="S71" s="35" t="str">
        <f t="shared" si="14"/>
        <v>III</v>
      </c>
      <c r="T71" s="35" t="str">
        <f t="shared" si="15"/>
        <v>Mejorable</v>
      </c>
      <c r="U71" s="137"/>
      <c r="V71" s="49" t="str">
        <f>VLOOKUP(H71,Hoja1!A$2:G$445,6,0)</f>
        <v>NEUMOCONIOSIS</v>
      </c>
      <c r="W71" s="56"/>
      <c r="X71" s="56"/>
      <c r="Y71" s="56"/>
      <c r="Z71" s="17"/>
      <c r="AA71" s="17" t="str">
        <f>VLOOKUP(H71,Hoja1!A$2:G$445,7,0)</f>
        <v>USO Y MANEJO DE LOS EPP</v>
      </c>
      <c r="AB71" s="56"/>
      <c r="AC71" s="125"/>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37.5" customHeight="1">
      <c r="A72" s="122"/>
      <c r="B72" s="122"/>
      <c r="C72" s="125"/>
      <c r="D72" s="131"/>
      <c r="E72" s="134"/>
      <c r="F72" s="134"/>
      <c r="G72" s="49" t="str">
        <f>VLOOKUP(H72,Hoja1!A$1:G$445,2,0)</f>
        <v>NATURALEZA DE LA TAREA</v>
      </c>
      <c r="H72" s="33" t="s">
        <v>76</v>
      </c>
      <c r="I72" s="49" t="str">
        <f>VLOOKUP(H72,Hoja1!A$2:G$445,3,0)</f>
        <v>ESTRÉS,  TRANSTORNOS DEL SUEÑO</v>
      </c>
      <c r="J72" s="48" t="s">
        <v>1196</v>
      </c>
      <c r="K72" s="49" t="str">
        <f>VLOOKUP(H72,Hoja1!A$2:G$445,4,0)</f>
        <v>N/A</v>
      </c>
      <c r="L72" s="49" t="str">
        <f>VLOOKUP(H72,Hoja1!A$2:G$445,5,0)</f>
        <v>PVE PSICOSOCIAL</v>
      </c>
      <c r="M72" s="48">
        <v>2</v>
      </c>
      <c r="N72" s="20">
        <v>3</v>
      </c>
      <c r="O72" s="20">
        <v>10</v>
      </c>
      <c r="P72" s="20">
        <f t="shared" si="11"/>
        <v>6</v>
      </c>
      <c r="Q72" s="20">
        <f t="shared" si="12"/>
        <v>60</v>
      </c>
      <c r="R72" s="33" t="str">
        <f t="shared" si="13"/>
        <v>M-6</v>
      </c>
      <c r="S72" s="35" t="str">
        <f t="shared" si="14"/>
        <v>III</v>
      </c>
      <c r="T72" s="35" t="str">
        <f t="shared" si="15"/>
        <v>Mejorable</v>
      </c>
      <c r="U72" s="137"/>
      <c r="V72" s="49" t="str">
        <f>VLOOKUP(H72,Hoja1!A$2:G$445,6,0)</f>
        <v>ESTRÉS</v>
      </c>
      <c r="W72" s="56"/>
      <c r="X72" s="56"/>
      <c r="Y72" s="56"/>
      <c r="Z72" s="17"/>
      <c r="AA72" s="17" t="str">
        <f>VLOOKUP(H72,Hoja1!A$2:G$445,7,0)</f>
        <v>N/A</v>
      </c>
      <c r="AB72" s="127" t="s">
        <v>1203</v>
      </c>
      <c r="AC72" s="125"/>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37.5" customHeight="1">
      <c r="A73" s="122"/>
      <c r="B73" s="122"/>
      <c r="C73" s="125"/>
      <c r="D73" s="131"/>
      <c r="E73" s="134"/>
      <c r="F73" s="134"/>
      <c r="G73" s="49" t="str">
        <f>VLOOKUP(H73,Hoja1!A$1:G$445,2,0)</f>
        <v xml:space="preserve"> ALTA CONCENTRACIÓN</v>
      </c>
      <c r="H73" s="33" t="s">
        <v>88</v>
      </c>
      <c r="I73" s="49" t="str">
        <f>VLOOKUP(H73,Hoja1!A$2:G$445,3,0)</f>
        <v>ESTRÉS, DEPRESIÓN, TRANSTORNOS DEL SUEÑO, AUSENCIA DE ATENCIÓN</v>
      </c>
      <c r="J73" s="48" t="s">
        <v>1196</v>
      </c>
      <c r="K73" s="49" t="str">
        <f>VLOOKUP(H73,Hoja1!A$2:G$445,4,0)</f>
        <v>N/A</v>
      </c>
      <c r="L73" s="49" t="str">
        <f>VLOOKUP(H73,Hoja1!A$2:G$445,5,0)</f>
        <v>PVE PSICOSOCIAL</v>
      </c>
      <c r="M73" s="48">
        <v>2</v>
      </c>
      <c r="N73" s="20">
        <v>1</v>
      </c>
      <c r="O73" s="20">
        <v>10</v>
      </c>
      <c r="P73" s="20">
        <f t="shared" si="11"/>
        <v>2</v>
      </c>
      <c r="Q73" s="20">
        <f t="shared" si="12"/>
        <v>20</v>
      </c>
      <c r="R73" s="33" t="str">
        <f t="shared" si="13"/>
        <v>B-2</v>
      </c>
      <c r="S73" s="35" t="str">
        <f t="shared" si="14"/>
        <v>IV</v>
      </c>
      <c r="T73" s="35" t="str">
        <f t="shared" si="15"/>
        <v>Aceptable</v>
      </c>
      <c r="U73" s="137"/>
      <c r="V73" s="49" t="str">
        <f>VLOOKUP(H73,Hoja1!A$2:G$445,6,0)</f>
        <v>ESTRÉS, ALTERACIÓN DEL SISTEMA NERVIOSO</v>
      </c>
      <c r="W73" s="56"/>
      <c r="X73" s="56"/>
      <c r="Y73" s="56"/>
      <c r="Z73" s="17"/>
      <c r="AA73" s="17" t="str">
        <f>VLOOKUP(H73,Hoja1!A$2:G$445,7,0)</f>
        <v>N/A</v>
      </c>
      <c r="AB73" s="128"/>
      <c r="AC73" s="125"/>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
      <c r="A74" s="122"/>
      <c r="B74" s="122"/>
      <c r="C74" s="125"/>
      <c r="D74" s="131"/>
      <c r="E74" s="134"/>
      <c r="F74" s="134"/>
      <c r="G74" s="49" t="str">
        <f>VLOOKUP(H74,Hoja1!A$1:G$445,2,0)</f>
        <v>Forzadas, Prolongadas</v>
      </c>
      <c r="H74" s="33" t="s">
        <v>40</v>
      </c>
      <c r="I74" s="49" t="str">
        <f>VLOOKUP(H74,Hoja1!A$2:G$445,3,0)</f>
        <v xml:space="preserve">Lesiones osteomusculares, lesiones osteoarticulares
</v>
      </c>
      <c r="J74" s="48" t="s">
        <v>1196</v>
      </c>
      <c r="K74" s="49" t="str">
        <f>VLOOKUP(H74,Hoja1!A$2:G$445,4,0)</f>
        <v>Inspecciones planeadas e inspecciones no planeadas, procedimientos de programas de seguridad y salud en el trabajo</v>
      </c>
      <c r="L74" s="49" t="str">
        <f>VLOOKUP(H74,Hoja1!A$2:G$445,5,0)</f>
        <v>PVE Biomecánico, programa pausas activas, exámenes periódicos, recomendaciones, control de posturas</v>
      </c>
      <c r="M74" s="48">
        <v>2</v>
      </c>
      <c r="N74" s="20">
        <v>2</v>
      </c>
      <c r="O74" s="20">
        <v>25</v>
      </c>
      <c r="P74" s="20">
        <f t="shared" si="11"/>
        <v>4</v>
      </c>
      <c r="Q74" s="20">
        <f t="shared" si="12"/>
        <v>100</v>
      </c>
      <c r="R74" s="33" t="str">
        <f t="shared" si="13"/>
        <v>B-4</v>
      </c>
      <c r="S74" s="35" t="str">
        <f t="shared" si="14"/>
        <v>III</v>
      </c>
      <c r="T74" s="35" t="str">
        <f t="shared" si="15"/>
        <v>Mejorable</v>
      </c>
      <c r="U74" s="137"/>
      <c r="V74" s="49" t="str">
        <f>VLOOKUP(H74,Hoja1!A$2:G$445,6,0)</f>
        <v>Enfermedades Osteomusculares</v>
      </c>
      <c r="W74" s="56"/>
      <c r="X74" s="56"/>
      <c r="Y74" s="56"/>
      <c r="Z74" s="17"/>
      <c r="AA74" s="17" t="str">
        <f>VLOOKUP(H74,Hoja1!A$2:G$445,7,0)</f>
        <v>Prevención en lesiones osteomusculares, líderes de pausas activas</v>
      </c>
      <c r="AB74" s="127" t="s">
        <v>1204</v>
      </c>
      <c r="AC74" s="125"/>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41.25" customHeight="1">
      <c r="A75" s="122"/>
      <c r="B75" s="122"/>
      <c r="C75" s="125"/>
      <c r="D75" s="131"/>
      <c r="E75" s="134"/>
      <c r="F75" s="134"/>
      <c r="G75" s="49" t="str">
        <f>VLOOKUP(H75,Hoja1!A$1:G$445,2,0)</f>
        <v>Movimientos repetitivos, Miembros Superiores</v>
      </c>
      <c r="H75" s="33" t="s">
        <v>47</v>
      </c>
      <c r="I75" s="49" t="str">
        <f>VLOOKUP(H75,Hoja1!A$2:G$445,3,0)</f>
        <v>Lesiones Musculoesqueléticas</v>
      </c>
      <c r="J75" s="48" t="s">
        <v>1196</v>
      </c>
      <c r="K75" s="49" t="str">
        <f>VLOOKUP(H75,Hoja1!A$2:G$445,4,0)</f>
        <v>N/A</v>
      </c>
      <c r="L75" s="49" t="str">
        <f>VLOOKUP(H75,Hoja1!A$2:G$445,5,0)</f>
        <v>PVE BIomécanico, programa pausas activas, examenes periódicos, recomendaicones, control de posturas</v>
      </c>
      <c r="M75" s="48">
        <v>2</v>
      </c>
      <c r="N75" s="20">
        <v>1</v>
      </c>
      <c r="O75" s="20">
        <v>10</v>
      </c>
      <c r="P75" s="20">
        <f t="shared" si="11"/>
        <v>2</v>
      </c>
      <c r="Q75" s="20">
        <f t="shared" si="12"/>
        <v>20</v>
      </c>
      <c r="R75" s="33" t="str">
        <f t="shared" si="13"/>
        <v>B-2</v>
      </c>
      <c r="S75" s="35" t="str">
        <f t="shared" si="14"/>
        <v>IV</v>
      </c>
      <c r="T75" s="35" t="str">
        <f t="shared" si="15"/>
        <v>Aceptable</v>
      </c>
      <c r="U75" s="137"/>
      <c r="V75" s="49" t="str">
        <f>VLOOKUP(H75,Hoja1!A$2:G$445,6,0)</f>
        <v>Enfermedades musculoesqueleticas</v>
      </c>
      <c r="W75" s="56"/>
      <c r="X75" s="56"/>
      <c r="Y75" s="56"/>
      <c r="Z75" s="17"/>
      <c r="AA75" s="17" t="str">
        <f>VLOOKUP(H75,Hoja1!A$2:G$445,7,0)</f>
        <v>Prevención en lesiones osteomusculares, líderes de pausas activas</v>
      </c>
      <c r="AB75" s="129"/>
      <c r="AC75" s="125"/>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
      <c r="A76" s="122"/>
      <c r="B76" s="122"/>
      <c r="C76" s="125"/>
      <c r="D76" s="131"/>
      <c r="E76" s="134"/>
      <c r="F76" s="134"/>
      <c r="G76" s="49" t="str">
        <f>VLOOKUP(H76,Hoja1!A$1:G$445,2,0)</f>
        <v>Carga de un peso mayor al recomendado</v>
      </c>
      <c r="H76" s="33" t="s">
        <v>486</v>
      </c>
      <c r="I76" s="49" t="str">
        <f>VLOOKUP(H76,Hoja1!A$2:G$445,3,0)</f>
        <v>Lesiones osteomusculares, lesiones osteoarticulares</v>
      </c>
      <c r="J76" s="48" t="s">
        <v>1196</v>
      </c>
      <c r="K76" s="49" t="str">
        <f>VLOOKUP(H76,Hoja1!A$2:G$445,4,0)</f>
        <v>Inspecciones planeadas e inspecciones no planeadas, procedimientos de programas de seguridad y salud en el trabajo</v>
      </c>
      <c r="L76" s="49" t="str">
        <f>VLOOKUP(H76,Hoja1!A$2:G$445,5,0)</f>
        <v>PVE Biomecánico, programa pausas activas, exámenes periódicos, recomendaciones, control de posturas</v>
      </c>
      <c r="M76" s="48">
        <v>2</v>
      </c>
      <c r="N76" s="20">
        <v>2</v>
      </c>
      <c r="O76" s="20">
        <v>25</v>
      </c>
      <c r="P76" s="20">
        <f t="shared" si="11"/>
        <v>4</v>
      </c>
      <c r="Q76" s="20">
        <f t="shared" si="12"/>
        <v>100</v>
      </c>
      <c r="R76" s="33" t="str">
        <f t="shared" si="13"/>
        <v>B-4</v>
      </c>
      <c r="S76" s="35" t="str">
        <f t="shared" si="14"/>
        <v>III</v>
      </c>
      <c r="T76" s="35" t="str">
        <f t="shared" si="15"/>
        <v>Mejorable</v>
      </c>
      <c r="U76" s="137"/>
      <c r="V76" s="49" t="str">
        <f>VLOOKUP(H76,Hoja1!A$2:G$445,6,0)</f>
        <v>Enfermedades del sistema osteomuscular</v>
      </c>
      <c r="W76" s="56"/>
      <c r="X76" s="56"/>
      <c r="Y76" s="56"/>
      <c r="Z76" s="17"/>
      <c r="AA76" s="17" t="str">
        <f>VLOOKUP(H76,Hoja1!A$2:G$445,7,0)</f>
        <v>Prevención en lesiones osteomusculares, Líderes en pausas activas</v>
      </c>
      <c r="AB76" s="128"/>
      <c r="AC76" s="125"/>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
      <c r="A77" s="122"/>
      <c r="B77" s="122"/>
      <c r="C77" s="125"/>
      <c r="D77" s="131"/>
      <c r="E77" s="134"/>
      <c r="F77" s="134"/>
      <c r="G77" s="49" t="str">
        <f>VLOOKUP(H77,Hoja1!A$1:G$445,2,0)</f>
        <v>Atropellamiento, Envestir</v>
      </c>
      <c r="H77" s="33" t="s">
        <v>1188</v>
      </c>
      <c r="I77" s="49" t="str">
        <f>VLOOKUP(H77,Hoja1!A$2:G$445,3,0)</f>
        <v>Lesiones, pérdidas materiales, muerte</v>
      </c>
      <c r="J77" s="48" t="s">
        <v>1196</v>
      </c>
      <c r="K77" s="49" t="str">
        <f>VLOOKUP(H77,Hoja1!A$2:G$445,4,0)</f>
        <v>Inspecciones planeadas e inspecciones no planeadas, procedimientos de programas de seguridad y salud en el trabajo</v>
      </c>
      <c r="L77" s="49" t="str">
        <f>VLOOKUP(H77,Hoja1!A$2:G$445,5,0)</f>
        <v>Programa de seguridad vial, señalización</v>
      </c>
      <c r="M77" s="48">
        <v>2</v>
      </c>
      <c r="N77" s="20">
        <v>3</v>
      </c>
      <c r="O77" s="20">
        <v>60</v>
      </c>
      <c r="P77" s="20">
        <f t="shared" si="11"/>
        <v>6</v>
      </c>
      <c r="Q77" s="20">
        <f t="shared" si="12"/>
        <v>360</v>
      </c>
      <c r="R77" s="33" t="str">
        <f t="shared" si="13"/>
        <v>M-6</v>
      </c>
      <c r="S77" s="35" t="str">
        <f t="shared" si="14"/>
        <v>II</v>
      </c>
      <c r="T77" s="35" t="str">
        <f t="shared" si="15"/>
        <v>No Aceptable o Aceptable Con Control Especifico</v>
      </c>
      <c r="U77" s="137"/>
      <c r="V77" s="49" t="str">
        <f>VLOOKUP(H77,Hoja1!A$2:G$445,6,0)</f>
        <v>Muerte</v>
      </c>
      <c r="W77" s="56"/>
      <c r="X77" s="56"/>
      <c r="Y77" s="56"/>
      <c r="Z77" s="17"/>
      <c r="AA77" s="17" t="str">
        <f>VLOOKUP(H77,Hoja1!A$2:G$445,7,0)</f>
        <v>Seguridad vial y manejo defensivo, aseguramiento de áreas de trabajo</v>
      </c>
      <c r="AB77" s="56" t="s">
        <v>32</v>
      </c>
      <c r="AC77" s="125"/>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51">
      <c r="A78" s="122"/>
      <c r="B78" s="122"/>
      <c r="C78" s="125"/>
      <c r="D78" s="131"/>
      <c r="E78" s="134"/>
      <c r="F78" s="134"/>
      <c r="G78" s="49" t="str">
        <f>VLOOKUP(H78,Hoja1!A$1:G$445,2,0)</f>
        <v>Inmersión (lluvias, crecientes de rios, quebradas, caídas de tarabitas, puentes y medios de transporte)</v>
      </c>
      <c r="H78" s="33" t="s">
        <v>1189</v>
      </c>
      <c r="I78" s="49" t="str">
        <f>VLOOKUP(H78,Hoja1!A$2:G$445,3,0)</f>
        <v>Contusiones, laceraciones, afectaciones del sistema respiratorio.</v>
      </c>
      <c r="J78" s="48" t="s">
        <v>1196</v>
      </c>
      <c r="K78" s="49" t="str">
        <f>VLOOKUP(H78,Hoja1!A$2:G$445,4,0)</f>
        <v>Inspecciones planeadas e inspecciones no planeadas, procedimientos de programas de seguridad y salud en el trabajo</v>
      </c>
      <c r="L78" s="49" t="str">
        <f>VLOOKUP(H78,Hoja1!A$2:G$445,5,0)</f>
        <v>E.P.P.</v>
      </c>
      <c r="M78" s="48">
        <v>2</v>
      </c>
      <c r="N78" s="20">
        <v>2</v>
      </c>
      <c r="O78" s="20">
        <v>100</v>
      </c>
      <c r="P78" s="20">
        <f t="shared" si="11"/>
        <v>4</v>
      </c>
      <c r="Q78" s="20">
        <f t="shared" si="12"/>
        <v>400</v>
      </c>
      <c r="R78" s="33" t="str">
        <f t="shared" si="13"/>
        <v>B-4</v>
      </c>
      <c r="S78" s="35" t="str">
        <f t="shared" si="14"/>
        <v>II</v>
      </c>
      <c r="T78" s="35" t="str">
        <f t="shared" si="15"/>
        <v>No Aceptable o Aceptable Con Control Especifico</v>
      </c>
      <c r="U78" s="137"/>
      <c r="V78" s="49" t="str">
        <f>VLOOKUP(H78,Hoja1!A$2:G$445,6,0)</f>
        <v>Muerte</v>
      </c>
      <c r="W78" s="56"/>
      <c r="X78" s="56"/>
      <c r="Y78" s="56"/>
      <c r="Z78" s="17"/>
      <c r="AA78" s="17" t="str">
        <f>VLOOKUP(H78,Hoja1!A$2:G$445,7,0)</f>
        <v>Capacitación en salvamento acuatico y primer respondiente.</v>
      </c>
      <c r="AB78" s="56" t="s">
        <v>1206</v>
      </c>
      <c r="AC78" s="125"/>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63.75">
      <c r="A79" s="122"/>
      <c r="B79" s="122"/>
      <c r="C79" s="125"/>
      <c r="D79" s="131"/>
      <c r="E79" s="134"/>
      <c r="F79" s="134"/>
      <c r="G79" s="49" t="str">
        <f>VLOOKUP(H79,Hoja1!A$1:G$445,2,0)</f>
        <v>Herramientas Manuales</v>
      </c>
      <c r="H79" s="33" t="s">
        <v>606</v>
      </c>
      <c r="I79" s="49" t="str">
        <f>VLOOKUP(H79,Hoja1!A$2:G$445,3,0)</f>
        <v>Quemaduras, contusiones y lesiones</v>
      </c>
      <c r="J79" s="48" t="s">
        <v>1196</v>
      </c>
      <c r="K79" s="49" t="str">
        <f>VLOOKUP(H79,Hoja1!A$2:G$445,4,0)</f>
        <v>Inspecciones planeadas e inspecciones no planeadas, procedimientos de programas de seguridad y salud en el trabajo</v>
      </c>
      <c r="L79" s="49" t="str">
        <f>VLOOKUP(H79,Hoja1!A$2:G$445,5,0)</f>
        <v>E.P.P.</v>
      </c>
      <c r="M79" s="48">
        <v>2</v>
      </c>
      <c r="N79" s="20">
        <v>3</v>
      </c>
      <c r="O79" s="20">
        <v>25</v>
      </c>
      <c r="P79" s="20">
        <f t="shared" si="11"/>
        <v>6</v>
      </c>
      <c r="Q79" s="20">
        <f t="shared" si="12"/>
        <v>150</v>
      </c>
      <c r="R79" s="33" t="str">
        <f t="shared" si="13"/>
        <v>M-6</v>
      </c>
      <c r="S79" s="35" t="str">
        <f t="shared" si="14"/>
        <v>II</v>
      </c>
      <c r="T79" s="35" t="str">
        <f t="shared" si="15"/>
        <v>No Aceptable o Aceptable Con Control Especifico</v>
      </c>
      <c r="U79" s="137"/>
      <c r="V79" s="49" t="str">
        <f>VLOOKUP(H79,Hoja1!A$2:G$445,6,0)</f>
        <v>Amputación</v>
      </c>
      <c r="W79" s="56"/>
      <c r="X79" s="56"/>
      <c r="Y79" s="56"/>
      <c r="Z79" s="17"/>
      <c r="AA79" s="17" t="str">
        <f>VLOOKUP(H79,Hoja1!A$2:G$445,7,0)</f>
        <v xml:space="preserve">
Uso y manejo adecuado de E.P.P., uso y manejo adecuado de herramientas manuales y/o máqinas y equipos</v>
      </c>
      <c r="AB79" s="56" t="s">
        <v>1217</v>
      </c>
      <c r="AC79" s="125"/>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80.25" customHeight="1">
      <c r="A80" s="122"/>
      <c r="B80" s="122"/>
      <c r="C80" s="125"/>
      <c r="D80" s="131"/>
      <c r="E80" s="134"/>
      <c r="F80" s="134"/>
      <c r="G80" s="49" t="str">
        <f>VLOOKUP(H80,Hoja1!A$1:G$445,2,0)</f>
        <v>Atraco, golpiza, atentados y secuestrados</v>
      </c>
      <c r="H80" s="33" t="s">
        <v>57</v>
      </c>
      <c r="I80" s="49" t="str">
        <f>VLOOKUP(H80,Hoja1!A$2:G$445,3,0)</f>
        <v>Estrés, golpes, Secuestros</v>
      </c>
      <c r="J80" s="48" t="s">
        <v>1196</v>
      </c>
      <c r="K80" s="49" t="str">
        <f>VLOOKUP(H80,Hoja1!A$2:G$445,4,0)</f>
        <v>Inspecciones planeadas e inspecciones no planeadas, procedimientos de programas de seguridad y salud en el trabajo</v>
      </c>
      <c r="L80" s="49" t="str">
        <f>VLOOKUP(H80,Hoja1!A$2:G$445,5,0)</f>
        <v xml:space="preserve">Uniformes Corporativos, Caquetas corporativas, Carnetización
</v>
      </c>
      <c r="M80" s="48">
        <v>2</v>
      </c>
      <c r="N80" s="20">
        <v>2</v>
      </c>
      <c r="O80" s="20">
        <v>60</v>
      </c>
      <c r="P80" s="20">
        <f t="shared" si="11"/>
        <v>4</v>
      </c>
      <c r="Q80" s="20">
        <f t="shared" si="12"/>
        <v>240</v>
      </c>
      <c r="R80" s="33" t="str">
        <f t="shared" si="13"/>
        <v>B-4</v>
      </c>
      <c r="S80" s="35" t="str">
        <f t="shared" si="14"/>
        <v>II</v>
      </c>
      <c r="T80" s="35" t="str">
        <f t="shared" si="15"/>
        <v>No Aceptable o Aceptable Con Control Especifico</v>
      </c>
      <c r="U80" s="137"/>
      <c r="V80" s="49" t="str">
        <f>VLOOKUP(H80,Hoja1!A$2:G$445,6,0)</f>
        <v>Secuestros</v>
      </c>
      <c r="W80" s="56"/>
      <c r="X80" s="56"/>
      <c r="Y80" s="56"/>
      <c r="Z80" s="17"/>
      <c r="AA80" s="17" t="str">
        <f>VLOOKUP(H80,Hoja1!A$2:G$445,7,0)</f>
        <v>N/A</v>
      </c>
      <c r="AB80" s="56" t="s">
        <v>1207</v>
      </c>
      <c r="AC80" s="125"/>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89.25">
      <c r="A81" s="122"/>
      <c r="B81" s="122"/>
      <c r="C81" s="125"/>
      <c r="D81" s="131"/>
      <c r="E81" s="134"/>
      <c r="F81" s="134"/>
      <c r="G81" s="49" t="str">
        <f>VLOOKUP(H81,Hoja1!A$1:G$445,2,0)</f>
        <v>MANTENIMIENTO DE PUENTE GRUAS, LIMPIEZA DE CANALES, MANTENIMIENTO DE INSTALACIONES LOCATIVAS, MANTENIMIENTO Y REPARACIÓN DE POZOS</v>
      </c>
      <c r="H81" s="33" t="s">
        <v>624</v>
      </c>
      <c r="I81" s="49" t="str">
        <f>VLOOKUP(H81,Hoja1!A$2:G$445,3,0)</f>
        <v>LESIONES, FRACTURAS, MUERTE</v>
      </c>
      <c r="J81" s="48" t="s">
        <v>1196</v>
      </c>
      <c r="K81" s="49" t="str">
        <f>VLOOKUP(H81,Hoja1!A$2:G$445,4,0)</f>
        <v>Inspecciones planeadas e inspecciones no planeadas, procedimientos de programas de seguridad y salud en el trabajo</v>
      </c>
      <c r="L81" s="49" t="str">
        <f>VLOOKUP(H81,Hoja1!A$2:G$445,5,0)</f>
        <v>EPP</v>
      </c>
      <c r="M81" s="48">
        <v>2</v>
      </c>
      <c r="N81" s="20">
        <v>2</v>
      </c>
      <c r="O81" s="20">
        <v>100</v>
      </c>
      <c r="P81" s="20">
        <f t="shared" si="11"/>
        <v>4</v>
      </c>
      <c r="Q81" s="20">
        <f t="shared" si="12"/>
        <v>400</v>
      </c>
      <c r="R81" s="33" t="str">
        <f t="shared" si="13"/>
        <v>B-4</v>
      </c>
      <c r="S81" s="35" t="str">
        <f t="shared" si="14"/>
        <v>II</v>
      </c>
      <c r="T81" s="35" t="str">
        <f t="shared" si="15"/>
        <v>No Aceptable o Aceptable Con Control Especifico</v>
      </c>
      <c r="U81" s="137"/>
      <c r="V81" s="49" t="str">
        <f>VLOOKUP(H81,Hoja1!A$2:G$445,6,0)</f>
        <v>MUERTE</v>
      </c>
      <c r="W81" s="56"/>
      <c r="X81" s="56"/>
      <c r="Y81" s="56"/>
      <c r="Z81" s="17"/>
      <c r="AA81" s="17" t="str">
        <f>VLOOKUP(H81,Hoja1!A$2:G$445,7,0)</f>
        <v>CERTIFICACIÓN Y/O ENTRENAMIENTO EN TRABAJO SEGURO EN ALTURAS; DILGENCIAMIENTO DE PERMISO DE TRABAJO; USO Y MANEJO ADECUADO DE E.P.P.; ARME Y DESARME DE ANDAMIOS</v>
      </c>
      <c r="AB81" s="56" t="s">
        <v>32</v>
      </c>
      <c r="AC81" s="125"/>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68.25" customHeight="1" thickBot="1">
      <c r="A82" s="122"/>
      <c r="B82" s="122"/>
      <c r="C82" s="126"/>
      <c r="D82" s="132"/>
      <c r="E82" s="135"/>
      <c r="F82" s="135"/>
      <c r="G82" s="58" t="str">
        <f>VLOOKUP(H82,Hoja1!A$1:G$445,2,0)</f>
        <v>SISMOS, INCENDIOS, INUNDACIONES, TERREMOTOS, VENDAVALES, DERRUMBE</v>
      </c>
      <c r="H82" s="36" t="s">
        <v>62</v>
      </c>
      <c r="I82" s="58" t="str">
        <f>VLOOKUP(H82,Hoja1!A$2:G$445,3,0)</f>
        <v>SISMOS, INCENDIOS, INUNDACIONES, TERREMOTOS, VENDAVALES</v>
      </c>
      <c r="J82" s="59" t="s">
        <v>1196</v>
      </c>
      <c r="K82" s="58" t="str">
        <f>VLOOKUP(H82,Hoja1!A$2:G$445,4,0)</f>
        <v>Inspecciones planeadas e inspecciones no planeadas, procedimientos de programas de seguridad y salud en el trabajo</v>
      </c>
      <c r="L82" s="58" t="str">
        <f>VLOOKUP(H82,Hoja1!A$2:G$445,5,0)</f>
        <v>BRIGADAS DE EMERGENCIAS</v>
      </c>
      <c r="M82" s="59">
        <v>2</v>
      </c>
      <c r="N82" s="25">
        <v>1</v>
      </c>
      <c r="O82" s="25">
        <v>100</v>
      </c>
      <c r="P82" s="25">
        <f t="shared" si="11"/>
        <v>2</v>
      </c>
      <c r="Q82" s="25">
        <f t="shared" si="12"/>
        <v>200</v>
      </c>
      <c r="R82" s="36" t="str">
        <f t="shared" si="13"/>
        <v>B-2</v>
      </c>
      <c r="S82" s="37" t="str">
        <f t="shared" si="14"/>
        <v>II</v>
      </c>
      <c r="T82" s="37" t="str">
        <f t="shared" si="15"/>
        <v>No Aceptable o Aceptable Con Control Especifico</v>
      </c>
      <c r="U82" s="138"/>
      <c r="V82" s="58" t="str">
        <f>VLOOKUP(H82,Hoja1!A$2:G$445,6,0)</f>
        <v>MUERTE</v>
      </c>
      <c r="W82" s="60"/>
      <c r="X82" s="60"/>
      <c r="Y82" s="60"/>
      <c r="Z82" s="22" t="s">
        <v>1209</v>
      </c>
      <c r="AA82" s="22" t="str">
        <f>VLOOKUP(H82,Hoja1!A$2:G$445,7,0)</f>
        <v>ENTRENAMIENTO DE LA BRIGADA; DIVULGACIÓN DE PLAN DE EMERGENCIA</v>
      </c>
      <c r="AB82" s="60" t="s">
        <v>1208</v>
      </c>
      <c r="AC82" s="126"/>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40.5">
      <c r="A83" s="122"/>
      <c r="B83" s="122"/>
      <c r="C83" s="124" t="s">
        <v>1218</v>
      </c>
      <c r="D83" s="130" t="s">
        <v>1219</v>
      </c>
      <c r="E83" s="133" t="s">
        <v>1029</v>
      </c>
      <c r="F83" s="133" t="s">
        <v>1193</v>
      </c>
      <c r="G83" s="50" t="str">
        <f>VLOOKUP(H83,Hoja1!A$1:G$445,2,0)</f>
        <v>Modeduras</v>
      </c>
      <c r="H83" s="32" t="s">
        <v>79</v>
      </c>
      <c r="I83" s="50" t="str">
        <f>VLOOKUP(H83,Hoja1!A$2:G$445,3,0)</f>
        <v>Lesiones, tejidos, muerte, enfermedades infectocontagiosas</v>
      </c>
      <c r="J83" s="53" t="s">
        <v>1196</v>
      </c>
      <c r="K83" s="50" t="str">
        <f>VLOOKUP(H83,Hoja1!A$2:G$445,4,0)</f>
        <v>N/A</v>
      </c>
      <c r="L83" s="50" t="str">
        <f>VLOOKUP(H83,Hoja1!A$2:G$445,5,0)</f>
        <v>N/A</v>
      </c>
      <c r="M83" s="53">
        <v>2</v>
      </c>
      <c r="N83" s="52">
        <v>2</v>
      </c>
      <c r="O83" s="52">
        <v>100</v>
      </c>
      <c r="P83" s="52">
        <f aca="true" t="shared" si="16" ref="P83:P100">M83*N83</f>
        <v>4</v>
      </c>
      <c r="Q83" s="52">
        <f aca="true" t="shared" si="17" ref="Q83:Q100">O83*P83</f>
        <v>400</v>
      </c>
      <c r="R83" s="32" t="str">
        <f aca="true" t="shared" si="18" ref="R83:R100">IF(P83=40,"MA-40",IF(P83=30,"MA-30",IF(P83=20,"A-20",IF(P83=10,"A-10",IF(P83=24,"MA-24",IF(P83=18,"A-18",IF(P83=12,"A-12",IF(P83=6,"M-6",IF(P83=8,"M-8",IF(P83=6,"M-6",IF(P83=4,"B-4",IF(P83=2,"B-2",))))))))))))</f>
        <v>B-4</v>
      </c>
      <c r="S83" s="34" t="str">
        <f aca="true" t="shared" si="19" ref="S83:S100">IF(Q83&lt;=20,"IV",IF(Q83&lt;=120,"III",IF(Q83&lt;=500,"II",IF(Q83&lt;=4000,"I"))))</f>
        <v>II</v>
      </c>
      <c r="T83" s="34" t="str">
        <f aca="true" t="shared" si="20" ref="T83:T100">IF(S83=0,"",IF(S83="IV","Aceptable",IF(S83="III","Mejorable",IF(S83="II","No Aceptable o Aceptable Con Control Especifico",IF(S83="I","No Aceptable","")))))</f>
        <v>No Aceptable o Aceptable Con Control Especifico</v>
      </c>
      <c r="U83" s="136">
        <v>5</v>
      </c>
      <c r="V83" s="50" t="str">
        <f>VLOOKUP(H83,Hoja1!A$2:G$445,6,0)</f>
        <v>Posibles enfermedades</v>
      </c>
      <c r="W83" s="54"/>
      <c r="X83" s="54"/>
      <c r="Y83" s="54"/>
      <c r="Z83" s="55"/>
      <c r="AA83" s="55" t="str">
        <f>VLOOKUP(H83,Hoja1!A$2:G$445,7,0)</f>
        <v xml:space="preserve">Riesgo Biológico, Autocuidado y/o Uso y manejo adecuado de E.P.P.
</v>
      </c>
      <c r="AB83" s="54"/>
      <c r="AC83" s="124" t="s">
        <v>1199</v>
      </c>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
      <c r="A84" s="122"/>
      <c r="B84" s="122"/>
      <c r="C84" s="125"/>
      <c r="D84" s="131"/>
      <c r="E84" s="134"/>
      <c r="F84" s="134"/>
      <c r="G84" s="49" t="str">
        <f>VLOOKUP(H84,Hoja1!A$1:G$445,2,0)</f>
        <v>AUSENCIA O EXCESO DE LUZ EN UN AMBIENTE</v>
      </c>
      <c r="H84" s="33" t="s">
        <v>155</v>
      </c>
      <c r="I84" s="49" t="str">
        <f>VLOOKUP(H84,Hoja1!A$2:G$445,3,0)</f>
        <v>DISMINUCIÓN AGUDEZA VISUAL, CANSANCIO VISUAL</v>
      </c>
      <c r="J84" s="48" t="s">
        <v>1196</v>
      </c>
      <c r="K84" s="49" t="str">
        <f>VLOOKUP(H84,Hoja1!A$2:G$445,4,0)</f>
        <v>Inspecciones planeadas e inspecciones no planeadas, procedimientos de programas de seguridad y salud en el trabajo</v>
      </c>
      <c r="L84" s="49" t="str">
        <f>VLOOKUP(H84,Hoja1!A$2:G$445,5,0)</f>
        <v>N/A</v>
      </c>
      <c r="M84" s="48">
        <v>2</v>
      </c>
      <c r="N84" s="20">
        <v>2</v>
      </c>
      <c r="O84" s="20">
        <v>25</v>
      </c>
      <c r="P84" s="20">
        <f t="shared" si="16"/>
        <v>4</v>
      </c>
      <c r="Q84" s="20">
        <f t="shared" si="17"/>
        <v>100</v>
      </c>
      <c r="R84" s="33" t="str">
        <f t="shared" si="18"/>
        <v>B-4</v>
      </c>
      <c r="S84" s="35" t="str">
        <f t="shared" si="19"/>
        <v>III</v>
      </c>
      <c r="T84" s="35" t="str">
        <f t="shared" si="20"/>
        <v>Mejorable</v>
      </c>
      <c r="U84" s="137"/>
      <c r="V84" s="49" t="str">
        <f>VLOOKUP(H84,Hoja1!A$2:G$445,6,0)</f>
        <v>DISMINUCIÓN AGUDEZA VISUAL</v>
      </c>
      <c r="W84" s="56"/>
      <c r="X84" s="56"/>
      <c r="Y84" s="56"/>
      <c r="Z84" s="17"/>
      <c r="AA84" s="17" t="str">
        <f>VLOOKUP(H84,Hoja1!A$2:G$445,7,0)</f>
        <v>N/A</v>
      </c>
      <c r="AB84" s="56"/>
      <c r="AC84" s="125"/>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
      <c r="A85" s="122"/>
      <c r="B85" s="122"/>
      <c r="C85" s="125"/>
      <c r="D85" s="131"/>
      <c r="E85" s="134"/>
      <c r="F85" s="134"/>
      <c r="G85" s="49" t="str">
        <f>VLOOKUP(H85,Hoja1!A$1:G$445,2,0)</f>
        <v>INFRAROJA, ULTRAVIOLETA, VISIBLE, RADIOFRECUENCIA, MICROONDAS, LASER</v>
      </c>
      <c r="H85" s="33" t="s">
        <v>67</v>
      </c>
      <c r="I85" s="49" t="str">
        <f>VLOOKUP(H85,Hoja1!A$2:G$445,3,0)</f>
        <v>CÁNCER, LESIONES DÉRMICAS Y OCULARES</v>
      </c>
      <c r="J85" s="48" t="s">
        <v>1196</v>
      </c>
      <c r="K85" s="49" t="str">
        <f>VLOOKUP(H85,Hoja1!A$2:G$445,4,0)</f>
        <v>Inspecciones planeadas e inspecciones no planeadas, procedimientos de programas de seguridad y salud en el trabajo</v>
      </c>
      <c r="L85" s="49" t="str">
        <f>VLOOKUP(H85,Hoja1!A$2:G$445,5,0)</f>
        <v>PROGRAMA BLOQUEADOR SOLAR</v>
      </c>
      <c r="M85" s="48">
        <v>2</v>
      </c>
      <c r="N85" s="20">
        <v>2</v>
      </c>
      <c r="O85" s="20">
        <v>10</v>
      </c>
      <c r="P85" s="20">
        <f t="shared" si="16"/>
        <v>4</v>
      </c>
      <c r="Q85" s="20">
        <f t="shared" si="17"/>
        <v>40</v>
      </c>
      <c r="R85" s="33" t="str">
        <f t="shared" si="18"/>
        <v>B-4</v>
      </c>
      <c r="S85" s="35" t="str">
        <f t="shared" si="19"/>
        <v>III</v>
      </c>
      <c r="T85" s="35" t="str">
        <f t="shared" si="20"/>
        <v>Mejorable</v>
      </c>
      <c r="U85" s="137"/>
      <c r="V85" s="49" t="str">
        <f>VLOOKUP(H85,Hoja1!A$2:G$445,6,0)</f>
        <v>CÁNCER</v>
      </c>
      <c r="W85" s="56"/>
      <c r="X85" s="56"/>
      <c r="Y85" s="56"/>
      <c r="Z85" s="17"/>
      <c r="AA85" s="17" t="str">
        <f>VLOOKUP(H85,Hoja1!A$2:G$445,7,0)</f>
        <v>N/A</v>
      </c>
      <c r="AB85" s="56"/>
      <c r="AC85" s="125"/>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
      <c r="A86" s="122"/>
      <c r="B86" s="122"/>
      <c r="C86" s="125"/>
      <c r="D86" s="131"/>
      <c r="E86" s="134"/>
      <c r="F86" s="134"/>
      <c r="G86" s="49" t="str">
        <f>VLOOKUP(H86,Hoja1!A$1:G$445,2,0)</f>
        <v>MAQUINARIA O EQUIPO</v>
      </c>
      <c r="H86" s="33" t="s">
        <v>164</v>
      </c>
      <c r="I86" s="49" t="str">
        <f>VLOOKUP(H86,Hoja1!A$2:G$445,3,0)</f>
        <v>SORDERA, ESTRÉS, HIPOACUSIA, CEFALA,IRRITABILIDAD</v>
      </c>
      <c r="J86" s="48" t="s">
        <v>1196</v>
      </c>
      <c r="K86" s="49" t="str">
        <f>VLOOKUP(H86,Hoja1!A$2:G$445,4,0)</f>
        <v>Inspecciones planeadas e inspecciones no planeadas, procedimientos de programas de seguridad y salud en el trabajo</v>
      </c>
      <c r="L86" s="49" t="str">
        <f>VLOOKUP(H86,Hoja1!A$2:G$445,5,0)</f>
        <v>PVE RUIDO</v>
      </c>
      <c r="M86" s="48">
        <v>2</v>
      </c>
      <c r="N86" s="20">
        <v>2</v>
      </c>
      <c r="O86" s="20">
        <v>10</v>
      </c>
      <c r="P86" s="20">
        <f t="shared" si="16"/>
        <v>4</v>
      </c>
      <c r="Q86" s="20">
        <f t="shared" si="17"/>
        <v>40</v>
      </c>
      <c r="R86" s="33" t="str">
        <f t="shared" si="18"/>
        <v>B-4</v>
      </c>
      <c r="S86" s="35" t="str">
        <f t="shared" si="19"/>
        <v>III</v>
      </c>
      <c r="T86" s="35" t="str">
        <f t="shared" si="20"/>
        <v>Mejorable</v>
      </c>
      <c r="U86" s="137"/>
      <c r="V86" s="49" t="str">
        <f>VLOOKUP(H86,Hoja1!A$2:G$445,6,0)</f>
        <v>SORDERA</v>
      </c>
      <c r="W86" s="56"/>
      <c r="X86" s="56"/>
      <c r="Y86" s="56"/>
      <c r="Z86" s="17"/>
      <c r="AA86" s="17" t="str">
        <f>VLOOKUP(H86,Hoja1!A$2:G$445,7,0)</f>
        <v>USO DE EPP</v>
      </c>
      <c r="AB86" s="56"/>
      <c r="AC86" s="125"/>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
      <c r="A87" s="122"/>
      <c r="B87" s="122"/>
      <c r="C87" s="125"/>
      <c r="D87" s="131"/>
      <c r="E87" s="134"/>
      <c r="F87" s="134"/>
      <c r="G87" s="49" t="str">
        <f>VLOOKUP(H87,Hoja1!A$1:G$445,2,0)</f>
        <v>ENERGÍA TÉRMICA, CAMBIO DE TEMPERATURA DURANTE LOS RECORRIDOS</v>
      </c>
      <c r="H87" s="33" t="s">
        <v>174</v>
      </c>
      <c r="I87" s="49" t="str">
        <f>VLOOKUP(H87,Hoja1!A$2:G$445,3,0)</f>
        <v xml:space="preserve"> HIPOTERMIA</v>
      </c>
      <c r="J87" s="48" t="s">
        <v>1196</v>
      </c>
      <c r="K87" s="49" t="str">
        <f>VLOOKUP(H87,Hoja1!A$2:G$445,4,0)</f>
        <v>Inspecciones planeadas e inspecciones no planeadas, procedimientos de programas de seguridad y salud en el trabajo</v>
      </c>
      <c r="L87" s="49" t="str">
        <f>VLOOKUP(H87,Hoja1!A$2:G$445,5,0)</f>
        <v>EPP OVEROLES TERMICOS</v>
      </c>
      <c r="M87" s="48">
        <v>2</v>
      </c>
      <c r="N87" s="20">
        <v>3</v>
      </c>
      <c r="O87" s="20">
        <v>10</v>
      </c>
      <c r="P87" s="20">
        <f t="shared" si="16"/>
        <v>6</v>
      </c>
      <c r="Q87" s="20">
        <f t="shared" si="17"/>
        <v>60</v>
      </c>
      <c r="R87" s="33" t="str">
        <f t="shared" si="18"/>
        <v>M-6</v>
      </c>
      <c r="S87" s="35" t="str">
        <f t="shared" si="19"/>
        <v>III</v>
      </c>
      <c r="T87" s="35" t="str">
        <f t="shared" si="20"/>
        <v>Mejorable</v>
      </c>
      <c r="U87" s="137"/>
      <c r="V87" s="49" t="str">
        <f>VLOOKUP(H87,Hoja1!A$2:G$445,6,0)</f>
        <v xml:space="preserve"> HIPOTERMIA</v>
      </c>
      <c r="W87" s="56"/>
      <c r="X87" s="56"/>
      <c r="Y87" s="56"/>
      <c r="Z87" s="17"/>
      <c r="AA87" s="17" t="str">
        <f>VLOOKUP(H87,Hoja1!A$2:G$445,7,0)</f>
        <v>N/A</v>
      </c>
      <c r="AB87" s="56"/>
      <c r="AC87" s="125"/>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
      <c r="A88" s="122"/>
      <c r="B88" s="122"/>
      <c r="C88" s="125"/>
      <c r="D88" s="131"/>
      <c r="E88" s="134"/>
      <c r="F88" s="134"/>
      <c r="G88" s="49" t="str">
        <f>VLOOKUP(H88,Hoja1!A$1:G$445,2,0)</f>
        <v>LÍQUIDOS</v>
      </c>
      <c r="H88" s="33" t="s">
        <v>263</v>
      </c>
      <c r="I88" s="49" t="str">
        <f>VLOOKUP(H88,Hoja1!A$2:G$445,3,0)</f>
        <v xml:space="preserve">  QUEMADURAS, IRRITACIONES, LESIONES PIEL, LESIONES OCULARES, IRRITACIÓN DE LAS MUCOSAS</v>
      </c>
      <c r="J88" s="48" t="s">
        <v>1216</v>
      </c>
      <c r="K88" s="49" t="str">
        <f>VLOOKUP(H88,Hoja1!A$2:G$445,4,0)</f>
        <v>Inspecciones planeadas e inspecciones no planeadas, procedimientos de programas de seguridad y salud en el trabajo</v>
      </c>
      <c r="L88" s="49" t="str">
        <f>VLOOKUP(H88,Hoja1!A$2:G$445,5,0)</f>
        <v>EPP TAPABOCAS, CARETAS CON FILTROS, GUANTES</v>
      </c>
      <c r="M88" s="48">
        <v>2</v>
      </c>
      <c r="N88" s="20">
        <v>2</v>
      </c>
      <c r="O88" s="20">
        <v>25</v>
      </c>
      <c r="P88" s="20">
        <f t="shared" si="16"/>
        <v>4</v>
      </c>
      <c r="Q88" s="20">
        <f t="shared" si="17"/>
        <v>100</v>
      </c>
      <c r="R88" s="33" t="str">
        <f t="shared" si="18"/>
        <v>B-4</v>
      </c>
      <c r="S88" s="35" t="str">
        <f t="shared" si="19"/>
        <v>III</v>
      </c>
      <c r="T88" s="35" t="str">
        <f t="shared" si="20"/>
        <v>Mejorable</v>
      </c>
      <c r="U88" s="137"/>
      <c r="V88" s="49" t="str">
        <f>VLOOKUP(H88,Hoja1!A$2:G$445,6,0)</f>
        <v>LESIONES IRREVERSIBLES VÍAS RESPIRATORIAS</v>
      </c>
      <c r="W88" s="56"/>
      <c r="X88" s="56"/>
      <c r="Y88" s="56"/>
      <c r="Z88" s="17"/>
      <c r="AA88" s="17" t="str">
        <f>VLOOKUP(H88,Hoja1!A$2:G$445,7,0)</f>
        <v>USO Y MANEJO ADECUADO DE E.P.P.; MANEJO DE PRODUCTOS QUÍMICOS LÍQUIDOS</v>
      </c>
      <c r="AB88" s="56"/>
      <c r="AC88" s="125"/>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
      <c r="A89" s="122"/>
      <c r="B89" s="122"/>
      <c r="C89" s="125"/>
      <c r="D89" s="131"/>
      <c r="E89" s="134"/>
      <c r="F89" s="134"/>
      <c r="G89" s="49" t="str">
        <f>VLOOKUP(H89,Hoja1!A$1:G$445,2,0)</f>
        <v>MATERIAL PARTICULADO</v>
      </c>
      <c r="H89" s="33" t="s">
        <v>269</v>
      </c>
      <c r="I89" s="49" t="str">
        <f>VLOOKUP(H89,Hoja1!A$2:G$445,3,0)</f>
        <v>NEUMOCONIOSIS, BRONQUITIS, ASMA, SILICOSIS</v>
      </c>
      <c r="J89" s="48" t="s">
        <v>1196</v>
      </c>
      <c r="K89" s="49" t="str">
        <f>VLOOKUP(H89,Hoja1!A$2:G$445,4,0)</f>
        <v>Inspecciones planeadas e inspecciones no planeadas, procedimientos de programas de seguridad y salud en el trabajo</v>
      </c>
      <c r="L89" s="49" t="str">
        <f>VLOOKUP(H89,Hoja1!A$2:G$445,5,0)</f>
        <v>EPP MASCARILLAS Y FILTROS</v>
      </c>
      <c r="M89" s="48">
        <v>2</v>
      </c>
      <c r="N89" s="20">
        <v>2</v>
      </c>
      <c r="O89" s="20">
        <v>10</v>
      </c>
      <c r="P89" s="20">
        <f t="shared" si="16"/>
        <v>4</v>
      </c>
      <c r="Q89" s="20">
        <f t="shared" si="17"/>
        <v>40</v>
      </c>
      <c r="R89" s="33" t="str">
        <f t="shared" si="18"/>
        <v>B-4</v>
      </c>
      <c r="S89" s="35" t="str">
        <f t="shared" si="19"/>
        <v>III</v>
      </c>
      <c r="T89" s="35" t="str">
        <f t="shared" si="20"/>
        <v>Mejorable</v>
      </c>
      <c r="U89" s="137"/>
      <c r="V89" s="49" t="str">
        <f>VLOOKUP(H89,Hoja1!A$2:G$445,6,0)</f>
        <v>NEUMOCONIOSIS</v>
      </c>
      <c r="W89" s="56"/>
      <c r="X89" s="56"/>
      <c r="Y89" s="56"/>
      <c r="Z89" s="17"/>
      <c r="AA89" s="17" t="str">
        <f>VLOOKUP(H89,Hoja1!A$2:G$445,7,0)</f>
        <v>USO Y MANEJO DE LOS EPP</v>
      </c>
      <c r="AB89" s="56"/>
      <c r="AC89" s="125"/>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41.25" customHeight="1">
      <c r="A90" s="122"/>
      <c r="B90" s="122"/>
      <c r="C90" s="125"/>
      <c r="D90" s="131"/>
      <c r="E90" s="134"/>
      <c r="F90" s="134"/>
      <c r="G90" s="49" t="str">
        <f>VLOOKUP(H90,Hoja1!A$1:G$445,2,0)</f>
        <v>NATURALEZA DE LA TAREA</v>
      </c>
      <c r="H90" s="33" t="s">
        <v>76</v>
      </c>
      <c r="I90" s="49" t="str">
        <f>VLOOKUP(H90,Hoja1!A$2:G$445,3,0)</f>
        <v>ESTRÉS,  TRANSTORNOS DEL SUEÑO</v>
      </c>
      <c r="J90" s="48" t="s">
        <v>1196</v>
      </c>
      <c r="K90" s="49" t="str">
        <f>VLOOKUP(H90,Hoja1!A$2:G$445,4,0)</f>
        <v>N/A</v>
      </c>
      <c r="L90" s="49" t="str">
        <f>VLOOKUP(H90,Hoja1!A$2:G$445,5,0)</f>
        <v>PVE PSICOSOCIAL</v>
      </c>
      <c r="M90" s="48">
        <v>2</v>
      </c>
      <c r="N90" s="20">
        <v>3</v>
      </c>
      <c r="O90" s="20">
        <v>10</v>
      </c>
      <c r="P90" s="20">
        <f t="shared" si="16"/>
        <v>6</v>
      </c>
      <c r="Q90" s="20">
        <f t="shared" si="17"/>
        <v>60</v>
      </c>
      <c r="R90" s="33" t="str">
        <f t="shared" si="18"/>
        <v>M-6</v>
      </c>
      <c r="S90" s="35" t="str">
        <f t="shared" si="19"/>
        <v>III</v>
      </c>
      <c r="T90" s="35" t="str">
        <f t="shared" si="20"/>
        <v>Mejorable</v>
      </c>
      <c r="U90" s="137"/>
      <c r="V90" s="49" t="str">
        <f>VLOOKUP(H90,Hoja1!A$2:G$445,6,0)</f>
        <v>ESTRÉS</v>
      </c>
      <c r="W90" s="56"/>
      <c r="X90" s="56"/>
      <c r="Y90" s="56"/>
      <c r="Z90" s="17"/>
      <c r="AA90" s="17" t="str">
        <f>VLOOKUP(H90,Hoja1!A$2:G$445,7,0)</f>
        <v>N/A</v>
      </c>
      <c r="AB90" s="127" t="s">
        <v>1203</v>
      </c>
      <c r="AC90" s="125"/>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41.25" customHeight="1">
      <c r="A91" s="122"/>
      <c r="B91" s="122"/>
      <c r="C91" s="125"/>
      <c r="D91" s="131"/>
      <c r="E91" s="134"/>
      <c r="F91" s="134"/>
      <c r="G91" s="49" t="str">
        <f>VLOOKUP(H91,Hoja1!A$1:G$445,2,0)</f>
        <v xml:space="preserve"> ALTA CONCENTRACIÓN</v>
      </c>
      <c r="H91" s="33" t="s">
        <v>88</v>
      </c>
      <c r="I91" s="49" t="str">
        <f>VLOOKUP(H91,Hoja1!A$2:G$445,3,0)</f>
        <v>ESTRÉS, DEPRESIÓN, TRANSTORNOS DEL SUEÑO, AUSENCIA DE ATENCIÓN</v>
      </c>
      <c r="J91" s="48" t="s">
        <v>1196</v>
      </c>
      <c r="K91" s="49" t="str">
        <f>VLOOKUP(H91,Hoja1!A$2:G$445,4,0)</f>
        <v>N/A</v>
      </c>
      <c r="L91" s="49" t="str">
        <f>VLOOKUP(H91,Hoja1!A$2:G$445,5,0)</f>
        <v>PVE PSICOSOCIAL</v>
      </c>
      <c r="M91" s="48">
        <v>2</v>
      </c>
      <c r="N91" s="20">
        <v>1</v>
      </c>
      <c r="O91" s="20">
        <v>10</v>
      </c>
      <c r="P91" s="20">
        <f t="shared" si="16"/>
        <v>2</v>
      </c>
      <c r="Q91" s="20">
        <f t="shared" si="17"/>
        <v>20</v>
      </c>
      <c r="R91" s="33" t="str">
        <f t="shared" si="18"/>
        <v>B-2</v>
      </c>
      <c r="S91" s="35" t="str">
        <f t="shared" si="19"/>
        <v>IV</v>
      </c>
      <c r="T91" s="35" t="str">
        <f t="shared" si="20"/>
        <v>Aceptable</v>
      </c>
      <c r="U91" s="137"/>
      <c r="V91" s="49" t="str">
        <f>VLOOKUP(H91,Hoja1!A$2:G$445,6,0)</f>
        <v>ESTRÉS, ALTERACIÓN DEL SISTEMA NERVIOSO</v>
      </c>
      <c r="W91" s="56"/>
      <c r="X91" s="56"/>
      <c r="Y91" s="56"/>
      <c r="Z91" s="17"/>
      <c r="AA91" s="17" t="str">
        <f>VLOOKUP(H91,Hoja1!A$2:G$445,7,0)</f>
        <v>N/A</v>
      </c>
      <c r="AB91" s="128"/>
      <c r="AC91" s="125"/>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51">
      <c r="A92" s="122"/>
      <c r="B92" s="122"/>
      <c r="C92" s="125"/>
      <c r="D92" s="131"/>
      <c r="E92" s="134"/>
      <c r="F92" s="134"/>
      <c r="G92" s="49" t="str">
        <f>VLOOKUP(H92,Hoja1!A$1:G$445,2,0)</f>
        <v>Forzadas, Prolongadas</v>
      </c>
      <c r="H92" s="33" t="s">
        <v>40</v>
      </c>
      <c r="I92" s="49" t="str">
        <f>VLOOKUP(H92,Hoja1!A$2:G$445,3,0)</f>
        <v xml:space="preserve">Lesiones osteomusculares, lesiones osteoarticulares
</v>
      </c>
      <c r="J92" s="48" t="s">
        <v>1196</v>
      </c>
      <c r="K92" s="49" t="str">
        <f>VLOOKUP(H92,Hoja1!A$2:G$445,4,0)</f>
        <v>Inspecciones planeadas e inspecciones no planeadas, procedimientos de programas de seguridad y salud en el trabajo</v>
      </c>
      <c r="L92" s="49" t="str">
        <f>VLOOKUP(H92,Hoja1!A$2:G$445,5,0)</f>
        <v>PVE Biomecánico, programa pausas activas, exámenes periódicos, recomendaciones, control de posturas</v>
      </c>
      <c r="M92" s="48">
        <v>2</v>
      </c>
      <c r="N92" s="20">
        <v>2</v>
      </c>
      <c r="O92" s="20">
        <v>25</v>
      </c>
      <c r="P92" s="20">
        <f t="shared" si="16"/>
        <v>4</v>
      </c>
      <c r="Q92" s="20">
        <f t="shared" si="17"/>
        <v>100</v>
      </c>
      <c r="R92" s="33" t="str">
        <f t="shared" si="18"/>
        <v>B-4</v>
      </c>
      <c r="S92" s="35" t="str">
        <f t="shared" si="19"/>
        <v>III</v>
      </c>
      <c r="T92" s="35" t="str">
        <f t="shared" si="20"/>
        <v>Mejorable</v>
      </c>
      <c r="U92" s="137"/>
      <c r="V92" s="49" t="str">
        <f>VLOOKUP(H92,Hoja1!A$2:G$445,6,0)</f>
        <v>Enfermedades Osteomusculares</v>
      </c>
      <c r="W92" s="56"/>
      <c r="X92" s="56"/>
      <c r="Y92" s="56"/>
      <c r="Z92" s="17"/>
      <c r="AA92" s="17" t="str">
        <f>VLOOKUP(H92,Hoja1!A$2:G$445,7,0)</f>
        <v>Prevención en lesiones osteomusculares, líderes de pausas activas</v>
      </c>
      <c r="AB92" s="127" t="s">
        <v>1204</v>
      </c>
      <c r="AC92" s="125"/>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45.75" customHeight="1">
      <c r="A93" s="122"/>
      <c r="B93" s="122"/>
      <c r="C93" s="125"/>
      <c r="D93" s="131"/>
      <c r="E93" s="134"/>
      <c r="F93" s="134"/>
      <c r="G93" s="49" t="str">
        <f>VLOOKUP(H93,Hoja1!A$1:G$445,2,0)</f>
        <v>Movimientos repetitivos, Miembros Superiores</v>
      </c>
      <c r="H93" s="33" t="s">
        <v>47</v>
      </c>
      <c r="I93" s="49" t="str">
        <f>VLOOKUP(H93,Hoja1!A$2:G$445,3,0)</f>
        <v>Lesiones Musculoesqueléticas</v>
      </c>
      <c r="J93" s="48" t="s">
        <v>1196</v>
      </c>
      <c r="K93" s="49" t="str">
        <f>VLOOKUP(H93,Hoja1!A$2:G$445,4,0)</f>
        <v>N/A</v>
      </c>
      <c r="L93" s="49" t="str">
        <f>VLOOKUP(H93,Hoja1!A$2:G$445,5,0)</f>
        <v>PVE BIomécanico, programa pausas activas, examenes periódicos, recomendaicones, control de posturas</v>
      </c>
      <c r="M93" s="48">
        <v>2</v>
      </c>
      <c r="N93" s="20">
        <v>1</v>
      </c>
      <c r="O93" s="20">
        <v>10</v>
      </c>
      <c r="P93" s="20">
        <f t="shared" si="16"/>
        <v>2</v>
      </c>
      <c r="Q93" s="20">
        <f t="shared" si="17"/>
        <v>20</v>
      </c>
      <c r="R93" s="33" t="str">
        <f t="shared" si="18"/>
        <v>B-2</v>
      </c>
      <c r="S93" s="35" t="str">
        <f t="shared" si="19"/>
        <v>IV</v>
      </c>
      <c r="T93" s="35" t="str">
        <f t="shared" si="20"/>
        <v>Aceptable</v>
      </c>
      <c r="U93" s="137"/>
      <c r="V93" s="49" t="str">
        <f>VLOOKUP(H93,Hoja1!A$2:G$445,6,0)</f>
        <v>Enfermedades musculoesqueleticas</v>
      </c>
      <c r="W93" s="56"/>
      <c r="X93" s="56"/>
      <c r="Y93" s="56"/>
      <c r="Z93" s="17"/>
      <c r="AA93" s="17" t="str">
        <f>VLOOKUP(H93,Hoja1!A$2:G$445,7,0)</f>
        <v>Prevención en lesiones osteomusculares, líderes de pausas activas</v>
      </c>
      <c r="AB93" s="129"/>
      <c r="AC93" s="125"/>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51">
      <c r="A94" s="122"/>
      <c r="B94" s="122"/>
      <c r="C94" s="125"/>
      <c r="D94" s="131"/>
      <c r="E94" s="134"/>
      <c r="F94" s="134"/>
      <c r="G94" s="49" t="str">
        <f>VLOOKUP(H94,Hoja1!A$1:G$445,2,0)</f>
        <v>Carga de un peso mayor al recomendado</v>
      </c>
      <c r="H94" s="33" t="s">
        <v>486</v>
      </c>
      <c r="I94" s="49" t="str">
        <f>VLOOKUP(H94,Hoja1!A$2:G$445,3,0)</f>
        <v>Lesiones osteomusculares, lesiones osteoarticulares</v>
      </c>
      <c r="J94" s="48" t="s">
        <v>1196</v>
      </c>
      <c r="K94" s="49" t="str">
        <f>VLOOKUP(H94,Hoja1!A$2:G$445,4,0)</f>
        <v>Inspecciones planeadas e inspecciones no planeadas, procedimientos de programas de seguridad y salud en el trabajo</v>
      </c>
      <c r="L94" s="49" t="str">
        <f>VLOOKUP(H94,Hoja1!A$2:G$445,5,0)</f>
        <v>PVE Biomecánico, programa pausas activas, exámenes periódicos, recomendaciones, control de posturas</v>
      </c>
      <c r="M94" s="48">
        <v>2</v>
      </c>
      <c r="N94" s="20">
        <v>2</v>
      </c>
      <c r="O94" s="20">
        <v>25</v>
      </c>
      <c r="P94" s="20">
        <f t="shared" si="16"/>
        <v>4</v>
      </c>
      <c r="Q94" s="20">
        <f t="shared" si="17"/>
        <v>100</v>
      </c>
      <c r="R94" s="33" t="str">
        <f t="shared" si="18"/>
        <v>B-4</v>
      </c>
      <c r="S94" s="35" t="str">
        <f t="shared" si="19"/>
        <v>III</v>
      </c>
      <c r="T94" s="35" t="str">
        <f t="shared" si="20"/>
        <v>Mejorable</v>
      </c>
      <c r="U94" s="137"/>
      <c r="V94" s="49" t="str">
        <f>VLOOKUP(H94,Hoja1!A$2:G$445,6,0)</f>
        <v>Enfermedades del sistema osteomuscular</v>
      </c>
      <c r="W94" s="56"/>
      <c r="X94" s="56"/>
      <c r="Y94" s="56"/>
      <c r="Z94" s="17"/>
      <c r="AA94" s="17" t="str">
        <f>VLOOKUP(H94,Hoja1!A$2:G$445,7,0)</f>
        <v>Prevención en lesiones osteomusculares, Líderes en pausas activas</v>
      </c>
      <c r="AB94" s="128"/>
      <c r="AC94" s="125"/>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
      <c r="A95" s="122"/>
      <c r="B95" s="122"/>
      <c r="C95" s="125"/>
      <c r="D95" s="131"/>
      <c r="E95" s="134"/>
      <c r="F95" s="134"/>
      <c r="G95" s="49" t="str">
        <f>VLOOKUP(H95,Hoja1!A$1:G$445,2,0)</f>
        <v>Atropellamiento, Envestir</v>
      </c>
      <c r="H95" s="33" t="s">
        <v>1188</v>
      </c>
      <c r="I95" s="49" t="str">
        <f>VLOOKUP(H95,Hoja1!A$2:G$445,3,0)</f>
        <v>Lesiones, pérdidas materiales, muerte</v>
      </c>
      <c r="J95" s="48" t="s">
        <v>1196</v>
      </c>
      <c r="K95" s="49" t="str">
        <f>VLOOKUP(H95,Hoja1!A$2:G$445,4,0)</f>
        <v>Inspecciones planeadas e inspecciones no planeadas, procedimientos de programas de seguridad y salud en el trabajo</v>
      </c>
      <c r="L95" s="49" t="str">
        <f>VLOOKUP(H95,Hoja1!A$2:G$445,5,0)</f>
        <v>Programa de seguridad vial, señalización</v>
      </c>
      <c r="M95" s="48">
        <v>2</v>
      </c>
      <c r="N95" s="20">
        <v>3</v>
      </c>
      <c r="O95" s="20">
        <v>60</v>
      </c>
      <c r="P95" s="20">
        <f t="shared" si="16"/>
        <v>6</v>
      </c>
      <c r="Q95" s="20">
        <f t="shared" si="17"/>
        <v>360</v>
      </c>
      <c r="R95" s="33" t="str">
        <f t="shared" si="18"/>
        <v>M-6</v>
      </c>
      <c r="S95" s="35" t="str">
        <f t="shared" si="19"/>
        <v>II</v>
      </c>
      <c r="T95" s="35" t="str">
        <f t="shared" si="20"/>
        <v>No Aceptable o Aceptable Con Control Especifico</v>
      </c>
      <c r="U95" s="137"/>
      <c r="V95" s="49" t="str">
        <f>VLOOKUP(H95,Hoja1!A$2:G$445,6,0)</f>
        <v>Muerte</v>
      </c>
      <c r="W95" s="56"/>
      <c r="X95" s="56"/>
      <c r="Y95" s="56"/>
      <c r="Z95" s="17"/>
      <c r="AA95" s="17" t="str">
        <f>VLOOKUP(H95,Hoja1!A$2:G$445,7,0)</f>
        <v>Seguridad vial y manejo defensivo, aseguramiento de áreas de trabajo</v>
      </c>
      <c r="AB95" s="56" t="s">
        <v>32</v>
      </c>
      <c r="AC95" s="125"/>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51">
      <c r="A96" s="122"/>
      <c r="B96" s="122"/>
      <c r="C96" s="125"/>
      <c r="D96" s="131"/>
      <c r="E96" s="134"/>
      <c r="F96" s="134"/>
      <c r="G96" s="49" t="str">
        <f>VLOOKUP(H96,Hoja1!A$1:G$445,2,0)</f>
        <v>Inmersión (lluvias, crecientes de rios, quebradas, caídas de tarabitas, puentes y medios de transporte)</v>
      </c>
      <c r="H96" s="33" t="s">
        <v>1189</v>
      </c>
      <c r="I96" s="49" t="str">
        <f>VLOOKUP(H96,Hoja1!A$2:G$445,3,0)</f>
        <v>Contusiones, laceraciones, afectaciones del sistema respiratorio.</v>
      </c>
      <c r="J96" s="48" t="s">
        <v>1196</v>
      </c>
      <c r="K96" s="49" t="str">
        <f>VLOOKUP(H96,Hoja1!A$2:G$445,4,0)</f>
        <v>Inspecciones planeadas e inspecciones no planeadas, procedimientos de programas de seguridad y salud en el trabajo</v>
      </c>
      <c r="L96" s="49" t="str">
        <f>VLOOKUP(H96,Hoja1!A$2:G$445,5,0)</f>
        <v>E.P.P.</v>
      </c>
      <c r="M96" s="48">
        <v>2</v>
      </c>
      <c r="N96" s="20">
        <v>2</v>
      </c>
      <c r="O96" s="20">
        <v>100</v>
      </c>
      <c r="P96" s="20">
        <f t="shared" si="16"/>
        <v>4</v>
      </c>
      <c r="Q96" s="20">
        <f t="shared" si="17"/>
        <v>400</v>
      </c>
      <c r="R96" s="33" t="str">
        <f t="shared" si="18"/>
        <v>B-4</v>
      </c>
      <c r="S96" s="35" t="str">
        <f t="shared" si="19"/>
        <v>II</v>
      </c>
      <c r="T96" s="35" t="str">
        <f t="shared" si="20"/>
        <v>No Aceptable o Aceptable Con Control Especifico</v>
      </c>
      <c r="U96" s="137"/>
      <c r="V96" s="49" t="str">
        <f>VLOOKUP(H96,Hoja1!A$2:G$445,6,0)</f>
        <v>Muerte</v>
      </c>
      <c r="W96" s="56"/>
      <c r="X96" s="56"/>
      <c r="Y96" s="56"/>
      <c r="Z96" s="17"/>
      <c r="AA96" s="17" t="str">
        <f>VLOOKUP(H96,Hoja1!A$2:G$445,7,0)</f>
        <v>Capacitación en salvamento acuatico y primer respondiente.</v>
      </c>
      <c r="AB96" s="56" t="s">
        <v>1206</v>
      </c>
      <c r="AC96" s="125"/>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63.75">
      <c r="A97" s="122"/>
      <c r="B97" s="122"/>
      <c r="C97" s="125"/>
      <c r="D97" s="131"/>
      <c r="E97" s="134"/>
      <c r="F97" s="134"/>
      <c r="G97" s="49" t="str">
        <f>VLOOKUP(H97,Hoja1!A$1:G$445,2,0)</f>
        <v>Herramientas Manuales</v>
      </c>
      <c r="H97" s="33" t="s">
        <v>606</v>
      </c>
      <c r="I97" s="49" t="str">
        <f>VLOOKUP(H97,Hoja1!A$2:G$445,3,0)</f>
        <v>Quemaduras, contusiones y lesiones</v>
      </c>
      <c r="J97" s="48" t="s">
        <v>1196</v>
      </c>
      <c r="K97" s="49" t="str">
        <f>VLOOKUP(H97,Hoja1!A$2:G$445,4,0)</f>
        <v>Inspecciones planeadas e inspecciones no planeadas, procedimientos de programas de seguridad y salud en el trabajo</v>
      </c>
      <c r="L97" s="49" t="str">
        <f>VLOOKUP(H97,Hoja1!A$2:G$445,5,0)</f>
        <v>E.P.P.</v>
      </c>
      <c r="M97" s="48">
        <v>2</v>
      </c>
      <c r="N97" s="20">
        <v>3</v>
      </c>
      <c r="O97" s="20">
        <v>25</v>
      </c>
      <c r="P97" s="20">
        <f t="shared" si="16"/>
        <v>6</v>
      </c>
      <c r="Q97" s="20">
        <f t="shared" si="17"/>
        <v>150</v>
      </c>
      <c r="R97" s="33" t="str">
        <f t="shared" si="18"/>
        <v>M-6</v>
      </c>
      <c r="S97" s="35" t="str">
        <f t="shared" si="19"/>
        <v>II</v>
      </c>
      <c r="T97" s="35" t="str">
        <f t="shared" si="20"/>
        <v>No Aceptable o Aceptable Con Control Especifico</v>
      </c>
      <c r="U97" s="137"/>
      <c r="V97" s="49" t="str">
        <f>VLOOKUP(H97,Hoja1!A$2:G$445,6,0)</f>
        <v>Amputación</v>
      </c>
      <c r="W97" s="56"/>
      <c r="X97" s="56"/>
      <c r="Y97" s="56"/>
      <c r="Z97" s="17"/>
      <c r="AA97" s="17" t="str">
        <f>VLOOKUP(H97,Hoja1!A$2:G$445,7,0)</f>
        <v xml:space="preserve">
Uso y manejo adecuado de E.P.P., uso y manejo adecuado de herramientas manuales y/o máqinas y equipos</v>
      </c>
      <c r="AB97" s="56" t="s">
        <v>1217</v>
      </c>
      <c r="AC97" s="125"/>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85.5" customHeight="1">
      <c r="A98" s="122"/>
      <c r="B98" s="122"/>
      <c r="C98" s="125"/>
      <c r="D98" s="131"/>
      <c r="E98" s="134"/>
      <c r="F98" s="134"/>
      <c r="G98" s="49" t="str">
        <f>VLOOKUP(H98,Hoja1!A$1:G$445,2,0)</f>
        <v>Atraco, golpiza, atentados y secuestrados</v>
      </c>
      <c r="H98" s="33" t="s">
        <v>57</v>
      </c>
      <c r="I98" s="49" t="str">
        <f>VLOOKUP(H98,Hoja1!A$2:G$445,3,0)</f>
        <v>Estrés, golpes, Secuestros</v>
      </c>
      <c r="J98" s="48" t="s">
        <v>1196</v>
      </c>
      <c r="K98" s="49" t="str">
        <f>VLOOKUP(H98,Hoja1!A$2:G$445,4,0)</f>
        <v>Inspecciones planeadas e inspecciones no planeadas, procedimientos de programas de seguridad y salud en el trabajo</v>
      </c>
      <c r="L98" s="49" t="str">
        <f>VLOOKUP(H98,Hoja1!A$2:G$445,5,0)</f>
        <v xml:space="preserve">Uniformes Corporativos, Caquetas corporativas, Carnetización
</v>
      </c>
      <c r="M98" s="48">
        <v>2</v>
      </c>
      <c r="N98" s="20">
        <v>2</v>
      </c>
      <c r="O98" s="20">
        <v>60</v>
      </c>
      <c r="P98" s="20">
        <f t="shared" si="16"/>
        <v>4</v>
      </c>
      <c r="Q98" s="20">
        <f t="shared" si="17"/>
        <v>240</v>
      </c>
      <c r="R98" s="33" t="str">
        <f t="shared" si="18"/>
        <v>B-4</v>
      </c>
      <c r="S98" s="35" t="str">
        <f t="shared" si="19"/>
        <v>II</v>
      </c>
      <c r="T98" s="35" t="str">
        <f t="shared" si="20"/>
        <v>No Aceptable o Aceptable Con Control Especifico</v>
      </c>
      <c r="U98" s="137"/>
      <c r="V98" s="49" t="str">
        <f>VLOOKUP(H98,Hoja1!A$2:G$445,6,0)</f>
        <v>Secuestros</v>
      </c>
      <c r="W98" s="56"/>
      <c r="X98" s="56"/>
      <c r="Y98" s="56"/>
      <c r="Z98" s="17"/>
      <c r="AA98" s="17" t="str">
        <f>VLOOKUP(H98,Hoja1!A$2:G$445,7,0)</f>
        <v>N/A</v>
      </c>
      <c r="AB98" s="56" t="s">
        <v>1207</v>
      </c>
      <c r="AC98" s="125"/>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89.25">
      <c r="A99" s="122"/>
      <c r="B99" s="122"/>
      <c r="C99" s="125"/>
      <c r="D99" s="131"/>
      <c r="E99" s="134"/>
      <c r="F99" s="134"/>
      <c r="G99" s="49" t="str">
        <f>VLOOKUP(H99,Hoja1!A$1:G$445,2,0)</f>
        <v>MANTENIMIENTO DE PUENTE GRUAS, LIMPIEZA DE CANALES, MANTENIMIENTO DE INSTALACIONES LOCATIVAS, MANTENIMIENTO Y REPARACIÓN DE POZOS</v>
      </c>
      <c r="H99" s="33" t="s">
        <v>624</v>
      </c>
      <c r="I99" s="49" t="str">
        <f>VLOOKUP(H99,Hoja1!A$2:G$445,3,0)</f>
        <v>LESIONES, FRACTURAS, MUERTE</v>
      </c>
      <c r="J99" s="48" t="s">
        <v>1196</v>
      </c>
      <c r="K99" s="49" t="str">
        <f>VLOOKUP(H99,Hoja1!A$2:G$445,4,0)</f>
        <v>Inspecciones planeadas e inspecciones no planeadas, procedimientos de programas de seguridad y salud en el trabajo</v>
      </c>
      <c r="L99" s="49" t="str">
        <f>VLOOKUP(H99,Hoja1!A$2:G$445,5,0)</f>
        <v>EPP</v>
      </c>
      <c r="M99" s="48">
        <v>2</v>
      </c>
      <c r="N99" s="20">
        <v>2</v>
      </c>
      <c r="O99" s="20">
        <v>100</v>
      </c>
      <c r="P99" s="20">
        <f t="shared" si="16"/>
        <v>4</v>
      </c>
      <c r="Q99" s="20">
        <f t="shared" si="17"/>
        <v>400</v>
      </c>
      <c r="R99" s="33" t="str">
        <f t="shared" si="18"/>
        <v>B-4</v>
      </c>
      <c r="S99" s="35" t="str">
        <f t="shared" si="19"/>
        <v>II</v>
      </c>
      <c r="T99" s="35" t="str">
        <f t="shared" si="20"/>
        <v>No Aceptable o Aceptable Con Control Especifico</v>
      </c>
      <c r="U99" s="137"/>
      <c r="V99" s="49" t="str">
        <f>VLOOKUP(H99,Hoja1!A$2:G$445,6,0)</f>
        <v>MUERTE</v>
      </c>
      <c r="W99" s="56"/>
      <c r="X99" s="56"/>
      <c r="Y99" s="56"/>
      <c r="Z99" s="17"/>
      <c r="AA99" s="17" t="str">
        <f>VLOOKUP(H99,Hoja1!A$2:G$445,7,0)</f>
        <v>CERTIFICACIÓN Y/O ENTRENAMIENTO EN TRABAJO SEGURO EN ALTURAS; DILGENCIAMIENTO DE PERMISO DE TRABAJO; USO Y MANEJO ADECUADO DE E.P.P.; ARME Y DESARME DE ANDAMIOS</v>
      </c>
      <c r="AB99" s="56" t="s">
        <v>32</v>
      </c>
      <c r="AC99" s="125"/>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69" customHeight="1" thickBot="1">
      <c r="A100" s="123"/>
      <c r="B100" s="123"/>
      <c r="C100" s="126"/>
      <c r="D100" s="132"/>
      <c r="E100" s="135"/>
      <c r="F100" s="135"/>
      <c r="G100" s="58" t="str">
        <f>VLOOKUP(H100,Hoja1!A$1:G$445,2,0)</f>
        <v>SISMOS, INCENDIOS, INUNDACIONES, TERREMOTOS, VENDAVALES, DERRUMBE</v>
      </c>
      <c r="H100" s="36" t="s">
        <v>62</v>
      </c>
      <c r="I100" s="58" t="str">
        <f>VLOOKUP(H100,Hoja1!A$2:G$445,3,0)</f>
        <v>SISMOS, INCENDIOS, INUNDACIONES, TERREMOTOS, VENDAVALES</v>
      </c>
      <c r="J100" s="59" t="s">
        <v>1196</v>
      </c>
      <c r="K100" s="58" t="str">
        <f>VLOOKUP(H100,Hoja1!A$2:G$445,4,0)</f>
        <v>Inspecciones planeadas e inspecciones no planeadas, procedimientos de programas de seguridad y salud en el trabajo</v>
      </c>
      <c r="L100" s="58" t="str">
        <f>VLOOKUP(H100,Hoja1!A$2:G$445,5,0)</f>
        <v>BRIGADAS DE EMERGENCIAS</v>
      </c>
      <c r="M100" s="59">
        <v>2</v>
      </c>
      <c r="N100" s="25">
        <v>1</v>
      </c>
      <c r="O100" s="25">
        <v>100</v>
      </c>
      <c r="P100" s="25">
        <f t="shared" si="16"/>
        <v>2</v>
      </c>
      <c r="Q100" s="25">
        <f t="shared" si="17"/>
        <v>200</v>
      </c>
      <c r="R100" s="36" t="str">
        <f t="shared" si="18"/>
        <v>B-2</v>
      </c>
      <c r="S100" s="37" t="str">
        <f t="shared" si="19"/>
        <v>II</v>
      </c>
      <c r="T100" s="37" t="str">
        <f t="shared" si="20"/>
        <v>No Aceptable o Aceptable Con Control Especifico</v>
      </c>
      <c r="U100" s="138"/>
      <c r="V100" s="58" t="str">
        <f>VLOOKUP(H100,Hoja1!A$2:G$445,6,0)</f>
        <v>MUERTE</v>
      </c>
      <c r="W100" s="60"/>
      <c r="X100" s="60"/>
      <c r="Y100" s="60"/>
      <c r="Z100" s="22" t="s">
        <v>1209</v>
      </c>
      <c r="AA100" s="22" t="str">
        <f>VLOOKUP(H100,Hoja1!A$2:G$445,7,0)</f>
        <v>ENTRENAMIENTO DE LA BRIGADA; DIVULGACIÓN DE PLAN DE EMERGENCIA</v>
      </c>
      <c r="AB100" s="60" t="s">
        <v>1208</v>
      </c>
      <c r="AC100" s="126"/>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sheetData>
  <mergeCells count="68">
    <mergeCell ref="D47:D64"/>
    <mergeCell ref="C47:C64"/>
    <mergeCell ref="U47:U64"/>
    <mergeCell ref="AC37:AC46"/>
    <mergeCell ref="AB40:AB41"/>
    <mergeCell ref="AB42:AB43"/>
    <mergeCell ref="F37:F46"/>
    <mergeCell ref="E37:E46"/>
    <mergeCell ref="AC47:AC64"/>
    <mergeCell ref="AB56:AB58"/>
    <mergeCell ref="AB54:AB55"/>
    <mergeCell ref="F47:F64"/>
    <mergeCell ref="E47:E64"/>
    <mergeCell ref="D37:D46"/>
    <mergeCell ref="C37:C46"/>
    <mergeCell ref="AC27:AC36"/>
    <mergeCell ref="AB30:AB31"/>
    <mergeCell ref="AB32:AB33"/>
    <mergeCell ref="U27:U36"/>
    <mergeCell ref="F27:F36"/>
    <mergeCell ref="AC11:AC26"/>
    <mergeCell ref="AB15:AB18"/>
    <mergeCell ref="AB19:AB20"/>
    <mergeCell ref="AB24:AB26"/>
    <mergeCell ref="Z24:Z26"/>
    <mergeCell ref="W8:AC9"/>
    <mergeCell ref="M8:S9"/>
    <mergeCell ref="C2:D2"/>
    <mergeCell ref="C4:D4"/>
    <mergeCell ref="E5:G5"/>
    <mergeCell ref="C8:F9"/>
    <mergeCell ref="G8:H9"/>
    <mergeCell ref="I8:I10"/>
    <mergeCell ref="J8:L9"/>
    <mergeCell ref="T8:T9"/>
    <mergeCell ref="U8:V9"/>
    <mergeCell ref="F65:F82"/>
    <mergeCell ref="U65:U82"/>
    <mergeCell ref="A8:A10"/>
    <mergeCell ref="E2:I2"/>
    <mergeCell ref="E3:I3"/>
    <mergeCell ref="E4:I4"/>
    <mergeCell ref="B8:B10"/>
    <mergeCell ref="F11:F26"/>
    <mergeCell ref="E11:E26"/>
    <mergeCell ref="D11:D26"/>
    <mergeCell ref="C11:C26"/>
    <mergeCell ref="U11:U26"/>
    <mergeCell ref="E27:E36"/>
    <mergeCell ref="D27:D36"/>
    <mergeCell ref="C27:C36"/>
    <mergeCell ref="U37:U46"/>
    <mergeCell ref="A11:A100"/>
    <mergeCell ref="B11:B100"/>
    <mergeCell ref="AC65:AC82"/>
    <mergeCell ref="AB72:AB73"/>
    <mergeCell ref="AB74:AB76"/>
    <mergeCell ref="C83:C100"/>
    <mergeCell ref="D83:D100"/>
    <mergeCell ref="E83:E100"/>
    <mergeCell ref="F83:F100"/>
    <mergeCell ref="U83:U100"/>
    <mergeCell ref="AC83:AC100"/>
    <mergeCell ref="AB90:AB91"/>
    <mergeCell ref="AB92:AB94"/>
    <mergeCell ref="C65:C82"/>
    <mergeCell ref="D65:D82"/>
    <mergeCell ref="E65:E82"/>
  </mergeCells>
  <conditionalFormatting sqref="O11:O64">
    <cfRule type="cellIs" priority="58" operator="equal" stopIfTrue="1">
      <formula>"10, 25, 50, 100"</formula>
    </cfRule>
  </conditionalFormatting>
  <conditionalFormatting sqref="T1:T10 T101:T1048576">
    <cfRule type="containsText" priority="54" dxfId="584" operator="containsText" text="No Aceptable o Aceptable con Control Especifico">
      <formula>NOT(ISERROR(SEARCH("No Aceptable o Aceptable con Control Especifico",T1)))</formula>
    </cfRule>
    <cfRule type="containsText" priority="55" dxfId="586" operator="containsText" text="No Aceptable">
      <formula>NOT(ISERROR(SEARCH("No Aceptable",T1)))</formula>
    </cfRule>
    <cfRule type="containsText" priority="56" dxfId="585" operator="containsText" text="No Aceptable o Aceptable con Control Especifico">
      <formula>NOT(ISERROR(SEARCH("No Aceptable o Aceptable con Control Especifico",T1)))</formula>
    </cfRule>
  </conditionalFormatting>
  <conditionalFormatting sqref="S1:S10 S101:S1048576">
    <cfRule type="cellIs" priority="53" dxfId="584" operator="equal">
      <formula>"II"</formula>
    </cfRule>
  </conditionalFormatting>
  <conditionalFormatting sqref="S11:S64">
    <cfRule type="cellIs" priority="45" dxfId="7" operator="equal" stopIfTrue="1">
      <formula>"IV"</formula>
    </cfRule>
    <cfRule type="cellIs" priority="46" dxfId="6" operator="equal" stopIfTrue="1">
      <formula>"III"</formula>
    </cfRule>
    <cfRule type="cellIs" priority="47" dxfId="5" operator="equal" stopIfTrue="1">
      <formula>"II"</formula>
    </cfRule>
    <cfRule type="cellIs" priority="48" dxfId="3" operator="equal" stopIfTrue="1">
      <formula>"I"</formula>
    </cfRule>
  </conditionalFormatting>
  <conditionalFormatting sqref="T11:T64">
    <cfRule type="cellIs" priority="31" dxfId="3" operator="equal" stopIfTrue="1">
      <formula>"No Aceptable"</formula>
    </cfRule>
    <cfRule type="cellIs" priority="32" dxfId="2" operator="equal" stopIfTrue="1">
      <formula>"Aceptable"</formula>
    </cfRule>
  </conditionalFormatting>
  <conditionalFormatting sqref="T11:T64">
    <cfRule type="cellIs" priority="29" dxfId="1" operator="equal" stopIfTrue="1">
      <formula>"No Aceptable o Aceptable Con Control Especifico"</formula>
    </cfRule>
  </conditionalFormatting>
  <conditionalFormatting sqref="T11:T64">
    <cfRule type="containsText" priority="28" dxfId="0" operator="containsText" stopIfTrue="1" text="Mejorable">
      <formula>NOT(ISERROR(SEARCH("Mejorable",T11)))</formula>
    </cfRule>
  </conditionalFormatting>
  <conditionalFormatting sqref="O65:O82">
    <cfRule type="cellIs" priority="18" operator="equal" stopIfTrue="1">
      <formula>"10, 25, 50, 100"</formula>
    </cfRule>
  </conditionalFormatting>
  <conditionalFormatting sqref="S65:S82">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65:T82">
    <cfRule type="cellIs" priority="12" dxfId="3" operator="equal" stopIfTrue="1">
      <formula>"No Aceptable"</formula>
    </cfRule>
    <cfRule type="cellIs" priority="13" dxfId="2" operator="equal" stopIfTrue="1">
      <formula>"Aceptable"</formula>
    </cfRule>
  </conditionalFormatting>
  <conditionalFormatting sqref="T65:T82">
    <cfRule type="cellIs" priority="11" dxfId="1" operator="equal" stopIfTrue="1">
      <formula>"No Aceptable o Aceptable Con Control Especifico"</formula>
    </cfRule>
  </conditionalFormatting>
  <conditionalFormatting sqref="T65:T82">
    <cfRule type="containsText" priority="10" dxfId="0" operator="containsText" stopIfTrue="1" text="Mejorable">
      <formula>NOT(ISERROR(SEARCH("Mejorable",T65)))</formula>
    </cfRule>
  </conditionalFormatting>
  <conditionalFormatting sqref="O83:O100">
    <cfRule type="cellIs" priority="9" operator="equal" stopIfTrue="1">
      <formula>"10, 25, 50, 100"</formula>
    </cfRule>
  </conditionalFormatting>
  <conditionalFormatting sqref="S83:S100">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83:T100">
    <cfRule type="cellIs" priority="3" dxfId="3" operator="equal" stopIfTrue="1">
      <formula>"No Aceptable"</formula>
    </cfRule>
    <cfRule type="cellIs" priority="4" dxfId="2" operator="equal" stopIfTrue="1">
      <formula>"Aceptable"</formula>
    </cfRule>
  </conditionalFormatting>
  <conditionalFormatting sqref="T83:T100">
    <cfRule type="cellIs" priority="2" dxfId="1" operator="equal" stopIfTrue="1">
      <formula>"No Aceptable o Aceptable Con Control Especifico"</formula>
    </cfRule>
  </conditionalFormatting>
  <conditionalFormatting sqref="T83:T100">
    <cfRule type="containsText" priority="1" dxfId="0" operator="containsText" stopIfTrue="1" text="Mejorable">
      <formula>NOT(ISERROR(SEARCH("Mejorable",T83)))</formula>
    </cfRule>
  </conditionalFormatting>
  <dataValidations count="4">
    <dataValidation type="whole" allowBlank="1" showInputMessage="1" showErrorMessage="1" prompt="1 Esporadica (EE)_x000a_2 Ocasional (EO)_x000a_3 Frecuente (EF)_x000a_4 continua (EC)" sqref="N11:N10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00">
      <formula1>10</formula1>
      <formula2>100</formula2>
    </dataValidation>
    <dataValidation type="list" allowBlank="1" showInputMessage="1" showErrorMessage="1" sqref="E11 E27 E37 E47 E65 E83">
      <formula1>Hoja2!$A$2:$A$81</formula1>
    </dataValidation>
    <dataValidation type="list" allowBlank="1" showInputMessage="1" showErrorMessage="1" sqref="H11:H100">
      <formula1>Hoja1!$A$2:$A$445</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C37 AA11:AA26 V11:V26 K11:L26 I11:I26 G11:G26 C47 K37:L64 AA37:AA64 V37:V64 I37:I64 G37:G64" evalError="1"/>
    <ignoredError sqref="D37 D47"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89"/>
  <sheetViews>
    <sheetView showGridLines="0" view="pageBreakPreview" zoomScale="80" zoomScaleSheetLayoutView="80" workbookViewId="0" topLeftCell="A1">
      <selection activeCell="D11" sqref="D11:D26"/>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56"/>
      <c r="D2" s="156"/>
      <c r="E2" s="142" t="s">
        <v>1223</v>
      </c>
      <c r="F2" s="143"/>
      <c r="G2" s="143"/>
      <c r="H2" s="143"/>
      <c r="I2" s="144"/>
      <c r="J2" s="9"/>
      <c r="K2" s="9"/>
      <c r="L2" s="9"/>
      <c r="M2" s="8"/>
      <c r="N2" s="8"/>
      <c r="O2" s="8"/>
      <c r="P2" s="8"/>
      <c r="Q2" s="8"/>
      <c r="R2" s="8"/>
      <c r="S2" s="8"/>
      <c r="T2" s="8"/>
      <c r="U2" s="9"/>
      <c r="V2" s="8"/>
      <c r="W2" s="8"/>
      <c r="X2" s="8"/>
      <c r="Y2" s="8"/>
      <c r="Z2" s="8"/>
      <c r="AA2" s="10"/>
    </row>
    <row r="3" spans="1:27" s="6" customFormat="1" ht="15" customHeight="1">
      <c r="A3" s="5"/>
      <c r="C3" s="11"/>
      <c r="D3" s="8"/>
      <c r="E3" s="145" t="s">
        <v>1187</v>
      </c>
      <c r="F3" s="146"/>
      <c r="G3" s="146"/>
      <c r="H3" s="146"/>
      <c r="I3" s="147"/>
      <c r="J3" s="9"/>
      <c r="K3" s="9"/>
      <c r="L3" s="9"/>
      <c r="M3" s="8"/>
      <c r="N3" s="8"/>
      <c r="O3" s="8"/>
      <c r="P3" s="8"/>
      <c r="Q3" s="8"/>
      <c r="R3" s="8"/>
      <c r="S3" s="8"/>
      <c r="T3" s="8"/>
      <c r="U3" s="9"/>
      <c r="V3" s="8"/>
      <c r="W3" s="8"/>
      <c r="X3" s="8"/>
      <c r="Y3" s="8"/>
      <c r="Z3" s="8"/>
      <c r="AA3" s="10"/>
    </row>
    <row r="4" spans="1:27" s="6" customFormat="1" ht="15" customHeight="1" thickBot="1">
      <c r="A4" s="5"/>
      <c r="C4" s="156"/>
      <c r="D4" s="156"/>
      <c r="E4" s="148" t="s">
        <v>1222</v>
      </c>
      <c r="F4" s="149"/>
      <c r="G4" s="149"/>
      <c r="H4" s="149"/>
      <c r="I4" s="150"/>
      <c r="J4" s="9"/>
      <c r="K4" s="9"/>
      <c r="L4" s="9"/>
      <c r="M4" s="8"/>
      <c r="N4" s="8"/>
      <c r="O4" s="8"/>
      <c r="P4" s="8"/>
      <c r="Q4" s="8"/>
      <c r="R4" s="8"/>
      <c r="S4" s="8"/>
      <c r="T4" s="8"/>
      <c r="U4" s="9"/>
      <c r="V4" s="8"/>
      <c r="W4" s="8"/>
      <c r="X4" s="8"/>
      <c r="Y4" s="8"/>
      <c r="Z4" s="8"/>
      <c r="AA4" s="10"/>
    </row>
    <row r="5" spans="1:27" s="6" customFormat="1" ht="11.25" customHeight="1">
      <c r="A5" s="5"/>
      <c r="C5" s="11"/>
      <c r="D5" s="8"/>
      <c r="E5" s="157"/>
      <c r="F5" s="157"/>
      <c r="G5" s="157"/>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139" t="s">
        <v>11</v>
      </c>
      <c r="B8" s="151" t="s">
        <v>12</v>
      </c>
      <c r="C8" s="158" t="s">
        <v>0</v>
      </c>
      <c r="D8" s="158"/>
      <c r="E8" s="158"/>
      <c r="F8" s="158"/>
      <c r="G8" s="155" t="s">
        <v>1</v>
      </c>
      <c r="H8" s="159"/>
      <c r="I8" s="160" t="s">
        <v>2</v>
      </c>
      <c r="J8" s="155" t="s">
        <v>3</v>
      </c>
      <c r="K8" s="155"/>
      <c r="L8" s="155"/>
      <c r="M8" s="155" t="s">
        <v>4</v>
      </c>
      <c r="N8" s="155"/>
      <c r="O8" s="155"/>
      <c r="P8" s="155"/>
      <c r="Q8" s="155"/>
      <c r="R8" s="155"/>
      <c r="S8" s="155"/>
      <c r="T8" s="155" t="s">
        <v>5</v>
      </c>
      <c r="U8" s="155" t="s">
        <v>6</v>
      </c>
      <c r="V8" s="159"/>
      <c r="W8" s="154" t="s">
        <v>7</v>
      </c>
      <c r="X8" s="154"/>
      <c r="Y8" s="154"/>
      <c r="Z8" s="154"/>
      <c r="AA8" s="154"/>
      <c r="AB8" s="154"/>
      <c r="AC8" s="154"/>
    </row>
    <row r="9" spans="1:29" ht="15.75" customHeight="1" thickBot="1">
      <c r="A9" s="140"/>
      <c r="B9" s="152"/>
      <c r="C9" s="158"/>
      <c r="D9" s="158"/>
      <c r="E9" s="158"/>
      <c r="F9" s="158"/>
      <c r="G9" s="159"/>
      <c r="H9" s="159"/>
      <c r="I9" s="160"/>
      <c r="J9" s="155"/>
      <c r="K9" s="155"/>
      <c r="L9" s="155"/>
      <c r="M9" s="155"/>
      <c r="N9" s="155"/>
      <c r="O9" s="155"/>
      <c r="P9" s="155"/>
      <c r="Q9" s="155"/>
      <c r="R9" s="155"/>
      <c r="S9" s="155"/>
      <c r="T9" s="159"/>
      <c r="U9" s="159"/>
      <c r="V9" s="159"/>
      <c r="W9" s="154"/>
      <c r="X9" s="154"/>
      <c r="Y9" s="154"/>
      <c r="Z9" s="154"/>
      <c r="AA9" s="154"/>
      <c r="AB9" s="154"/>
      <c r="AC9" s="154"/>
    </row>
    <row r="10" spans="1:276" s="13" customFormat="1" ht="39" thickBot="1">
      <c r="A10" s="141"/>
      <c r="B10" s="153"/>
      <c r="C10" s="46" t="s">
        <v>13</v>
      </c>
      <c r="D10" s="46" t="s">
        <v>14</v>
      </c>
      <c r="E10" s="46" t="s">
        <v>1077</v>
      </c>
      <c r="F10" s="46" t="s">
        <v>15</v>
      </c>
      <c r="G10" s="46" t="s">
        <v>16</v>
      </c>
      <c r="H10" s="46" t="s">
        <v>17</v>
      </c>
      <c r="I10" s="160"/>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5.5" customHeight="1">
      <c r="A11" s="121" t="s">
        <v>1220</v>
      </c>
      <c r="B11" s="121" t="s">
        <v>1224</v>
      </c>
      <c r="C11" s="124" t="s">
        <v>1225</v>
      </c>
      <c r="D11" s="130" t="s">
        <v>1226</v>
      </c>
      <c r="E11" s="133" t="s">
        <v>1051</v>
      </c>
      <c r="F11" s="133" t="s">
        <v>1193</v>
      </c>
      <c r="G11" s="49" t="str">
        <f>VLOOKUP(H11,Hoja1!A$1:G$445,2,0)</f>
        <v>Virus</v>
      </c>
      <c r="H11" s="33" t="s">
        <v>122</v>
      </c>
      <c r="I11" s="49" t="str">
        <f>VLOOKUP(H11,Hoja1!A$2:G$445,3,0)</f>
        <v>Infecciones Virales</v>
      </c>
      <c r="J11" s="48" t="s">
        <v>1196</v>
      </c>
      <c r="K11" s="49" t="str">
        <f>VLOOKUP(H11,Hoja1!A$2:G$445,4,0)</f>
        <v>N/A</v>
      </c>
      <c r="L11" s="49" t="str">
        <f>VLOOKUP(H11,Hoja1!A$2:G$445,5,0)</f>
        <v>Vacunación</v>
      </c>
      <c r="M11" s="48">
        <v>2</v>
      </c>
      <c r="N11" s="20">
        <v>1</v>
      </c>
      <c r="O11" s="20">
        <v>10</v>
      </c>
      <c r="P11" s="20">
        <f aca="true" t="shared" si="0" ref="P11">M11*N11</f>
        <v>2</v>
      </c>
      <c r="Q11" s="20">
        <f aca="true" t="shared" si="1" ref="Q11">O11*P11</f>
        <v>20</v>
      </c>
      <c r="R11" s="33" t="str">
        <f aca="true" t="shared" si="2" ref="R11">IF(P11=40,"MA-40",IF(P11=30,"MA-30",IF(P11=20,"A-20",IF(P11=10,"A-10",IF(P11=24,"MA-24",IF(P11=18,"A-18",IF(P11=12,"A-12",IF(P11=6,"M-6",IF(P11=8,"M-8",IF(P11=6,"M-6",IF(P11=4,"B-4",IF(P11=2,"B-2",))))))))))))</f>
        <v>B-2</v>
      </c>
      <c r="S11" s="34" t="str">
        <f aca="true" t="shared" si="3" ref="S11:S39">IF(Q11&lt;=20,"IV",IF(Q11&lt;=120,"III",IF(Q11&lt;=500,"II",IF(Q11&lt;=4000,"I"))))</f>
        <v>IV</v>
      </c>
      <c r="T11" s="34" t="str">
        <f>IF(S11=0,"",IF(S11="IV","Aceptable",IF(S11="III","Mejorable",IF(S11="II","No Aceptable o Aceptable Con Control Especifico",IF(S11="I","No Aceptable","")))))</f>
        <v>Aceptable</v>
      </c>
      <c r="U11" s="136">
        <v>1</v>
      </c>
      <c r="V11" s="49" t="str">
        <f>VLOOKUP(H11,Hoja1!A$2:G$445,6,0)</f>
        <v xml:space="preserve">Enfermedades Infectocontagiosas
</v>
      </c>
      <c r="W11" s="54"/>
      <c r="X11" s="54"/>
      <c r="Y11" s="54"/>
      <c r="Z11" s="55"/>
      <c r="AA11" s="17" t="str">
        <f>VLOOKUP(H11,Hoja1!A$2:G$445,7,0)</f>
        <v>Autocuidado</v>
      </c>
      <c r="AB11" s="56" t="s">
        <v>1198</v>
      </c>
      <c r="AC11" s="124" t="s">
        <v>1199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22"/>
      <c r="B12" s="122"/>
      <c r="C12" s="125"/>
      <c r="D12" s="131"/>
      <c r="E12" s="134"/>
      <c r="F12" s="134"/>
      <c r="G12" s="49" t="str">
        <f>VLOOKUP(H12,Hoja1!A$1:G$445,2,0)</f>
        <v>INFRAROJA, ULTRAVIOLETA, VISIBLE, RADIOFRECUENCIA, MICROONDAS, LASER</v>
      </c>
      <c r="H12" s="33" t="s">
        <v>67</v>
      </c>
      <c r="I12" s="49" t="str">
        <f>VLOOKUP(H12,Hoja1!A$2:G$445,3,0)</f>
        <v>CÁNCER, LESIONES DÉRMICAS Y OCULARES</v>
      </c>
      <c r="J12" s="48" t="s">
        <v>1196</v>
      </c>
      <c r="K12" s="49" t="str">
        <f>VLOOKUP(H12,Hoja1!A$2:G$445,4,0)</f>
        <v>Inspecciones planeadas e inspecciones no planeadas, procedimientos de programas de seguridad y salud en el trabajo</v>
      </c>
      <c r="L12" s="49" t="str">
        <f>VLOOKUP(H12,Hoja1!A$2:G$445,5,0)</f>
        <v>PROGRAMA BLOQUEADOR SOLAR</v>
      </c>
      <c r="M12" s="48">
        <v>2</v>
      </c>
      <c r="N12" s="20">
        <v>2</v>
      </c>
      <c r="O12" s="20">
        <v>10</v>
      </c>
      <c r="P12" s="20">
        <f aca="true" t="shared" si="4" ref="P12:P39">M12*N12</f>
        <v>4</v>
      </c>
      <c r="Q12" s="20">
        <f aca="true" t="shared" si="5" ref="Q12:Q39">O12*P12</f>
        <v>40</v>
      </c>
      <c r="R12" s="33" t="str">
        <f aca="true" t="shared" si="6" ref="R12:R39">IF(P12=40,"MA-40",IF(P12=30,"MA-30",IF(P12=20,"A-20",IF(P12=10,"A-10",IF(P12=24,"MA-24",IF(P12=18,"A-18",IF(P12=12,"A-12",IF(P12=6,"M-6",IF(P12=8,"M-8",IF(P12=6,"M-6",IF(P12=4,"B-4",IF(P12=2,"B-2",))))))))))))</f>
        <v>B-4</v>
      </c>
      <c r="S12" s="35" t="str">
        <f t="shared" si="3"/>
        <v>III</v>
      </c>
      <c r="T12" s="35" t="str">
        <f aca="true" t="shared" si="7" ref="T12:T39">IF(S12=0,"",IF(S12="IV","Aceptable",IF(S12="III","Mejorable",IF(S12="II","No Aceptable o Aceptable Con Control Especifico",IF(S12="I","No Aceptable","")))))</f>
        <v>Mejorable</v>
      </c>
      <c r="U12" s="137"/>
      <c r="V12" s="49" t="str">
        <f>VLOOKUP(H12,Hoja1!A$2:G$445,6,0)</f>
        <v>CÁNCER</v>
      </c>
      <c r="W12" s="56"/>
      <c r="X12" s="56"/>
      <c r="Y12" s="56"/>
      <c r="Z12" s="17"/>
      <c r="AA12" s="17" t="str">
        <f>VLOOKUP(H12,Hoja1!A$2:G$445,7,0)</f>
        <v>N/A</v>
      </c>
      <c r="AB12" s="56" t="s">
        <v>1201</v>
      </c>
      <c r="AC12" s="125"/>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2"/>
      <c r="B13" s="122"/>
      <c r="C13" s="125"/>
      <c r="D13" s="131"/>
      <c r="E13" s="134"/>
      <c r="F13" s="134"/>
      <c r="G13" s="49" t="str">
        <f>VLOOKUP(H13,Hoja1!A$1:G$445,2,0)</f>
        <v>ENERGÍA TÉRMICA, CAMBIO DE TEMPERATURA DURANTE LOS RECORRIDOS</v>
      </c>
      <c r="H13" s="33" t="s">
        <v>174</v>
      </c>
      <c r="I13" s="49" t="str">
        <f>VLOOKUP(H13,Hoja1!A$2:G$445,3,0)</f>
        <v xml:space="preserve"> HIPOTERMIA</v>
      </c>
      <c r="J13" s="48" t="s">
        <v>1196</v>
      </c>
      <c r="K13" s="49" t="str">
        <f>VLOOKUP(H13,Hoja1!A$2:G$445,4,0)</f>
        <v>Inspecciones planeadas e inspecciones no planeadas, procedimientos de programas de seguridad y salud en el trabajo</v>
      </c>
      <c r="L13" s="49" t="str">
        <f>VLOOKUP(H13,Hoja1!A$2:G$445,5,0)</f>
        <v>EPP OVEROLES TERMICOS</v>
      </c>
      <c r="M13" s="48">
        <v>2</v>
      </c>
      <c r="N13" s="20">
        <v>3</v>
      </c>
      <c r="O13" s="20">
        <v>10</v>
      </c>
      <c r="P13" s="20">
        <f t="shared" si="4"/>
        <v>6</v>
      </c>
      <c r="Q13" s="20">
        <f t="shared" si="5"/>
        <v>60</v>
      </c>
      <c r="R13" s="33" t="str">
        <f t="shared" si="6"/>
        <v>M-6</v>
      </c>
      <c r="S13" s="35" t="str">
        <f t="shared" si="3"/>
        <v>III</v>
      </c>
      <c r="T13" s="35" t="str">
        <f t="shared" si="7"/>
        <v>Mejorable</v>
      </c>
      <c r="U13" s="137"/>
      <c r="V13" s="49" t="str">
        <f>VLOOKUP(H13,Hoja1!A$2:G$445,6,0)</f>
        <v xml:space="preserve"> HIPOTERMIA</v>
      </c>
      <c r="W13" s="56"/>
      <c r="X13" s="56"/>
      <c r="Y13" s="56"/>
      <c r="Z13" s="17"/>
      <c r="AA13" s="17" t="str">
        <f>VLOOKUP(H13,Hoja1!A$2:G$445,7,0)</f>
        <v>N/A</v>
      </c>
      <c r="AB13" s="56" t="s">
        <v>1202</v>
      </c>
      <c r="AC13" s="12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25.5">
      <c r="A14" s="122"/>
      <c r="B14" s="122"/>
      <c r="C14" s="125"/>
      <c r="D14" s="131"/>
      <c r="E14" s="134"/>
      <c r="F14" s="134"/>
      <c r="G14" s="49" t="str">
        <f>VLOOKUP(H14,Hoja1!A$1:G$445,2,0)</f>
        <v>CONCENTRACIÓN EN ACTIVIDADES DE ALTO DESEMPEÑO MENTAL</v>
      </c>
      <c r="H14" s="33" t="s">
        <v>72</v>
      </c>
      <c r="I14" s="49" t="str">
        <f>VLOOKUP(H14,Hoja1!A$2:G$445,3,0)</f>
        <v>ESTRÉS, CEFALEA, IRRITABILIDAD</v>
      </c>
      <c r="J14" s="48" t="s">
        <v>1196</v>
      </c>
      <c r="K14" s="49" t="str">
        <f>VLOOKUP(H14,Hoja1!A$2:G$445,4,0)</f>
        <v>N/A</v>
      </c>
      <c r="L14" s="49" t="str">
        <f>VLOOKUP(H14,Hoja1!A$2:G$445,5,0)</f>
        <v>PVE PSICOSOCIAL</v>
      </c>
      <c r="M14" s="48">
        <v>2</v>
      </c>
      <c r="N14" s="20">
        <v>3</v>
      </c>
      <c r="O14" s="20">
        <v>10</v>
      </c>
      <c r="P14" s="20">
        <f t="shared" si="4"/>
        <v>6</v>
      </c>
      <c r="Q14" s="20">
        <f t="shared" si="5"/>
        <v>60</v>
      </c>
      <c r="R14" s="33" t="str">
        <f t="shared" si="6"/>
        <v>M-6</v>
      </c>
      <c r="S14" s="35" t="str">
        <f t="shared" si="3"/>
        <v>III</v>
      </c>
      <c r="T14" s="35" t="str">
        <f t="shared" si="7"/>
        <v>Mejorable</v>
      </c>
      <c r="U14" s="137"/>
      <c r="V14" s="49" t="str">
        <f>VLOOKUP(H14,Hoja1!A$2:G$445,6,0)</f>
        <v>ESTRÉS</v>
      </c>
      <c r="W14" s="56"/>
      <c r="X14" s="56"/>
      <c r="Y14" s="56"/>
      <c r="Z14" s="17"/>
      <c r="AA14" s="17" t="str">
        <f>VLOOKUP(H14,Hoja1!A$2:G$445,7,0)</f>
        <v>N/A</v>
      </c>
      <c r="AB14" s="161" t="s">
        <v>1203</v>
      </c>
      <c r="AC14" s="12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15">
      <c r="A15" s="122"/>
      <c r="B15" s="122"/>
      <c r="C15" s="125"/>
      <c r="D15" s="131"/>
      <c r="E15" s="134"/>
      <c r="F15" s="134"/>
      <c r="G15" s="49" t="str">
        <f>VLOOKUP(H15,Hoja1!A$1:G$445,2,0)</f>
        <v>NATURALEZA DE LA TAREA</v>
      </c>
      <c r="H15" s="33" t="s">
        <v>76</v>
      </c>
      <c r="I15" s="49" t="str">
        <f>VLOOKUP(H15,Hoja1!A$2:G$445,3,0)</f>
        <v>ESTRÉS,  TRANSTORNOS DEL SUEÑO</v>
      </c>
      <c r="J15" s="48" t="s">
        <v>1196</v>
      </c>
      <c r="K15" s="49" t="str">
        <f>VLOOKUP(H15,Hoja1!A$2:G$445,4,0)</f>
        <v>N/A</v>
      </c>
      <c r="L15" s="49" t="str">
        <f>VLOOKUP(H15,Hoja1!A$2:G$445,5,0)</f>
        <v>PVE PSICOSOCIAL</v>
      </c>
      <c r="M15" s="48">
        <v>2</v>
      </c>
      <c r="N15" s="20">
        <v>3</v>
      </c>
      <c r="O15" s="20">
        <v>10</v>
      </c>
      <c r="P15" s="20">
        <f t="shared" si="4"/>
        <v>6</v>
      </c>
      <c r="Q15" s="20">
        <f t="shared" si="5"/>
        <v>60</v>
      </c>
      <c r="R15" s="33" t="str">
        <f t="shared" si="6"/>
        <v>M-6</v>
      </c>
      <c r="S15" s="35" t="str">
        <f t="shared" si="3"/>
        <v>III</v>
      </c>
      <c r="T15" s="35" t="str">
        <f t="shared" si="7"/>
        <v>Mejorable</v>
      </c>
      <c r="U15" s="137"/>
      <c r="V15" s="49" t="str">
        <f>VLOOKUP(H15,Hoja1!A$2:G$445,6,0)</f>
        <v>ESTRÉS</v>
      </c>
      <c r="W15" s="56"/>
      <c r="X15" s="56"/>
      <c r="Y15" s="56"/>
      <c r="Z15" s="17"/>
      <c r="AA15" s="17" t="str">
        <f>VLOOKUP(H15,Hoja1!A$2:G$445,7,0)</f>
        <v>N/A</v>
      </c>
      <c r="AB15" s="161"/>
      <c r="AC15" s="12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25.5">
      <c r="A16" s="122"/>
      <c r="B16" s="122"/>
      <c r="C16" s="125"/>
      <c r="D16" s="131"/>
      <c r="E16" s="134"/>
      <c r="F16" s="134"/>
      <c r="G16" s="49" t="str">
        <f>VLOOKUP(H16,Hoja1!A$1:G$445,2,0)</f>
        <v xml:space="preserve"> ALTA CONCENTRACIÓN</v>
      </c>
      <c r="H16" s="33" t="s">
        <v>88</v>
      </c>
      <c r="I16" s="49" t="str">
        <f>VLOOKUP(H16,Hoja1!A$2:G$445,3,0)</f>
        <v>ESTRÉS, DEPRESIÓN, TRANSTORNOS DEL SUEÑO, AUSENCIA DE ATENCIÓN</v>
      </c>
      <c r="J16" s="48" t="s">
        <v>1196</v>
      </c>
      <c r="K16" s="49" t="str">
        <f>VLOOKUP(H16,Hoja1!A$2:G$445,4,0)</f>
        <v>N/A</v>
      </c>
      <c r="L16" s="49" t="str">
        <f>VLOOKUP(H16,Hoja1!A$2:G$445,5,0)</f>
        <v>PVE PSICOSOCIAL</v>
      </c>
      <c r="M16" s="48">
        <v>2</v>
      </c>
      <c r="N16" s="20">
        <v>1</v>
      </c>
      <c r="O16" s="20">
        <v>10</v>
      </c>
      <c r="P16" s="20">
        <f t="shared" si="4"/>
        <v>2</v>
      </c>
      <c r="Q16" s="20">
        <f t="shared" si="5"/>
        <v>20</v>
      </c>
      <c r="R16" s="33" t="str">
        <f t="shared" si="6"/>
        <v>B-2</v>
      </c>
      <c r="S16" s="35" t="str">
        <f t="shared" si="3"/>
        <v>IV</v>
      </c>
      <c r="T16" s="35" t="str">
        <f t="shared" si="7"/>
        <v>Aceptable</v>
      </c>
      <c r="U16" s="137"/>
      <c r="V16" s="49" t="str">
        <f>VLOOKUP(H16,Hoja1!A$2:G$445,6,0)</f>
        <v>ESTRÉS, ALTERACIÓN DEL SISTEMA NERVIOSO</v>
      </c>
      <c r="W16" s="56"/>
      <c r="X16" s="56"/>
      <c r="Y16" s="56"/>
      <c r="Z16" s="17"/>
      <c r="AA16" s="17" t="str">
        <f>VLOOKUP(H16,Hoja1!A$2:G$445,7,0)</f>
        <v>N/A</v>
      </c>
      <c r="AB16" s="161"/>
      <c r="AC16" s="12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40.5" customHeight="1">
      <c r="A17" s="122"/>
      <c r="B17" s="122"/>
      <c r="C17" s="125"/>
      <c r="D17" s="131"/>
      <c r="E17" s="134"/>
      <c r="F17" s="134"/>
      <c r="G17" s="49" t="str">
        <f>VLOOKUP(H17,Hoja1!A$1:G$445,2,0)</f>
        <v>ATENCIÓN AL PÚBLICO</v>
      </c>
      <c r="H17" s="33" t="s">
        <v>448</v>
      </c>
      <c r="I17" s="49" t="str">
        <f>VLOOKUP(H17,Hoja1!A$2:G$445,3,0)</f>
        <v>ESTRÉS, ENFERMEDADES DIGESTIVAS, IRRITABILIDAD, TRANSTORNOS DEL SUEÑO</v>
      </c>
      <c r="J17" s="48" t="s">
        <v>1196</v>
      </c>
      <c r="K17" s="49" t="str">
        <f>VLOOKUP(H17,Hoja1!A$2:G$445,4,0)</f>
        <v>N/A</v>
      </c>
      <c r="L17" s="49" t="str">
        <f>VLOOKUP(H17,Hoja1!A$2:G$445,5,0)</f>
        <v>PVE PSICOSOCIAL</v>
      </c>
      <c r="M17" s="48">
        <v>2</v>
      </c>
      <c r="N17" s="20">
        <v>1</v>
      </c>
      <c r="O17" s="20">
        <v>10</v>
      </c>
      <c r="P17" s="20">
        <f t="shared" si="4"/>
        <v>2</v>
      </c>
      <c r="Q17" s="20">
        <f t="shared" si="5"/>
        <v>20</v>
      </c>
      <c r="R17" s="33" t="str">
        <f t="shared" si="6"/>
        <v>B-2</v>
      </c>
      <c r="S17" s="35" t="str">
        <f t="shared" si="3"/>
        <v>IV</v>
      </c>
      <c r="T17" s="35" t="str">
        <f t="shared" si="7"/>
        <v>Aceptable</v>
      </c>
      <c r="U17" s="137"/>
      <c r="V17" s="49" t="str">
        <f>VLOOKUP(H17,Hoja1!A$2:G$445,6,0)</f>
        <v>ESTRÉS</v>
      </c>
      <c r="W17" s="56"/>
      <c r="X17" s="56"/>
      <c r="Y17" s="56"/>
      <c r="Z17" s="17"/>
      <c r="AA17" s="17" t="str">
        <f>VLOOKUP(H17,Hoja1!A$2:G$445,7,0)</f>
        <v>RESOLUCIÓN DE CONFLICTOS; COMUNICACIÓN ASERTIVA; SERVICIO AL CLIENTE</v>
      </c>
      <c r="AB17" s="161"/>
      <c r="AC17" s="12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2" customHeight="1">
      <c r="A18" s="122"/>
      <c r="B18" s="122"/>
      <c r="C18" s="125"/>
      <c r="D18" s="131"/>
      <c r="E18" s="134"/>
      <c r="F18" s="134"/>
      <c r="G18" s="49" t="str">
        <f>VLOOKUP(H18,Hoja1!A$1:G$445,2,0)</f>
        <v>Higiene Muscular</v>
      </c>
      <c r="H18" s="33" t="s">
        <v>483</v>
      </c>
      <c r="I18" s="49" t="str">
        <f>VLOOKUP(H18,Hoja1!A$2:G$445,3,0)</f>
        <v>Lesiones Musculoesqueléticas</v>
      </c>
      <c r="J18" s="48" t="s">
        <v>1197</v>
      </c>
      <c r="K18" s="49" t="str">
        <f>VLOOKUP(H18,Hoja1!A$2:G$445,4,0)</f>
        <v>N/A</v>
      </c>
      <c r="L18" s="49" t="str">
        <f>VLOOKUP(H18,Hoja1!A$2:G$445,5,0)</f>
        <v>N/A</v>
      </c>
      <c r="M18" s="48">
        <v>2</v>
      </c>
      <c r="N18" s="20">
        <v>3</v>
      </c>
      <c r="O18" s="20">
        <v>10</v>
      </c>
      <c r="P18" s="20">
        <f t="shared" si="4"/>
        <v>6</v>
      </c>
      <c r="Q18" s="20">
        <f t="shared" si="5"/>
        <v>60</v>
      </c>
      <c r="R18" s="33" t="str">
        <f t="shared" si="6"/>
        <v>M-6</v>
      </c>
      <c r="S18" s="35" t="str">
        <f t="shared" si="3"/>
        <v>III</v>
      </c>
      <c r="T18" s="35" t="str">
        <f t="shared" si="7"/>
        <v>Mejorable</v>
      </c>
      <c r="U18" s="137"/>
      <c r="V18" s="49" t="str">
        <f>VLOOKUP(H18,Hoja1!A$2:G$445,6,0)</f>
        <v xml:space="preserve">Enfermedades Osteomusculares
</v>
      </c>
      <c r="W18" s="56"/>
      <c r="X18" s="56"/>
      <c r="Y18" s="56"/>
      <c r="Z18" s="17"/>
      <c r="AA18" s="17" t="str">
        <f>VLOOKUP(H18,Hoja1!A$2:G$445,7,0)</f>
        <v>Prevención en lesiones osteomusculares, líderes de pausas activas</v>
      </c>
      <c r="AB18" s="161" t="s">
        <v>1204</v>
      </c>
      <c r="AC18" s="12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22"/>
      <c r="B19" s="122"/>
      <c r="C19" s="125"/>
      <c r="D19" s="131"/>
      <c r="E19" s="134"/>
      <c r="F19" s="134"/>
      <c r="G19" s="49" t="str">
        <f>VLOOKUP(H19,Hoja1!A$1:G$445,2,0)</f>
        <v>Forzadas, Prolongadas</v>
      </c>
      <c r="H19" s="33" t="s">
        <v>40</v>
      </c>
      <c r="I19" s="49" t="str">
        <f>VLOOKUP(H19,Hoja1!A$2:G$445,3,0)</f>
        <v xml:space="preserve">Lesiones osteomusculares, lesiones osteoarticulares
</v>
      </c>
      <c r="J19" s="48" t="s">
        <v>1197</v>
      </c>
      <c r="K19" s="49" t="str">
        <f>VLOOKUP(H19,Hoja1!A$2:G$445,4,0)</f>
        <v>Inspecciones planeadas e inspecciones no planeadas, procedimientos de programas de seguridad y salud en el trabajo</v>
      </c>
      <c r="L19" s="49" t="str">
        <f>VLOOKUP(H19,Hoja1!A$2:G$445,5,0)</f>
        <v>PVE Biomecánico, programa pausas activas, exámenes periódicos, recomendaciones, control de posturas</v>
      </c>
      <c r="M19" s="48">
        <v>2</v>
      </c>
      <c r="N19" s="20">
        <v>3</v>
      </c>
      <c r="O19" s="20">
        <v>10</v>
      </c>
      <c r="P19" s="20">
        <f t="shared" si="4"/>
        <v>6</v>
      </c>
      <c r="Q19" s="20">
        <f t="shared" si="5"/>
        <v>60</v>
      </c>
      <c r="R19" s="33" t="str">
        <f t="shared" si="6"/>
        <v>M-6</v>
      </c>
      <c r="S19" s="35" t="str">
        <f t="shared" si="3"/>
        <v>III</v>
      </c>
      <c r="T19" s="35" t="str">
        <f t="shared" si="7"/>
        <v>Mejorable</v>
      </c>
      <c r="U19" s="137"/>
      <c r="V19" s="49" t="str">
        <f>VLOOKUP(H19,Hoja1!A$2:G$445,6,0)</f>
        <v>Enfermedades Osteomusculares</v>
      </c>
      <c r="W19" s="56"/>
      <c r="X19" s="56"/>
      <c r="Y19" s="56"/>
      <c r="Z19" s="17"/>
      <c r="AA19" s="17" t="str">
        <f>VLOOKUP(H19,Hoja1!A$2:G$445,7,0)</f>
        <v>Prevención en lesiones osteomusculares, líderes de pausas activas</v>
      </c>
      <c r="AB19" s="161"/>
      <c r="AC19" s="12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71.25" customHeight="1">
      <c r="A20" s="122"/>
      <c r="B20" s="122"/>
      <c r="C20" s="125"/>
      <c r="D20" s="131"/>
      <c r="E20" s="134"/>
      <c r="F20" s="134"/>
      <c r="G20" s="49" t="str">
        <f>VLOOKUP(H20,Hoja1!A$1:G$445,2,0)</f>
        <v>Atropellamiento, Envestir</v>
      </c>
      <c r="H20" s="33" t="s">
        <v>1188</v>
      </c>
      <c r="I20" s="49" t="str">
        <f>VLOOKUP(H20,Hoja1!A$2:G$445,3,0)</f>
        <v>Lesiones, pérdidas materiales, muerte</v>
      </c>
      <c r="J20" s="48" t="s">
        <v>1196</v>
      </c>
      <c r="K20" s="49" t="str">
        <f>VLOOKUP(H20,Hoja1!A$2:G$445,4,0)</f>
        <v>Inspecciones planeadas e inspecciones no planeadas, procedimientos de programas de seguridad y salud en el trabajo</v>
      </c>
      <c r="L20" s="49" t="str">
        <f>VLOOKUP(H20,Hoja1!A$2:G$445,5,0)</f>
        <v>Programa de seguridad vial, señalización</v>
      </c>
      <c r="M20" s="48">
        <v>2</v>
      </c>
      <c r="N20" s="20">
        <v>3</v>
      </c>
      <c r="O20" s="20">
        <v>60</v>
      </c>
      <c r="P20" s="20">
        <f t="shared" si="4"/>
        <v>6</v>
      </c>
      <c r="Q20" s="20">
        <f t="shared" si="5"/>
        <v>360</v>
      </c>
      <c r="R20" s="33" t="str">
        <f t="shared" si="6"/>
        <v>M-6</v>
      </c>
      <c r="S20" s="35" t="str">
        <f t="shared" si="3"/>
        <v>II</v>
      </c>
      <c r="T20" s="35" t="str">
        <f t="shared" si="7"/>
        <v>No Aceptable o Aceptable Con Control Especifico</v>
      </c>
      <c r="U20" s="137"/>
      <c r="V20" s="49" t="str">
        <f>VLOOKUP(H20,Hoja1!A$2:G$445,6,0)</f>
        <v>Muerte</v>
      </c>
      <c r="W20" s="56"/>
      <c r="X20" s="56"/>
      <c r="Y20" s="56"/>
      <c r="Z20" s="17"/>
      <c r="AA20" s="17" t="str">
        <f>VLOOKUP(H20,Hoja1!A$2:G$445,7,0)</f>
        <v>Seguridad vial y manejo defensivo, aseguramiento de áreas de trabajo</v>
      </c>
      <c r="AB20" s="56" t="s">
        <v>1205</v>
      </c>
      <c r="AC20" s="125"/>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3.25" customHeight="1">
      <c r="A21" s="122"/>
      <c r="B21" s="122"/>
      <c r="C21" s="125"/>
      <c r="D21" s="131"/>
      <c r="E21" s="134"/>
      <c r="F21" s="134"/>
      <c r="G21" s="49" t="str">
        <f>VLOOKUP(H21,Hoja1!A$1:G$445,2,0)</f>
        <v>Inmersión (lluvias, crecientes de rios, quebradas, caídas de tarabitas, puentes y medios de transporte)</v>
      </c>
      <c r="H21" s="33" t="s">
        <v>1189</v>
      </c>
      <c r="I21" s="49" t="str">
        <f>VLOOKUP(H21,Hoja1!A$2:G$445,3,0)</f>
        <v>Contusiones, laceraciones, afectaciones del sistema respiratorio.</v>
      </c>
      <c r="J21" s="48" t="s">
        <v>1196</v>
      </c>
      <c r="K21" s="49" t="str">
        <f>VLOOKUP(H21,Hoja1!A$2:G$445,4,0)</f>
        <v>Inspecciones planeadas e inspecciones no planeadas, procedimientos de programas de seguridad y salud en el trabajo</v>
      </c>
      <c r="L21" s="49" t="str">
        <f>VLOOKUP(H21,Hoja1!A$2:G$445,5,0)</f>
        <v>E.P.P.</v>
      </c>
      <c r="M21" s="48">
        <v>2</v>
      </c>
      <c r="N21" s="20">
        <v>1</v>
      </c>
      <c r="O21" s="20">
        <v>100</v>
      </c>
      <c r="P21" s="20">
        <f t="shared" si="4"/>
        <v>2</v>
      </c>
      <c r="Q21" s="20">
        <f t="shared" si="5"/>
        <v>200</v>
      </c>
      <c r="R21" s="33" t="str">
        <f t="shared" si="6"/>
        <v>B-2</v>
      </c>
      <c r="S21" s="35" t="str">
        <f t="shared" si="3"/>
        <v>II</v>
      </c>
      <c r="T21" s="35" t="str">
        <f t="shared" si="7"/>
        <v>No Aceptable o Aceptable Con Control Especifico</v>
      </c>
      <c r="U21" s="137"/>
      <c r="V21" s="49" t="str">
        <f>VLOOKUP(H21,Hoja1!A$2:G$445,6,0)</f>
        <v>Muerte</v>
      </c>
      <c r="W21" s="56"/>
      <c r="X21" s="56"/>
      <c r="Y21" s="56"/>
      <c r="Z21" s="17"/>
      <c r="AA21" s="17" t="str">
        <f>VLOOKUP(H21,Hoja1!A$2:G$445,7,0)</f>
        <v>Capacitación en salvamento acuatico y primer respondiente.</v>
      </c>
      <c r="AB21" s="56" t="s">
        <v>1206</v>
      </c>
      <c r="AC21" s="125"/>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81.75" customHeight="1">
      <c r="A22" s="122"/>
      <c r="B22" s="122"/>
      <c r="C22" s="125"/>
      <c r="D22" s="131"/>
      <c r="E22" s="134"/>
      <c r="F22" s="134"/>
      <c r="G22" s="49" t="str">
        <f>VLOOKUP(H22,Hoja1!A$1:G$445,2,0)</f>
        <v>Atraco, golpiza, atentados y secuestrados</v>
      </c>
      <c r="H22" s="33" t="s">
        <v>57</v>
      </c>
      <c r="I22" s="49" t="str">
        <f>VLOOKUP(H22,Hoja1!A$2:G$445,3,0)</f>
        <v>Estrés, golpes, Secuestros</v>
      </c>
      <c r="J22" s="48" t="s">
        <v>1196</v>
      </c>
      <c r="K22" s="49" t="str">
        <f>VLOOKUP(H22,Hoja1!A$2:G$445,4,0)</f>
        <v>Inspecciones planeadas e inspecciones no planeadas, procedimientos de programas de seguridad y salud en el trabajo</v>
      </c>
      <c r="L22" s="49" t="str">
        <f>VLOOKUP(H22,Hoja1!A$2:G$445,5,0)</f>
        <v xml:space="preserve">Uniformes Corporativos, Caquetas corporativas, Carnetización
</v>
      </c>
      <c r="M22" s="48">
        <v>2</v>
      </c>
      <c r="N22" s="20">
        <v>3</v>
      </c>
      <c r="O22" s="20">
        <v>60</v>
      </c>
      <c r="P22" s="20">
        <f t="shared" si="4"/>
        <v>6</v>
      </c>
      <c r="Q22" s="20">
        <f t="shared" si="5"/>
        <v>360</v>
      </c>
      <c r="R22" s="33" t="str">
        <f t="shared" si="6"/>
        <v>M-6</v>
      </c>
      <c r="S22" s="35" t="str">
        <f t="shared" si="3"/>
        <v>II</v>
      </c>
      <c r="T22" s="35" t="str">
        <f t="shared" si="7"/>
        <v>No Aceptable o Aceptable Con Control Especifico</v>
      </c>
      <c r="U22" s="137"/>
      <c r="V22" s="49" t="str">
        <f>VLOOKUP(H22,Hoja1!A$2:G$445,6,0)</f>
        <v>Secuestros</v>
      </c>
      <c r="W22" s="56"/>
      <c r="X22" s="56"/>
      <c r="Y22" s="56"/>
      <c r="Z22" s="17"/>
      <c r="AA22" s="17" t="str">
        <f>VLOOKUP(H22,Hoja1!A$2:G$445,7,0)</f>
        <v>N/A</v>
      </c>
      <c r="AB22" s="56" t="s">
        <v>1207</v>
      </c>
      <c r="AC22" s="125"/>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122"/>
      <c r="B23" s="122"/>
      <c r="C23" s="125"/>
      <c r="D23" s="131"/>
      <c r="E23" s="134"/>
      <c r="F23" s="134"/>
      <c r="G23" s="49" t="str">
        <f>VLOOKUP(H23,Hoja1!A$1:G$445,2,0)</f>
        <v>LÍQUIDOS</v>
      </c>
      <c r="H23" s="33" t="s">
        <v>263</v>
      </c>
      <c r="I23" s="49" t="str">
        <f>VLOOKUP(H23,Hoja1!A$2:G$445,3,0)</f>
        <v xml:space="preserve">  QUEMADURAS, IRRITACIONES, LESIONES PIEL, LESIONES OCULARES, IRRITACIÓN DE LAS MUCOSAS</v>
      </c>
      <c r="J23" s="48" t="s">
        <v>1227</v>
      </c>
      <c r="K23" s="49" t="str">
        <f>VLOOKUP(H23,Hoja1!A$2:G$445,4,0)</f>
        <v>Inspecciones planeadas e inspecciones no planeadas, procedimientos de programas de seguridad y salud en el trabajo</v>
      </c>
      <c r="L23" s="49" t="str">
        <f>VLOOKUP(H23,Hoja1!A$2:G$445,5,0)</f>
        <v>EPP TAPABOCAS, CARETAS CON FILTROS, GUANTES</v>
      </c>
      <c r="M23" s="48">
        <v>2</v>
      </c>
      <c r="N23" s="20">
        <v>1</v>
      </c>
      <c r="O23" s="20">
        <v>25</v>
      </c>
      <c r="P23" s="20">
        <f t="shared" si="4"/>
        <v>2</v>
      </c>
      <c r="Q23" s="20">
        <f t="shared" si="5"/>
        <v>50</v>
      </c>
      <c r="R23" s="33" t="str">
        <f t="shared" si="6"/>
        <v>B-2</v>
      </c>
      <c r="S23" s="35" t="str">
        <f t="shared" si="3"/>
        <v>III</v>
      </c>
      <c r="T23" s="35" t="str">
        <f t="shared" si="7"/>
        <v>Mejorable</v>
      </c>
      <c r="U23" s="137"/>
      <c r="V23" s="49" t="str">
        <f>VLOOKUP(H23,Hoja1!A$2:G$445,6,0)</f>
        <v>LESIONES IRREVERSIBLES VÍAS RESPIRATORIAS</v>
      </c>
      <c r="W23" s="56"/>
      <c r="X23" s="56"/>
      <c r="Y23" s="56"/>
      <c r="Z23" s="17"/>
      <c r="AA23" s="17" t="str">
        <f>VLOOKUP(H23,Hoja1!A$2:G$445,7,0)</f>
        <v>USO Y MANEJO ADECUADO DE E.P.P.; MANEJO DE PRODUCTOS QUÍMICOS LÍQUIDOS</v>
      </c>
      <c r="AB23" s="127" t="s">
        <v>1229</v>
      </c>
      <c r="AC23" s="125"/>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5.5" customHeight="1">
      <c r="A24" s="122"/>
      <c r="B24" s="122"/>
      <c r="C24" s="125"/>
      <c r="D24" s="131"/>
      <c r="E24" s="134"/>
      <c r="F24" s="134"/>
      <c r="G24" s="49" t="str">
        <f>VLOOKUP(H24,Hoja1!A$1:G$445,2,0)</f>
        <v>GASES Y VAPORES</v>
      </c>
      <c r="H24" s="33" t="s">
        <v>250</v>
      </c>
      <c r="I24" s="49" t="str">
        <f>VLOOKUP(H24,Hoja1!A$2:G$445,3,0)</f>
        <v xml:space="preserve"> LESIONES EN LA PIEL, IRRITACIÓN EN VÍAS  RESPIRATORIAS, MUERTE</v>
      </c>
      <c r="J24" s="48" t="s">
        <v>1196</v>
      </c>
      <c r="K24" s="49" t="str">
        <f>VLOOKUP(H24,Hoja1!A$2:G$445,4,0)</f>
        <v>Inspecciones planeadas e inspecciones no planeadas, procedimientos de programas de seguridad y salud en el trabajo</v>
      </c>
      <c r="L24" s="49" t="str">
        <f>VLOOKUP(H24,Hoja1!A$2:G$445,5,0)</f>
        <v>EPP TAPABOCAS, CARETAS CON FILTROS</v>
      </c>
      <c r="M24" s="48">
        <v>2</v>
      </c>
      <c r="N24" s="20">
        <v>1</v>
      </c>
      <c r="O24" s="20">
        <v>25</v>
      </c>
      <c r="P24" s="20">
        <f t="shared" si="4"/>
        <v>2</v>
      </c>
      <c r="Q24" s="20">
        <f t="shared" si="5"/>
        <v>50</v>
      </c>
      <c r="R24" s="33" t="str">
        <f t="shared" si="6"/>
        <v>B-2</v>
      </c>
      <c r="S24" s="35" t="str">
        <f t="shared" si="3"/>
        <v>III</v>
      </c>
      <c r="T24" s="35" t="str">
        <f t="shared" si="7"/>
        <v>Mejorable</v>
      </c>
      <c r="U24" s="137"/>
      <c r="V24" s="49" t="str">
        <f>VLOOKUP(H24,Hoja1!A$2:G$445,6,0)</f>
        <v xml:space="preserve"> MUERTE</v>
      </c>
      <c r="W24" s="56"/>
      <c r="X24" s="56"/>
      <c r="Y24" s="56"/>
      <c r="Z24" s="17"/>
      <c r="AA24" s="17" t="str">
        <f>VLOOKUP(H24,Hoja1!A$2:G$445,7,0)</f>
        <v>USO Y MANEJO ADECUADO DE E.P.P.</v>
      </c>
      <c r="AB24" s="128"/>
      <c r="AC24" s="125"/>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22"/>
      <c r="B25" s="122"/>
      <c r="C25" s="175"/>
      <c r="D25" s="188"/>
      <c r="E25" s="189"/>
      <c r="F25" s="189"/>
      <c r="G25" s="49" t="str">
        <f>VLOOKUP(H25,Hoja1!A$1:G$445,2,0)</f>
        <v xml:space="preserve">POLVOS INORGÁNICOS </v>
      </c>
      <c r="H25" s="33" t="s">
        <v>274</v>
      </c>
      <c r="I25" s="49" t="str">
        <f>VLOOKUP(H25,Hoja1!A$2:G$445,3,0)</f>
        <v xml:space="preserve">ASMA,GRIPA, NEUMOCONIOSIS </v>
      </c>
      <c r="J25" s="48" t="s">
        <v>1196</v>
      </c>
      <c r="K25" s="49" t="str">
        <f>VLOOKUP(H25,Hoja1!A$2:G$445,4,0)</f>
        <v>Inspecciones planeadas e inspecciones no planeadas, procedimientos de programas de seguridad y salud en el trabajo</v>
      </c>
      <c r="L25" s="49" t="str">
        <f>VLOOKUP(H25,Hoja1!A$2:G$445,5,0)</f>
        <v>EPP MASCARILLAS Y FILTROS</v>
      </c>
      <c r="M25" s="48">
        <v>2</v>
      </c>
      <c r="N25" s="20">
        <v>1</v>
      </c>
      <c r="O25" s="20">
        <v>25</v>
      </c>
      <c r="P25" s="20">
        <f aca="true" t="shared" si="8" ref="P25">M25*N25</f>
        <v>2</v>
      </c>
      <c r="Q25" s="20">
        <f aca="true" t="shared" si="9" ref="Q25">O25*P25</f>
        <v>50</v>
      </c>
      <c r="R25" s="33" t="str">
        <f aca="true" t="shared" si="10" ref="R25">IF(P25=40,"MA-40",IF(P25=30,"MA-30",IF(P25=20,"A-20",IF(P25=10,"A-10",IF(P25=24,"MA-24",IF(P25=18,"A-18",IF(P25=12,"A-12",IF(P25=6,"M-6",IF(P25=8,"M-8",IF(P25=6,"M-6",IF(P25=4,"B-4",IF(P25=2,"B-2",))))))))))))</f>
        <v>B-2</v>
      </c>
      <c r="S25" s="35" t="str">
        <f aca="true" t="shared" si="11" ref="S25">IF(Q25&lt;=20,"IV",IF(Q25&lt;=120,"III",IF(Q25&lt;=500,"II",IF(Q25&lt;=4000,"I"))))</f>
        <v>III</v>
      </c>
      <c r="T25" s="35" t="str">
        <f aca="true" t="shared" si="12" ref="T25">IF(S25=0,"",IF(S25="IV","Aceptable",IF(S25="III","Mejorable",IF(S25="II","No Aceptable o Aceptable Con Control Especifico",IF(S25="I","No Aceptable","")))))</f>
        <v>Mejorable</v>
      </c>
      <c r="U25" s="192"/>
      <c r="V25" s="49" t="str">
        <f>VLOOKUP(H25,Hoja1!A$2:G$445,6,0)</f>
        <v>NEUMOCONIOSIS</v>
      </c>
      <c r="W25" s="56"/>
      <c r="X25" s="56"/>
      <c r="Y25" s="56"/>
      <c r="Z25" s="75"/>
      <c r="AA25" s="17" t="str">
        <f>VLOOKUP(H25,Hoja1!A$2:G$445,7,0)</f>
        <v>LIMPIEZA</v>
      </c>
      <c r="AB25" s="74" t="s">
        <v>1228</v>
      </c>
      <c r="AC25" s="175"/>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69" customHeight="1" thickBot="1">
      <c r="A26" s="122"/>
      <c r="B26" s="122"/>
      <c r="C26" s="126"/>
      <c r="D26" s="132"/>
      <c r="E26" s="135"/>
      <c r="F26" s="135"/>
      <c r="G26" s="58" t="str">
        <f>VLOOKUP(H26,Hoja1!A$1:G$445,2,0)</f>
        <v>SISMOS, INCENDIOS, INUNDACIONES, TERREMOTOS, VENDAVALES, DERRUMBE</v>
      </c>
      <c r="H26" s="36" t="s">
        <v>62</v>
      </c>
      <c r="I26" s="58" t="str">
        <f>VLOOKUP(H26,Hoja1!A$2:G$445,3,0)</f>
        <v>SISMOS, INCENDIOS, INUNDACIONES, TERREMOTOS, VENDAVALES</v>
      </c>
      <c r="J26" s="59" t="s">
        <v>1214</v>
      </c>
      <c r="K26" s="58" t="str">
        <f>VLOOKUP(H26,Hoja1!A$2:G$445,4,0)</f>
        <v>Inspecciones planeadas e inspecciones no planeadas, procedimientos de programas de seguridad y salud en el trabajo</v>
      </c>
      <c r="L26" s="58" t="str">
        <f>VLOOKUP(H26,Hoja1!A$2:G$445,5,0)</f>
        <v>BRIGADAS DE EMERGENCIAS</v>
      </c>
      <c r="M26" s="59">
        <v>2</v>
      </c>
      <c r="N26" s="25">
        <v>1</v>
      </c>
      <c r="O26" s="25">
        <v>100</v>
      </c>
      <c r="P26" s="25">
        <f t="shared" si="4"/>
        <v>2</v>
      </c>
      <c r="Q26" s="25">
        <f t="shared" si="5"/>
        <v>200</v>
      </c>
      <c r="R26" s="36" t="str">
        <f t="shared" si="6"/>
        <v>B-2</v>
      </c>
      <c r="S26" s="37" t="str">
        <f t="shared" si="3"/>
        <v>II</v>
      </c>
      <c r="T26" s="37" t="str">
        <f t="shared" si="7"/>
        <v>No Aceptable o Aceptable Con Control Especifico</v>
      </c>
      <c r="U26" s="138"/>
      <c r="V26" s="58" t="str">
        <f>VLOOKUP(H26,Hoja1!A$2:G$445,6,0)</f>
        <v>MUERTE</v>
      </c>
      <c r="W26" s="60"/>
      <c r="X26" s="60"/>
      <c r="Y26" s="60"/>
      <c r="Z26" s="57" t="s">
        <v>1209</v>
      </c>
      <c r="AA26" s="22" t="str">
        <f>VLOOKUP(H26,Hoja1!A$2:G$445,7,0)</f>
        <v>ENTRENAMIENTO DE LA BRIGADA; DIVULGACIÓN DE PLAN DE EMERGENCIA</v>
      </c>
      <c r="AB26" s="56" t="s">
        <v>1208</v>
      </c>
      <c r="AC26" s="12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45.75" customHeight="1">
      <c r="A27" s="122"/>
      <c r="B27" s="122"/>
      <c r="C27" s="176" t="s">
        <v>1105</v>
      </c>
      <c r="D27" s="179" t="s">
        <v>1106</v>
      </c>
      <c r="E27" s="182" t="s">
        <v>1065</v>
      </c>
      <c r="F27" s="182" t="s">
        <v>1193</v>
      </c>
      <c r="G27" s="88" t="str">
        <f>VLOOKUP(H27,Hoja1!A$1:G$445,2,0)</f>
        <v>Virus</v>
      </c>
      <c r="H27" s="89" t="s">
        <v>122</v>
      </c>
      <c r="I27" s="88" t="str">
        <f>VLOOKUP(H27,Hoja1!A$2:G$445,3,0)</f>
        <v>Infecciones Virales</v>
      </c>
      <c r="J27" s="90" t="s">
        <v>1196</v>
      </c>
      <c r="K27" s="88" t="str">
        <f>VLOOKUP(H27,Hoja1!A$2:G$445,4,0)</f>
        <v>N/A</v>
      </c>
      <c r="L27" s="88" t="str">
        <f>VLOOKUP(H27,Hoja1!A$2:G$445,5,0)</f>
        <v>Vacunación</v>
      </c>
      <c r="M27" s="90">
        <v>2</v>
      </c>
      <c r="N27" s="91">
        <v>1</v>
      </c>
      <c r="O27" s="91">
        <v>10</v>
      </c>
      <c r="P27" s="91">
        <f t="shared" si="4"/>
        <v>2</v>
      </c>
      <c r="Q27" s="91">
        <f t="shared" si="5"/>
        <v>20</v>
      </c>
      <c r="R27" s="89" t="str">
        <f t="shared" si="6"/>
        <v>B-2</v>
      </c>
      <c r="S27" s="92" t="str">
        <f t="shared" si="3"/>
        <v>IV</v>
      </c>
      <c r="T27" s="92" t="str">
        <f t="shared" si="7"/>
        <v>Aceptable</v>
      </c>
      <c r="U27" s="185">
        <v>5</v>
      </c>
      <c r="V27" s="88" t="str">
        <f>VLOOKUP(H27,Hoja1!A$2:G$445,6,0)</f>
        <v xml:space="preserve">Enfermedades Infectocontagiosas
</v>
      </c>
      <c r="W27" s="94"/>
      <c r="X27" s="94"/>
      <c r="Y27" s="94"/>
      <c r="Z27" s="95"/>
      <c r="AA27" s="95" t="str">
        <f>VLOOKUP(H27,Hoja1!A$2:G$445,7,0)</f>
        <v>Autocuidado</v>
      </c>
      <c r="AB27" s="94" t="s">
        <v>1198</v>
      </c>
      <c r="AC27" s="176" t="s">
        <v>1199</v>
      </c>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22"/>
      <c r="B28" s="122"/>
      <c r="C28" s="177"/>
      <c r="D28" s="180"/>
      <c r="E28" s="183"/>
      <c r="F28" s="183"/>
      <c r="G28" s="96" t="str">
        <f>VLOOKUP(H28,Hoja1!A$1:G$445,2,0)</f>
        <v>ENERGÍA TÉRMICA, CAMBIO DE TEMPERATURA DURANTE LOS RECORRIDOS</v>
      </c>
      <c r="H28" s="97" t="s">
        <v>174</v>
      </c>
      <c r="I28" s="96" t="str">
        <f>VLOOKUP(H28,Hoja1!A$2:G$445,3,0)</f>
        <v xml:space="preserve"> HIPOTERMIA</v>
      </c>
      <c r="J28" s="98" t="s">
        <v>1196</v>
      </c>
      <c r="K28" s="96" t="str">
        <f>VLOOKUP(H28,Hoja1!A$2:G$445,4,0)</f>
        <v>Inspecciones planeadas e inspecciones no planeadas, procedimientos de programas de seguridad y salud en el trabajo</v>
      </c>
      <c r="L28" s="96" t="str">
        <f>VLOOKUP(H28,Hoja1!A$2:G$445,5,0)</f>
        <v>EPP OVEROLES TERMICOS</v>
      </c>
      <c r="M28" s="98">
        <v>2</v>
      </c>
      <c r="N28" s="99">
        <v>3</v>
      </c>
      <c r="O28" s="99">
        <v>10</v>
      </c>
      <c r="P28" s="99">
        <f t="shared" si="4"/>
        <v>6</v>
      </c>
      <c r="Q28" s="99">
        <f t="shared" si="5"/>
        <v>60</v>
      </c>
      <c r="R28" s="97" t="str">
        <f t="shared" si="6"/>
        <v>M-6</v>
      </c>
      <c r="S28" s="100" t="str">
        <f t="shared" si="3"/>
        <v>III</v>
      </c>
      <c r="T28" s="100" t="str">
        <f t="shared" si="7"/>
        <v>Mejorable</v>
      </c>
      <c r="U28" s="186"/>
      <c r="V28" s="96" t="str">
        <f>VLOOKUP(H28,Hoja1!A$2:G$445,6,0)</f>
        <v xml:space="preserve"> HIPOTERMIA</v>
      </c>
      <c r="W28" s="102"/>
      <c r="X28" s="102"/>
      <c r="Y28" s="102"/>
      <c r="Z28" s="103"/>
      <c r="AA28" s="103" t="str">
        <f>VLOOKUP(H28,Hoja1!A$2:G$445,7,0)</f>
        <v>N/A</v>
      </c>
      <c r="AB28" s="102" t="s">
        <v>1202</v>
      </c>
      <c r="AC28" s="177"/>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7.75" customHeight="1">
      <c r="A29" s="122"/>
      <c r="B29" s="122"/>
      <c r="C29" s="177"/>
      <c r="D29" s="180"/>
      <c r="E29" s="183"/>
      <c r="F29" s="183"/>
      <c r="G29" s="96" t="str">
        <f>VLOOKUP(H29,Hoja1!A$1:G$445,2,0)</f>
        <v>MAQUINARIA O EQUIPO</v>
      </c>
      <c r="H29" s="97" t="s">
        <v>164</v>
      </c>
      <c r="I29" s="96" t="str">
        <f>VLOOKUP(H29,Hoja1!A$2:G$445,3,0)</f>
        <v>SORDERA, ESTRÉS, HIPOACUSIA, CEFALA,IRRITABILIDAD</v>
      </c>
      <c r="J29" s="98" t="s">
        <v>1196</v>
      </c>
      <c r="K29" s="96" t="str">
        <f>VLOOKUP(H29,Hoja1!A$2:G$445,4,0)</f>
        <v>Inspecciones planeadas e inspecciones no planeadas, procedimientos de programas de seguridad y salud en el trabajo</v>
      </c>
      <c r="L29" s="96" t="str">
        <f>VLOOKUP(H29,Hoja1!A$2:G$445,5,0)</f>
        <v>PVE RUIDO</v>
      </c>
      <c r="M29" s="98">
        <v>2</v>
      </c>
      <c r="N29" s="99">
        <v>2</v>
      </c>
      <c r="O29" s="99">
        <v>10</v>
      </c>
      <c r="P29" s="99">
        <f aca="true" t="shared" si="13" ref="P29:P30">M29*N29</f>
        <v>4</v>
      </c>
      <c r="Q29" s="99">
        <f aca="true" t="shared" si="14" ref="Q29:Q30">O29*P29</f>
        <v>40</v>
      </c>
      <c r="R29" s="97" t="str">
        <f aca="true" t="shared" si="15" ref="R29:R30">IF(P29=40,"MA-40",IF(P29=30,"MA-30",IF(P29=20,"A-20",IF(P29=10,"A-10",IF(P29=24,"MA-24",IF(P29=18,"A-18",IF(P29=12,"A-12",IF(P29=6,"M-6",IF(P29=8,"M-8",IF(P29=6,"M-6",IF(P29=4,"B-4",IF(P29=2,"B-2",))))))))))))</f>
        <v>B-4</v>
      </c>
      <c r="S29" s="100" t="str">
        <f aca="true" t="shared" si="16" ref="S29:S30">IF(Q29&lt;=20,"IV",IF(Q29&lt;=120,"III",IF(Q29&lt;=500,"II",IF(Q29&lt;=4000,"I"))))</f>
        <v>III</v>
      </c>
      <c r="T29" s="100" t="str">
        <f aca="true" t="shared" si="17" ref="T29:T30">IF(S29=0,"",IF(S29="IV","Aceptable",IF(S29="III","Mejorable",IF(S29="II","No Aceptable o Aceptable Con Control Especifico",IF(S29="I","No Aceptable","")))))</f>
        <v>Mejorable</v>
      </c>
      <c r="U29" s="186"/>
      <c r="V29" s="96" t="str">
        <f>VLOOKUP(H29,Hoja1!A$2:G$445,6,0)</f>
        <v>SORDERA</v>
      </c>
      <c r="W29" s="102"/>
      <c r="X29" s="102"/>
      <c r="Y29" s="102"/>
      <c r="Z29" s="103"/>
      <c r="AA29" s="103" t="str">
        <f>VLOOKUP(H29,Hoja1!A$2:G$445,7,0)</f>
        <v>USO DE EPP</v>
      </c>
      <c r="AB29" s="102" t="s">
        <v>1232</v>
      </c>
      <c r="AC29" s="177"/>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61.5" customHeight="1">
      <c r="A30" s="122"/>
      <c r="B30" s="122"/>
      <c r="C30" s="177"/>
      <c r="D30" s="180"/>
      <c r="E30" s="183"/>
      <c r="F30" s="183"/>
      <c r="G30" s="96" t="str">
        <f>VLOOKUP(H30,Hoja1!A$1:G$445,2,0)</f>
        <v>AUSENCIA O EXCESO DE LUZ EN UN AMBIENTE</v>
      </c>
      <c r="H30" s="97" t="s">
        <v>155</v>
      </c>
      <c r="I30" s="96" t="str">
        <f>VLOOKUP(H30,Hoja1!A$2:G$445,3,0)</f>
        <v>DISMINUCIÓN AGUDEZA VISUAL, CANSANCIO VISUAL</v>
      </c>
      <c r="J30" s="98" t="s">
        <v>1196</v>
      </c>
      <c r="K30" s="96" t="str">
        <f>VLOOKUP(H30,Hoja1!A$2:G$445,4,0)</f>
        <v>Inspecciones planeadas e inspecciones no planeadas, procedimientos de programas de seguridad y salud en el trabajo</v>
      </c>
      <c r="L30" s="96" t="str">
        <f>VLOOKUP(H30,Hoja1!A$2:G$445,5,0)</f>
        <v>N/A</v>
      </c>
      <c r="M30" s="98">
        <v>2</v>
      </c>
      <c r="N30" s="99">
        <v>2</v>
      </c>
      <c r="O30" s="99">
        <v>25</v>
      </c>
      <c r="P30" s="99">
        <f t="shared" si="13"/>
        <v>4</v>
      </c>
      <c r="Q30" s="99">
        <f t="shared" si="14"/>
        <v>100</v>
      </c>
      <c r="R30" s="97" t="str">
        <f t="shared" si="15"/>
        <v>B-4</v>
      </c>
      <c r="S30" s="100" t="str">
        <f t="shared" si="16"/>
        <v>III</v>
      </c>
      <c r="T30" s="100" t="str">
        <f t="shared" si="17"/>
        <v>Mejorable</v>
      </c>
      <c r="U30" s="186"/>
      <c r="V30" s="96" t="str">
        <f>VLOOKUP(H30,Hoja1!A$2:G$445,6,0)</f>
        <v>DISMINUCIÓN AGUDEZA VISUAL</v>
      </c>
      <c r="W30" s="102"/>
      <c r="X30" s="102"/>
      <c r="Y30" s="102"/>
      <c r="Z30" s="104" t="s">
        <v>1233</v>
      </c>
      <c r="AA30" s="103" t="str">
        <f>VLOOKUP(H30,Hoja1!A$2:G$445,7,0)</f>
        <v>N/A</v>
      </c>
      <c r="AB30" s="102" t="s">
        <v>32</v>
      </c>
      <c r="AC30" s="177"/>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39.75" customHeight="1">
      <c r="A31" s="122"/>
      <c r="B31" s="122"/>
      <c r="C31" s="177"/>
      <c r="D31" s="180"/>
      <c r="E31" s="183"/>
      <c r="F31" s="183"/>
      <c r="G31" s="96" t="str">
        <f>VLOOKUP(H31,Hoja1!A$1:G$445,2,0)</f>
        <v>CONCENTRACIÓN EN ACTIVIDADES DE ALTO DESEMPEÑO MENTAL</v>
      </c>
      <c r="H31" s="97" t="s">
        <v>72</v>
      </c>
      <c r="I31" s="96" t="str">
        <f>VLOOKUP(H31,Hoja1!A$2:G$445,3,0)</f>
        <v>ESTRÉS, CEFALEA, IRRITABILIDAD</v>
      </c>
      <c r="J31" s="98" t="s">
        <v>1196</v>
      </c>
      <c r="K31" s="96" t="str">
        <f>VLOOKUP(H31,Hoja1!A$2:G$445,4,0)</f>
        <v>N/A</v>
      </c>
      <c r="L31" s="96" t="str">
        <f>VLOOKUP(H31,Hoja1!A$2:G$445,5,0)</f>
        <v>PVE PSICOSOCIAL</v>
      </c>
      <c r="M31" s="98">
        <v>2</v>
      </c>
      <c r="N31" s="99">
        <v>3</v>
      </c>
      <c r="O31" s="99">
        <v>10</v>
      </c>
      <c r="P31" s="99">
        <f t="shared" si="4"/>
        <v>6</v>
      </c>
      <c r="Q31" s="99">
        <f t="shared" si="5"/>
        <v>60</v>
      </c>
      <c r="R31" s="97" t="str">
        <f t="shared" si="6"/>
        <v>M-6</v>
      </c>
      <c r="S31" s="100" t="str">
        <f t="shared" si="3"/>
        <v>III</v>
      </c>
      <c r="T31" s="100" t="str">
        <f t="shared" si="7"/>
        <v>Mejorable</v>
      </c>
      <c r="U31" s="186"/>
      <c r="V31" s="96" t="str">
        <f>VLOOKUP(H31,Hoja1!A$2:G$445,6,0)</f>
        <v>ESTRÉS</v>
      </c>
      <c r="W31" s="102"/>
      <c r="X31" s="102"/>
      <c r="Y31" s="102"/>
      <c r="Z31" s="103"/>
      <c r="AA31" s="103" t="str">
        <f>VLOOKUP(H31,Hoja1!A$2:G$445,7,0)</f>
        <v>N/A</v>
      </c>
      <c r="AB31" s="191" t="s">
        <v>1203</v>
      </c>
      <c r="AC31" s="177"/>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39.75" customHeight="1">
      <c r="A32" s="122"/>
      <c r="B32" s="122"/>
      <c r="C32" s="177"/>
      <c r="D32" s="180"/>
      <c r="E32" s="183"/>
      <c r="F32" s="183"/>
      <c r="G32" s="96" t="str">
        <f>VLOOKUP(H32,Hoja1!A$1:G$445,2,0)</f>
        <v>NATURALEZA DE LA TAREA</v>
      </c>
      <c r="H32" s="97" t="s">
        <v>76</v>
      </c>
      <c r="I32" s="96" t="str">
        <f>VLOOKUP(H32,Hoja1!A$2:G$445,3,0)</f>
        <v>ESTRÉS,  TRANSTORNOS DEL SUEÑO</v>
      </c>
      <c r="J32" s="98" t="s">
        <v>1196</v>
      </c>
      <c r="K32" s="96" t="str">
        <f>VLOOKUP(H32,Hoja1!A$2:G$445,4,0)</f>
        <v>N/A</v>
      </c>
      <c r="L32" s="96" t="str">
        <f>VLOOKUP(H32,Hoja1!A$2:G$445,5,0)</f>
        <v>PVE PSICOSOCIAL</v>
      </c>
      <c r="M32" s="98">
        <v>2</v>
      </c>
      <c r="N32" s="99">
        <v>2</v>
      </c>
      <c r="O32" s="99">
        <v>10</v>
      </c>
      <c r="P32" s="99">
        <f t="shared" si="4"/>
        <v>4</v>
      </c>
      <c r="Q32" s="99">
        <f t="shared" si="5"/>
        <v>40</v>
      </c>
      <c r="R32" s="97" t="str">
        <f t="shared" si="6"/>
        <v>B-4</v>
      </c>
      <c r="S32" s="100" t="str">
        <f t="shared" si="3"/>
        <v>III</v>
      </c>
      <c r="T32" s="100" t="str">
        <f t="shared" si="7"/>
        <v>Mejorable</v>
      </c>
      <c r="U32" s="186"/>
      <c r="V32" s="96" t="str">
        <f>VLOOKUP(H32,Hoja1!A$2:G$445,6,0)</f>
        <v>ESTRÉS</v>
      </c>
      <c r="W32" s="102"/>
      <c r="X32" s="102"/>
      <c r="Y32" s="102"/>
      <c r="Z32" s="103"/>
      <c r="AA32" s="103" t="str">
        <f>VLOOKUP(H32,Hoja1!A$2:G$445,7,0)</f>
        <v>N/A</v>
      </c>
      <c r="AB32" s="191"/>
      <c r="AC32" s="177"/>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25.5">
      <c r="A33" s="122"/>
      <c r="B33" s="122"/>
      <c r="C33" s="177"/>
      <c r="D33" s="180"/>
      <c r="E33" s="183"/>
      <c r="F33" s="183"/>
      <c r="G33" s="96" t="str">
        <f>VLOOKUP(H33,Hoja1!A$1:G$445,2,0)</f>
        <v xml:space="preserve"> ALTA CONCENTRACIÓN</v>
      </c>
      <c r="H33" s="97" t="s">
        <v>88</v>
      </c>
      <c r="I33" s="96" t="str">
        <f>VLOOKUP(H33,Hoja1!A$2:G$445,3,0)</f>
        <v>ESTRÉS, DEPRESIÓN, TRANSTORNOS DEL SUEÑO, AUSENCIA DE ATENCIÓN</v>
      </c>
      <c r="J33" s="98" t="s">
        <v>1196</v>
      </c>
      <c r="K33" s="96" t="str">
        <f>VLOOKUP(H33,Hoja1!A$2:G$445,4,0)</f>
        <v>N/A</v>
      </c>
      <c r="L33" s="96" t="str">
        <f>VLOOKUP(H33,Hoja1!A$2:G$445,5,0)</f>
        <v>PVE PSICOSOCIAL</v>
      </c>
      <c r="M33" s="98">
        <v>2</v>
      </c>
      <c r="N33" s="99">
        <v>1</v>
      </c>
      <c r="O33" s="99">
        <v>10</v>
      </c>
      <c r="P33" s="99">
        <f t="shared" si="4"/>
        <v>2</v>
      </c>
      <c r="Q33" s="99">
        <f t="shared" si="5"/>
        <v>20</v>
      </c>
      <c r="R33" s="97" t="str">
        <f t="shared" si="6"/>
        <v>B-2</v>
      </c>
      <c r="S33" s="100" t="str">
        <f t="shared" si="3"/>
        <v>IV</v>
      </c>
      <c r="T33" s="100" t="str">
        <f t="shared" si="7"/>
        <v>Aceptable</v>
      </c>
      <c r="U33" s="186"/>
      <c r="V33" s="96" t="str">
        <f>VLOOKUP(H33,Hoja1!A$2:G$445,6,0)</f>
        <v>ESTRÉS, ALTERACIÓN DEL SISTEMA NERVIOSO</v>
      </c>
      <c r="W33" s="102"/>
      <c r="X33" s="102"/>
      <c r="Y33" s="102"/>
      <c r="Z33" s="103"/>
      <c r="AA33" s="103" t="str">
        <f>VLOOKUP(H33,Hoja1!A$2:G$445,7,0)</f>
        <v>N/A</v>
      </c>
      <c r="AB33" s="191"/>
      <c r="AC33" s="177"/>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25.5">
      <c r="A34" s="122"/>
      <c r="B34" s="122"/>
      <c r="C34" s="177"/>
      <c r="D34" s="180"/>
      <c r="E34" s="183"/>
      <c r="F34" s="183"/>
      <c r="G34" s="96" t="str">
        <f>VLOOKUP(H34,Hoja1!A$1:G$445,2,0)</f>
        <v>DESARROLLO DE LAS MISMAS FUNCIONES DURANTE UN LARGO PERÍODO DE TIEMPO</v>
      </c>
      <c r="H34" s="97" t="s">
        <v>455</v>
      </c>
      <c r="I34" s="96" t="str">
        <f>VLOOKUP(H34,Hoja1!A$2:G$445,3,0)</f>
        <v>DEPRESIÓN, ESTRÉS</v>
      </c>
      <c r="J34" s="98" t="s">
        <v>1196</v>
      </c>
      <c r="K34" s="96" t="str">
        <f>VLOOKUP(H34,Hoja1!A$2:G$445,4,0)</f>
        <v>N/A</v>
      </c>
      <c r="L34" s="96" t="str">
        <f>VLOOKUP(H34,Hoja1!A$2:G$445,5,0)</f>
        <v>PVE PSICOSOCIAL</v>
      </c>
      <c r="M34" s="98">
        <v>2</v>
      </c>
      <c r="N34" s="99">
        <v>3</v>
      </c>
      <c r="O34" s="99">
        <v>10</v>
      </c>
      <c r="P34" s="99">
        <f aca="true" t="shared" si="18" ref="P34">M34*N34</f>
        <v>6</v>
      </c>
      <c r="Q34" s="99">
        <f aca="true" t="shared" si="19" ref="Q34">O34*P34</f>
        <v>60</v>
      </c>
      <c r="R34" s="97" t="str">
        <f aca="true" t="shared" si="20" ref="R34">IF(P34=40,"MA-40",IF(P34=30,"MA-30",IF(P34=20,"A-20",IF(P34=10,"A-10",IF(P34=24,"MA-24",IF(P34=18,"A-18",IF(P34=12,"A-12",IF(P34=6,"M-6",IF(P34=8,"M-8",IF(P34=6,"M-6",IF(P34=4,"B-4",IF(P34=2,"B-2",))))))))))))</f>
        <v>M-6</v>
      </c>
      <c r="S34" s="100" t="str">
        <f aca="true" t="shared" si="21" ref="S34">IF(Q34&lt;=20,"IV",IF(Q34&lt;=120,"III",IF(Q34&lt;=500,"II",IF(Q34&lt;=4000,"I"))))</f>
        <v>III</v>
      </c>
      <c r="T34" s="100" t="str">
        <f aca="true" t="shared" si="22" ref="T34">IF(S34=0,"",IF(S34="IV","Aceptable",IF(S34="III","Mejorable",IF(S34="II","No Aceptable o Aceptable Con Control Especifico",IF(S34="I","No Aceptable","")))))</f>
        <v>Mejorable</v>
      </c>
      <c r="U34" s="186"/>
      <c r="V34" s="96" t="str">
        <f>VLOOKUP(H34,Hoja1!A$2:G$445,6,0)</f>
        <v>ESTRÉS</v>
      </c>
      <c r="W34" s="102"/>
      <c r="X34" s="102"/>
      <c r="Y34" s="102"/>
      <c r="Z34" s="103"/>
      <c r="AA34" s="103" t="str">
        <f>VLOOKUP(H34,Hoja1!A$2:G$445,7,0)</f>
        <v>N/A</v>
      </c>
      <c r="AB34" s="191"/>
      <c r="AC34" s="177"/>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38.25">
      <c r="A35" s="122"/>
      <c r="B35" s="122"/>
      <c r="C35" s="177"/>
      <c r="D35" s="180"/>
      <c r="E35" s="183"/>
      <c r="F35" s="183"/>
      <c r="G35" s="96" t="str">
        <f>VLOOKUP(H35,Hoja1!A$1:G$445,2,0)</f>
        <v>Higiene Muscular</v>
      </c>
      <c r="H35" s="97" t="s">
        <v>483</v>
      </c>
      <c r="I35" s="96" t="str">
        <f>VLOOKUP(H35,Hoja1!A$2:G$445,3,0)</f>
        <v>Lesiones Musculoesqueléticas</v>
      </c>
      <c r="J35" s="98" t="s">
        <v>1197</v>
      </c>
      <c r="K35" s="96" t="str">
        <f>VLOOKUP(H35,Hoja1!A$2:G$445,4,0)</f>
        <v>N/A</v>
      </c>
      <c r="L35" s="96" t="str">
        <f>VLOOKUP(H35,Hoja1!A$2:G$445,5,0)</f>
        <v>N/A</v>
      </c>
      <c r="M35" s="98">
        <v>2</v>
      </c>
      <c r="N35" s="99">
        <v>2</v>
      </c>
      <c r="O35" s="99">
        <v>10</v>
      </c>
      <c r="P35" s="99">
        <f t="shared" si="4"/>
        <v>4</v>
      </c>
      <c r="Q35" s="99">
        <f t="shared" si="5"/>
        <v>40</v>
      </c>
      <c r="R35" s="97" t="str">
        <f t="shared" si="6"/>
        <v>B-4</v>
      </c>
      <c r="S35" s="100" t="str">
        <f t="shared" si="3"/>
        <v>III</v>
      </c>
      <c r="T35" s="100" t="str">
        <f t="shared" si="7"/>
        <v>Mejorable</v>
      </c>
      <c r="U35" s="186"/>
      <c r="V35" s="96" t="str">
        <f>VLOOKUP(H35,Hoja1!A$2:G$445,6,0)</f>
        <v xml:space="preserve">Enfermedades Osteomusculares
</v>
      </c>
      <c r="W35" s="102"/>
      <c r="X35" s="102"/>
      <c r="Y35" s="102"/>
      <c r="Z35" s="103"/>
      <c r="AA35" s="103" t="str">
        <f>VLOOKUP(H35,Hoja1!A$2:G$445,7,0)</f>
        <v>Prevención en lesiones osteomusculares, líderes de pausas activas</v>
      </c>
      <c r="AB35" s="191" t="s">
        <v>1204</v>
      </c>
      <c r="AC35" s="177"/>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22"/>
      <c r="B36" s="122"/>
      <c r="C36" s="177"/>
      <c r="D36" s="180"/>
      <c r="E36" s="183"/>
      <c r="F36" s="183"/>
      <c r="G36" s="96" t="str">
        <f>VLOOKUP(H36,Hoja1!A$1:G$445,2,0)</f>
        <v>Forzadas, Prolongadas</v>
      </c>
      <c r="H36" s="97" t="s">
        <v>40</v>
      </c>
      <c r="I36" s="96" t="str">
        <f>VLOOKUP(H36,Hoja1!A$2:G$445,3,0)</f>
        <v xml:space="preserve">Lesiones osteomusculares, lesiones osteoarticulares
</v>
      </c>
      <c r="J36" s="98" t="s">
        <v>1197</v>
      </c>
      <c r="K36" s="96" t="str">
        <f>VLOOKUP(H36,Hoja1!A$2:G$445,4,0)</f>
        <v>Inspecciones planeadas e inspecciones no planeadas, procedimientos de programas de seguridad y salud en el trabajo</v>
      </c>
      <c r="L36" s="96" t="str">
        <f>VLOOKUP(H36,Hoja1!A$2:G$445,5,0)</f>
        <v>PVE Biomecánico, programa pausas activas, exámenes periódicos, recomendaciones, control de posturas</v>
      </c>
      <c r="M36" s="98">
        <v>2</v>
      </c>
      <c r="N36" s="99">
        <v>3</v>
      </c>
      <c r="O36" s="99">
        <v>10</v>
      </c>
      <c r="P36" s="99">
        <f t="shared" si="4"/>
        <v>6</v>
      </c>
      <c r="Q36" s="99">
        <f t="shared" si="5"/>
        <v>60</v>
      </c>
      <c r="R36" s="97" t="str">
        <f t="shared" si="6"/>
        <v>M-6</v>
      </c>
      <c r="S36" s="100" t="str">
        <f t="shared" si="3"/>
        <v>III</v>
      </c>
      <c r="T36" s="100" t="str">
        <f t="shared" si="7"/>
        <v>Mejorable</v>
      </c>
      <c r="U36" s="186"/>
      <c r="V36" s="96" t="str">
        <f>VLOOKUP(H36,Hoja1!A$2:G$445,6,0)</f>
        <v>Enfermedades Osteomusculares</v>
      </c>
      <c r="W36" s="102"/>
      <c r="X36" s="102"/>
      <c r="Y36" s="102"/>
      <c r="Z36" s="103"/>
      <c r="AA36" s="103" t="str">
        <f>VLOOKUP(H36,Hoja1!A$2:G$445,7,0)</f>
        <v>Prevención en lesiones osteomusculares, líderes de pausas activas</v>
      </c>
      <c r="AB36" s="191"/>
      <c r="AC36" s="177"/>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60" customHeight="1">
      <c r="A37" s="122"/>
      <c r="B37" s="122"/>
      <c r="C37" s="177"/>
      <c r="D37" s="180"/>
      <c r="E37" s="183"/>
      <c r="F37" s="183"/>
      <c r="G37" s="96" t="str">
        <f>VLOOKUP(H37,Hoja1!A$1:G$445,2,0)</f>
        <v>GASES Y VAPORES</v>
      </c>
      <c r="H37" s="97" t="s">
        <v>250</v>
      </c>
      <c r="I37" s="96" t="str">
        <f>VLOOKUP(H37,Hoja1!A$2:G$445,3,0)</f>
        <v xml:space="preserve"> LESIONES EN LA PIEL, IRRITACIÓN EN VÍAS  RESPIRATORIAS, MUERTE</v>
      </c>
      <c r="J37" s="98" t="s">
        <v>1230</v>
      </c>
      <c r="K37" s="96" t="str">
        <f>VLOOKUP(H37,Hoja1!A$2:G$445,4,0)</f>
        <v>Inspecciones planeadas e inspecciones no planeadas, procedimientos de programas de seguridad y salud en el trabajo</v>
      </c>
      <c r="L37" s="96" t="str">
        <f>VLOOKUP(H37,Hoja1!A$2:G$445,5,0)</f>
        <v>EPP TAPABOCAS, CARETAS CON FILTROS</v>
      </c>
      <c r="M37" s="98">
        <v>2</v>
      </c>
      <c r="N37" s="99">
        <v>2</v>
      </c>
      <c r="O37" s="99">
        <v>60</v>
      </c>
      <c r="P37" s="99">
        <f t="shared" si="4"/>
        <v>4</v>
      </c>
      <c r="Q37" s="99">
        <f t="shared" si="5"/>
        <v>240</v>
      </c>
      <c r="R37" s="97" t="str">
        <f t="shared" si="6"/>
        <v>B-4</v>
      </c>
      <c r="S37" s="100" t="str">
        <f t="shared" si="3"/>
        <v>II</v>
      </c>
      <c r="T37" s="100" t="str">
        <f t="shared" si="7"/>
        <v>No Aceptable o Aceptable Con Control Especifico</v>
      </c>
      <c r="U37" s="186"/>
      <c r="V37" s="96" t="str">
        <f>VLOOKUP(H37,Hoja1!A$2:G$445,6,0)</f>
        <v xml:space="preserve"> MUERTE</v>
      </c>
      <c r="W37" s="102"/>
      <c r="X37" s="102"/>
      <c r="Y37" s="102"/>
      <c r="Z37" s="103"/>
      <c r="AA37" s="103" t="str">
        <f>VLOOKUP(H37,Hoja1!A$2:G$445,7,0)</f>
        <v>USO Y MANEJO ADECUADO DE E.P.P.</v>
      </c>
      <c r="AB37" s="191" t="s">
        <v>1229</v>
      </c>
      <c r="AC37" s="177"/>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60" customHeight="1">
      <c r="A38" s="122"/>
      <c r="B38" s="122"/>
      <c r="C38" s="177"/>
      <c r="D38" s="180"/>
      <c r="E38" s="183"/>
      <c r="F38" s="183"/>
      <c r="G38" s="96" t="str">
        <f>VLOOKUP(H38,Hoja1!A$1:G$445,2,0)</f>
        <v>LÍQUIDOS</v>
      </c>
      <c r="H38" s="97" t="s">
        <v>263</v>
      </c>
      <c r="I38" s="96" t="str">
        <f>VLOOKUP(H38,Hoja1!A$2:G$445,3,0)</f>
        <v xml:space="preserve">  QUEMADURAS, IRRITACIONES, LESIONES PIEL, LESIONES OCULARES, IRRITACIÓN DE LAS MUCOSAS</v>
      </c>
      <c r="J38" s="98" t="s">
        <v>1231</v>
      </c>
      <c r="K38" s="96" t="str">
        <f>VLOOKUP(H38,Hoja1!A$2:G$445,4,0)</f>
        <v>Inspecciones planeadas e inspecciones no planeadas, procedimientos de programas de seguridad y salud en el trabajo</v>
      </c>
      <c r="L38" s="96" t="str">
        <f>VLOOKUP(H38,Hoja1!A$2:G$445,5,0)</f>
        <v>EPP TAPABOCAS, CARETAS CON FILTROS, GUANTES</v>
      </c>
      <c r="M38" s="98">
        <v>2</v>
      </c>
      <c r="N38" s="99">
        <v>2</v>
      </c>
      <c r="O38" s="99">
        <v>25</v>
      </c>
      <c r="P38" s="99">
        <f t="shared" si="4"/>
        <v>4</v>
      </c>
      <c r="Q38" s="99">
        <f t="shared" si="5"/>
        <v>100</v>
      </c>
      <c r="R38" s="97" t="str">
        <f t="shared" si="6"/>
        <v>B-4</v>
      </c>
      <c r="S38" s="100" t="str">
        <f t="shared" si="3"/>
        <v>III</v>
      </c>
      <c r="T38" s="100" t="str">
        <f t="shared" si="7"/>
        <v>Mejorable</v>
      </c>
      <c r="U38" s="186"/>
      <c r="V38" s="96" t="str">
        <f>VLOOKUP(H38,Hoja1!A$2:G$445,6,0)</f>
        <v>LESIONES IRREVERSIBLES VÍAS RESPIRATORIAS</v>
      </c>
      <c r="W38" s="102"/>
      <c r="X38" s="102"/>
      <c r="Y38" s="102"/>
      <c r="Z38" s="103"/>
      <c r="AA38" s="103" t="str">
        <f>VLOOKUP(H38,Hoja1!A$2:G$445,7,0)</f>
        <v>USO Y MANEJO ADECUADO DE E.P.P.; MANEJO DE PRODUCTOS QUÍMICOS LÍQUIDOS</v>
      </c>
      <c r="AB38" s="191"/>
      <c r="AC38" s="177"/>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70.5" customHeight="1" thickBot="1">
      <c r="A39" s="122"/>
      <c r="B39" s="122"/>
      <c r="C39" s="178"/>
      <c r="D39" s="181"/>
      <c r="E39" s="184"/>
      <c r="F39" s="184"/>
      <c r="G39" s="106" t="str">
        <f>VLOOKUP(H39,Hoja1!A$1:G$445,2,0)</f>
        <v>SISMOS, INCENDIOS, INUNDACIONES, TERREMOTOS, VENDAVALES, DERRUMBE</v>
      </c>
      <c r="H39" s="107" t="s">
        <v>62</v>
      </c>
      <c r="I39" s="106" t="str">
        <f>VLOOKUP(H39,Hoja1!A$2:G$445,3,0)</f>
        <v>SISMOS, INCENDIOS, INUNDACIONES, TERREMOTOS, VENDAVALES</v>
      </c>
      <c r="J39" s="108" t="s">
        <v>1214</v>
      </c>
      <c r="K39" s="106" t="str">
        <f>VLOOKUP(H39,Hoja1!A$2:G$445,4,0)</f>
        <v>Inspecciones planeadas e inspecciones no planeadas, procedimientos de programas de seguridad y salud en el trabajo</v>
      </c>
      <c r="L39" s="106" t="str">
        <f>VLOOKUP(H39,Hoja1!A$2:G$445,5,0)</f>
        <v>BRIGADAS DE EMERGENCIAS</v>
      </c>
      <c r="M39" s="108">
        <v>2</v>
      </c>
      <c r="N39" s="109">
        <v>1</v>
      </c>
      <c r="O39" s="109">
        <v>100</v>
      </c>
      <c r="P39" s="109">
        <f t="shared" si="4"/>
        <v>2</v>
      </c>
      <c r="Q39" s="109">
        <f t="shared" si="5"/>
        <v>200</v>
      </c>
      <c r="R39" s="107" t="str">
        <f t="shared" si="6"/>
        <v>B-2</v>
      </c>
      <c r="S39" s="110" t="str">
        <f t="shared" si="3"/>
        <v>II</v>
      </c>
      <c r="T39" s="110" t="str">
        <f t="shared" si="7"/>
        <v>No Aceptable o Aceptable Con Control Especifico</v>
      </c>
      <c r="U39" s="187"/>
      <c r="V39" s="106" t="str">
        <f>VLOOKUP(H39,Hoja1!A$2:G$445,6,0)</f>
        <v>MUERTE</v>
      </c>
      <c r="W39" s="112"/>
      <c r="X39" s="112"/>
      <c r="Y39" s="112"/>
      <c r="Z39" s="113" t="s">
        <v>1209</v>
      </c>
      <c r="AA39" s="114" t="str">
        <f>VLOOKUP(H39,Hoja1!A$2:G$445,7,0)</f>
        <v>ENTRENAMIENTO DE LA BRIGADA; DIVULGACIÓN DE PLAN DE EMERGENCIA</v>
      </c>
      <c r="AB39" s="112" t="s">
        <v>1208</v>
      </c>
      <c r="AC39" s="178"/>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42.75" customHeight="1">
      <c r="A40" s="122"/>
      <c r="B40" s="122"/>
      <c r="C40" s="124" t="s">
        <v>1234</v>
      </c>
      <c r="D40" s="130" t="s">
        <v>1235</v>
      </c>
      <c r="E40" s="133" t="s">
        <v>1073</v>
      </c>
      <c r="F40" s="133" t="s">
        <v>1193</v>
      </c>
      <c r="G40" s="62" t="str">
        <f>VLOOKUP(H40,Hoja1!A$1:G$445,2,0)</f>
        <v>Fluidos y Excrementos</v>
      </c>
      <c r="H40" s="32" t="s">
        <v>98</v>
      </c>
      <c r="I40" s="62" t="str">
        <f>VLOOKUP(H40,Hoja1!A$2:G$445,3,0)</f>
        <v>Enfermedades Infectocontagiosas</v>
      </c>
      <c r="J40" s="65" t="s">
        <v>1196</v>
      </c>
      <c r="K40" s="62" t="str">
        <f>VLOOKUP(H40,Hoja1!A$2:G$445,4,0)</f>
        <v>N/A</v>
      </c>
      <c r="L40" s="62" t="str">
        <f>VLOOKUP(H40,Hoja1!A$2:G$445,5,0)</f>
        <v>N/A</v>
      </c>
      <c r="M40" s="65">
        <v>2</v>
      </c>
      <c r="N40" s="52">
        <v>3</v>
      </c>
      <c r="O40" s="52">
        <v>25</v>
      </c>
      <c r="P40" s="52">
        <f aca="true" t="shared" si="23" ref="P40:P53">M40*N40</f>
        <v>6</v>
      </c>
      <c r="Q40" s="52">
        <f aca="true" t="shared" si="24" ref="Q40:Q53">O40*P40</f>
        <v>150</v>
      </c>
      <c r="R40" s="32" t="str">
        <f aca="true" t="shared" si="25" ref="R40:R53">IF(P40=40,"MA-40",IF(P40=30,"MA-30",IF(P40=20,"A-20",IF(P40=10,"A-10",IF(P40=24,"MA-24",IF(P40=18,"A-18",IF(P40=12,"A-12",IF(P40=6,"M-6",IF(P40=8,"M-8",IF(P40=6,"M-6",IF(P40=4,"B-4",IF(P40=2,"B-2",))))))))))))</f>
        <v>M-6</v>
      </c>
      <c r="S40" s="34" t="str">
        <f aca="true" t="shared" si="26" ref="S40:S53">IF(Q40&lt;=20,"IV",IF(Q40&lt;=120,"III",IF(Q40&lt;=500,"II",IF(Q40&lt;=4000,"I"))))</f>
        <v>II</v>
      </c>
      <c r="T40" s="34" t="str">
        <f aca="true" t="shared" si="27" ref="T40:T53">IF(S40=0,"",IF(S40="IV","Aceptable",IF(S40="III","Mejorable",IF(S40="II","No Aceptable o Aceptable Con Control Especifico",IF(S40="I","No Aceptable","")))))</f>
        <v>No Aceptable o Aceptable Con Control Especifico</v>
      </c>
      <c r="U40" s="136">
        <v>1</v>
      </c>
      <c r="V40" s="62" t="str">
        <f>VLOOKUP(H40,Hoja1!A$2:G$445,6,0)</f>
        <v>Posibles enfermedades</v>
      </c>
      <c r="W40" s="54"/>
      <c r="X40" s="54"/>
      <c r="Y40" s="54"/>
      <c r="Z40" s="55"/>
      <c r="AA40" s="55" t="str">
        <f>VLOOKUP(H40,Hoja1!A$2:G$445,7,0)</f>
        <v xml:space="preserve">Riesgo Biológico, Autocuidado y/o Uso y manejo adecuado de E.P.P.
</v>
      </c>
      <c r="AB40" s="190" t="s">
        <v>1236</v>
      </c>
      <c r="AC40" s="124" t="s">
        <v>1199</v>
      </c>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40.5">
      <c r="A41" s="122"/>
      <c r="B41" s="122"/>
      <c r="C41" s="125"/>
      <c r="D41" s="131"/>
      <c r="E41" s="134"/>
      <c r="F41" s="134"/>
      <c r="G41" s="63" t="str">
        <f>VLOOKUP(H41,Hoja1!A$1:G$445,2,0)</f>
        <v>Parásitos</v>
      </c>
      <c r="H41" s="33" t="s">
        <v>105</v>
      </c>
      <c r="I41" s="63" t="str">
        <f>VLOOKUP(H41,Hoja1!A$2:G$445,3,0)</f>
        <v>Lesiones, infecciones parasitarias</v>
      </c>
      <c r="J41" s="66" t="s">
        <v>1196</v>
      </c>
      <c r="K41" s="63" t="str">
        <f>VLOOKUP(H41,Hoja1!A$2:G$445,4,0)</f>
        <v>N/A</v>
      </c>
      <c r="L41" s="63" t="str">
        <f>VLOOKUP(H41,Hoja1!A$2:G$445,5,0)</f>
        <v>N/A</v>
      </c>
      <c r="M41" s="66">
        <v>2</v>
      </c>
      <c r="N41" s="20">
        <v>3</v>
      </c>
      <c r="O41" s="20">
        <v>25</v>
      </c>
      <c r="P41" s="20">
        <f aca="true" t="shared" si="28" ref="P41:P42">M41*N41</f>
        <v>6</v>
      </c>
      <c r="Q41" s="20">
        <f aca="true" t="shared" si="29" ref="Q41:Q42">O41*P41</f>
        <v>150</v>
      </c>
      <c r="R41" s="33" t="str">
        <f aca="true" t="shared" si="30" ref="R41:R42">IF(P41=40,"MA-40",IF(P41=30,"MA-30",IF(P41=20,"A-20",IF(P41=10,"A-10",IF(P41=24,"MA-24",IF(P41=18,"A-18",IF(P41=12,"A-12",IF(P41=6,"M-6",IF(P41=8,"M-8",IF(P41=6,"M-6",IF(P41=4,"B-4",IF(P41=2,"B-2",))))))))))))</f>
        <v>M-6</v>
      </c>
      <c r="S41" s="35" t="str">
        <f aca="true" t="shared" si="31" ref="S41:S42">IF(Q41&lt;=20,"IV",IF(Q41&lt;=120,"III",IF(Q41&lt;=500,"II",IF(Q41&lt;=4000,"I"))))</f>
        <v>II</v>
      </c>
      <c r="T41" s="35" t="str">
        <f aca="true" t="shared" si="32" ref="T41:T42">IF(S41=0,"",IF(S41="IV","Aceptable",IF(S41="III","Mejorable",IF(S41="II","No Aceptable o Aceptable Con Control Especifico",IF(S41="I","No Aceptable","")))))</f>
        <v>No Aceptable o Aceptable Con Control Especifico</v>
      </c>
      <c r="U41" s="137"/>
      <c r="V41" s="63" t="str">
        <f>VLOOKUP(H41,Hoja1!A$2:G$445,6,0)</f>
        <v>Enfermedades Parasitarias</v>
      </c>
      <c r="W41" s="68"/>
      <c r="X41" s="68"/>
      <c r="Y41" s="68"/>
      <c r="Z41" s="17"/>
      <c r="AA41" s="17" t="str">
        <f>VLOOKUP(H41,Hoja1!A$2:G$445,7,0)</f>
        <v xml:space="preserve">Riesgo Biológico, Autocuidado y/o Uso y manejo adecuado de E.P.P.
</v>
      </c>
      <c r="AB41" s="129"/>
      <c r="AC41" s="125"/>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22"/>
      <c r="B42" s="122"/>
      <c r="C42" s="125"/>
      <c r="D42" s="131"/>
      <c r="E42" s="134"/>
      <c r="F42" s="134"/>
      <c r="G42" s="63" t="str">
        <f>VLOOKUP(H42,Hoja1!A$1:G$445,2,0)</f>
        <v>Bacteria</v>
      </c>
      <c r="H42" s="33" t="s">
        <v>108</v>
      </c>
      <c r="I42" s="63" t="str">
        <f>VLOOKUP(H42,Hoja1!A$2:G$445,3,0)</f>
        <v>Infecciones producidas por Bacterianas</v>
      </c>
      <c r="J42" s="66" t="s">
        <v>1196</v>
      </c>
      <c r="K42" s="63" t="str">
        <f>VLOOKUP(H42,Hoja1!A$2:G$445,4,0)</f>
        <v>Inspecciones planeadas e inspecciones no planeadas, procedimientos de programas de seguridad y salud en el trabajo</v>
      </c>
      <c r="L42" s="63" t="str">
        <f>VLOOKUP(H42,Hoja1!A$2:G$445,5,0)</f>
        <v>Programa de vacunación, bota pantalon, overol, guantes, tapabocas, mascarillas con filtos</v>
      </c>
      <c r="M42" s="66">
        <v>2</v>
      </c>
      <c r="N42" s="20">
        <v>3</v>
      </c>
      <c r="O42" s="20">
        <v>25</v>
      </c>
      <c r="P42" s="20">
        <f t="shared" si="28"/>
        <v>6</v>
      </c>
      <c r="Q42" s="20">
        <f t="shared" si="29"/>
        <v>150</v>
      </c>
      <c r="R42" s="33" t="str">
        <f t="shared" si="30"/>
        <v>M-6</v>
      </c>
      <c r="S42" s="35" t="str">
        <f t="shared" si="31"/>
        <v>II</v>
      </c>
      <c r="T42" s="35" t="str">
        <f t="shared" si="32"/>
        <v>No Aceptable o Aceptable Con Control Especifico</v>
      </c>
      <c r="U42" s="137"/>
      <c r="V42" s="63" t="str">
        <f>VLOOKUP(H42,Hoja1!A$2:G$445,6,0)</f>
        <v xml:space="preserve">Enfermedades Infectocontagiosas
</v>
      </c>
      <c r="W42" s="68"/>
      <c r="X42" s="68"/>
      <c r="Y42" s="68"/>
      <c r="Z42" s="17"/>
      <c r="AA42" s="17" t="str">
        <f>VLOOKUP(H42,Hoja1!A$2:G$445,7,0)</f>
        <v xml:space="preserve">Riesgo Biológico, Autocuidado y/o Uso y manejo adecuado de E.P.P.
</v>
      </c>
      <c r="AB42" s="129"/>
      <c r="AC42" s="125"/>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22"/>
      <c r="B43" s="122"/>
      <c r="C43" s="125"/>
      <c r="D43" s="131"/>
      <c r="E43" s="134"/>
      <c r="F43" s="134"/>
      <c r="G43" s="63" t="str">
        <f>VLOOKUP(H43,Hoja1!A$1:G$445,2,0)</f>
        <v>Hongos</v>
      </c>
      <c r="H43" s="33" t="s">
        <v>117</v>
      </c>
      <c r="I43" s="63" t="str">
        <f>VLOOKUP(H43,Hoja1!A$2:G$445,3,0)</f>
        <v>Micosis</v>
      </c>
      <c r="J43" s="66" t="s">
        <v>1196</v>
      </c>
      <c r="K43" s="63" t="str">
        <f>VLOOKUP(H43,Hoja1!A$2:G$445,4,0)</f>
        <v>Inspecciones planeadas e inspecciones no planeadas, procedimientos de programas de seguridad y salud en el trabajo</v>
      </c>
      <c r="L43" s="63" t="str">
        <f>VLOOKUP(H43,Hoja1!A$2:G$445,5,0)</f>
        <v>Programa de vacunación, éxamenes periódicos</v>
      </c>
      <c r="M43" s="66">
        <v>2</v>
      </c>
      <c r="N43" s="20">
        <v>3</v>
      </c>
      <c r="O43" s="20">
        <v>25</v>
      </c>
      <c r="P43" s="20">
        <f aca="true" t="shared" si="33" ref="P43">M43*N43</f>
        <v>6</v>
      </c>
      <c r="Q43" s="20">
        <f aca="true" t="shared" si="34" ref="Q43">O43*P43</f>
        <v>150</v>
      </c>
      <c r="R43" s="33" t="str">
        <f aca="true" t="shared" si="35" ref="R43">IF(P43=40,"MA-40",IF(P43=30,"MA-30",IF(P43=20,"A-20",IF(P43=10,"A-10",IF(P43=24,"MA-24",IF(P43=18,"A-18",IF(P43=12,"A-12",IF(P43=6,"M-6",IF(P43=8,"M-8",IF(P43=6,"M-6",IF(P43=4,"B-4",IF(P43=2,"B-2",))))))))))))</f>
        <v>M-6</v>
      </c>
      <c r="S43" s="35" t="str">
        <f aca="true" t="shared" si="36" ref="S43">IF(Q43&lt;=20,"IV",IF(Q43&lt;=120,"III",IF(Q43&lt;=500,"II",IF(Q43&lt;=4000,"I"))))</f>
        <v>II</v>
      </c>
      <c r="T43" s="35" t="str">
        <f aca="true" t="shared" si="37" ref="T43">IF(S43=0,"",IF(S43="IV","Aceptable",IF(S43="III","Mejorable",IF(S43="II","No Aceptable o Aceptable Con Control Especifico",IF(S43="I","No Aceptable","")))))</f>
        <v>No Aceptable o Aceptable Con Control Especifico</v>
      </c>
      <c r="U43" s="137"/>
      <c r="V43" s="63" t="str">
        <f>VLOOKUP(H43,Hoja1!A$2:G$445,6,0)</f>
        <v>Micosis</v>
      </c>
      <c r="W43" s="68"/>
      <c r="X43" s="68"/>
      <c r="Y43" s="68"/>
      <c r="Z43" s="17"/>
      <c r="AA43" s="17" t="str">
        <f>VLOOKUP(H43,Hoja1!A$2:G$445,7,0)</f>
        <v xml:space="preserve">Riesgo Biológico, Autocuidado y/o Uso y manejo adecuado de E.P.P.
</v>
      </c>
      <c r="AB43" s="128"/>
      <c r="AC43" s="125"/>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122"/>
      <c r="B44" s="122"/>
      <c r="C44" s="125"/>
      <c r="D44" s="131"/>
      <c r="E44" s="134"/>
      <c r="F44" s="134"/>
      <c r="G44" s="63" t="str">
        <f>VLOOKUP(H44,Hoja1!A$1:G$445,2,0)</f>
        <v>ENERGÍA TÉRMICA, CAMBIO DE TEMPERATURA DURANTE LOS RECORRIDOS</v>
      </c>
      <c r="H44" s="33" t="s">
        <v>174</v>
      </c>
      <c r="I44" s="63" t="str">
        <f>VLOOKUP(H44,Hoja1!A$2:G$445,3,0)</f>
        <v xml:space="preserve"> HIPOTERMIA</v>
      </c>
      <c r="J44" s="66" t="s">
        <v>1196</v>
      </c>
      <c r="K44" s="63" t="str">
        <f>VLOOKUP(H44,Hoja1!A$2:G$445,4,0)</f>
        <v>Inspecciones planeadas e inspecciones no planeadas, procedimientos de programas de seguridad y salud en el trabajo</v>
      </c>
      <c r="L44" s="63" t="str">
        <f>VLOOKUP(H44,Hoja1!A$2:G$445,5,0)</f>
        <v>EPP OVEROLES TERMICOS</v>
      </c>
      <c r="M44" s="66">
        <v>2</v>
      </c>
      <c r="N44" s="20">
        <v>3</v>
      </c>
      <c r="O44" s="20">
        <v>10</v>
      </c>
      <c r="P44" s="20">
        <f t="shared" si="23"/>
        <v>6</v>
      </c>
      <c r="Q44" s="20">
        <f t="shared" si="24"/>
        <v>60</v>
      </c>
      <c r="R44" s="33" t="str">
        <f t="shared" si="25"/>
        <v>M-6</v>
      </c>
      <c r="S44" s="35" t="str">
        <f t="shared" si="26"/>
        <v>III</v>
      </c>
      <c r="T44" s="35" t="str">
        <f t="shared" si="27"/>
        <v>Mejorable</v>
      </c>
      <c r="U44" s="137"/>
      <c r="V44" s="63" t="str">
        <f>VLOOKUP(H44,Hoja1!A$2:G$445,6,0)</f>
        <v xml:space="preserve"> HIPOTERMIA</v>
      </c>
      <c r="W44" s="68"/>
      <c r="X44" s="68"/>
      <c r="Y44" s="68"/>
      <c r="Z44" s="17"/>
      <c r="AA44" s="17" t="str">
        <f>VLOOKUP(H44,Hoja1!A$2:G$445,7,0)</f>
        <v>N/A</v>
      </c>
      <c r="AB44" s="68" t="s">
        <v>1202</v>
      </c>
      <c r="AC44" s="125"/>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42" customHeight="1">
      <c r="A45" s="122"/>
      <c r="B45" s="122"/>
      <c r="C45" s="125"/>
      <c r="D45" s="131"/>
      <c r="E45" s="134"/>
      <c r="F45" s="134"/>
      <c r="G45" s="63" t="str">
        <f>VLOOKUP(H45,Hoja1!A$1:G$445,2,0)</f>
        <v>NATURALEZA DE LA TAREA</v>
      </c>
      <c r="H45" s="33" t="s">
        <v>76</v>
      </c>
      <c r="I45" s="63" t="str">
        <f>VLOOKUP(H45,Hoja1!A$2:G$445,3,0)</f>
        <v>ESTRÉS,  TRANSTORNOS DEL SUEÑO</v>
      </c>
      <c r="J45" s="66" t="s">
        <v>1196</v>
      </c>
      <c r="K45" s="63" t="str">
        <f>VLOOKUP(H45,Hoja1!A$2:G$445,4,0)</f>
        <v>N/A</v>
      </c>
      <c r="L45" s="63" t="str">
        <f>VLOOKUP(H45,Hoja1!A$2:G$445,5,0)</f>
        <v>PVE PSICOSOCIAL</v>
      </c>
      <c r="M45" s="66">
        <v>2</v>
      </c>
      <c r="N45" s="20">
        <v>2</v>
      </c>
      <c r="O45" s="20">
        <v>10</v>
      </c>
      <c r="P45" s="20">
        <f t="shared" si="23"/>
        <v>4</v>
      </c>
      <c r="Q45" s="20">
        <f t="shared" si="24"/>
        <v>40</v>
      </c>
      <c r="R45" s="33" t="str">
        <f t="shared" si="25"/>
        <v>B-4</v>
      </c>
      <c r="S45" s="35" t="str">
        <f t="shared" si="26"/>
        <v>III</v>
      </c>
      <c r="T45" s="35" t="str">
        <f t="shared" si="27"/>
        <v>Mejorable</v>
      </c>
      <c r="U45" s="137"/>
      <c r="V45" s="63" t="str">
        <f>VLOOKUP(H45,Hoja1!A$2:G$445,6,0)</f>
        <v>ESTRÉS</v>
      </c>
      <c r="W45" s="68"/>
      <c r="X45" s="68"/>
      <c r="Y45" s="68"/>
      <c r="Z45" s="17"/>
      <c r="AA45" s="17" t="str">
        <f>VLOOKUP(H45,Hoja1!A$2:G$445,7,0)</f>
        <v>N/A</v>
      </c>
      <c r="AB45" s="161" t="s">
        <v>1203</v>
      </c>
      <c r="AC45" s="125"/>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42" customHeight="1">
      <c r="A46" s="122"/>
      <c r="B46" s="122"/>
      <c r="C46" s="125"/>
      <c r="D46" s="131"/>
      <c r="E46" s="134"/>
      <c r="F46" s="134"/>
      <c r="G46" s="63" t="str">
        <f>VLOOKUP(H46,Hoja1!A$1:G$445,2,0)</f>
        <v>DESARROLLO DE LAS MISMAS FUNCIONES DURANTE UN LARGO PERÍODO DE TIEMPO</v>
      </c>
      <c r="H46" s="33" t="s">
        <v>455</v>
      </c>
      <c r="I46" s="63" t="str">
        <f>VLOOKUP(H46,Hoja1!A$2:G$445,3,0)</f>
        <v>DEPRESIÓN, ESTRÉS</v>
      </c>
      <c r="J46" s="66" t="s">
        <v>1196</v>
      </c>
      <c r="K46" s="63" t="str">
        <f>VLOOKUP(H46,Hoja1!A$2:G$445,4,0)</f>
        <v>N/A</v>
      </c>
      <c r="L46" s="63" t="str">
        <f>VLOOKUP(H46,Hoja1!A$2:G$445,5,0)</f>
        <v>PVE PSICOSOCIAL</v>
      </c>
      <c r="M46" s="66">
        <v>2</v>
      </c>
      <c r="N46" s="20">
        <v>2</v>
      </c>
      <c r="O46" s="20">
        <v>10</v>
      </c>
      <c r="P46" s="20">
        <f t="shared" si="23"/>
        <v>4</v>
      </c>
      <c r="Q46" s="20">
        <f t="shared" si="24"/>
        <v>40</v>
      </c>
      <c r="R46" s="33" t="str">
        <f t="shared" si="25"/>
        <v>B-4</v>
      </c>
      <c r="S46" s="35" t="str">
        <f t="shared" si="26"/>
        <v>III</v>
      </c>
      <c r="T46" s="35" t="str">
        <f t="shared" si="27"/>
        <v>Mejorable</v>
      </c>
      <c r="U46" s="137"/>
      <c r="V46" s="63" t="str">
        <f>VLOOKUP(H46,Hoja1!A$2:G$445,6,0)</f>
        <v>ESTRÉS</v>
      </c>
      <c r="W46" s="68"/>
      <c r="X46" s="68"/>
      <c r="Y46" s="68"/>
      <c r="Z46" s="17"/>
      <c r="AA46" s="17" t="str">
        <f>VLOOKUP(H46,Hoja1!A$2:G$445,7,0)</f>
        <v>N/A</v>
      </c>
      <c r="AB46" s="161"/>
      <c r="AC46" s="125"/>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79.5" customHeight="1">
      <c r="A47" s="122"/>
      <c r="B47" s="122"/>
      <c r="C47" s="125"/>
      <c r="D47" s="131"/>
      <c r="E47" s="134"/>
      <c r="F47" s="134"/>
      <c r="G47" s="63" t="str">
        <f>VLOOKUP(H47,Hoja1!A$1:G$445,2,0)</f>
        <v xml:space="preserve">MALA DISTRIBUCIÓN DE PRODUCTOS </v>
      </c>
      <c r="H47" s="33" t="s">
        <v>244</v>
      </c>
      <c r="I47" s="63" t="str">
        <f>VLOOKUP(H47,Hoja1!A$2:G$445,3,0)</f>
        <v xml:space="preserve">INCENDIO, EXPLOSIÓN, QUEMADURAS, LESIONES DÉRMICAS, LESIONES EN VÍAS RESPIRATORIAS,INTOXICACIÓN,  NÁUSEAS, VÓMITOS, IRRITACIÓN CONJUNTIVA </v>
      </c>
      <c r="J47" s="66" t="s">
        <v>1197</v>
      </c>
      <c r="K47" s="63" t="str">
        <f>VLOOKUP(H47,Hoja1!A$2:G$445,4,0)</f>
        <v>Inspecciones planeadas e inspecciones no planeadas, procedimientos de programas de seguridad y salud en el trabajo</v>
      </c>
      <c r="L47" s="63" t="str">
        <f>VLOOKUP(H47,Hoja1!A$2:G$445,5,0)</f>
        <v xml:space="preserve">NO OBSERVADO </v>
      </c>
      <c r="M47" s="66">
        <v>2</v>
      </c>
      <c r="N47" s="20">
        <v>3</v>
      </c>
      <c r="O47" s="20">
        <v>25</v>
      </c>
      <c r="P47" s="20">
        <f aca="true" t="shared" si="38" ref="P47:P48">M47*N47</f>
        <v>6</v>
      </c>
      <c r="Q47" s="20">
        <f aca="true" t="shared" si="39" ref="Q47:Q48">O47*P47</f>
        <v>150</v>
      </c>
      <c r="R47" s="33" t="str">
        <f aca="true" t="shared" si="40" ref="R47:R48">IF(P47=40,"MA-40",IF(P47=30,"MA-30",IF(P47=20,"A-20",IF(P47=10,"A-10",IF(P47=24,"MA-24",IF(P47=18,"A-18",IF(P47=12,"A-12",IF(P47=6,"M-6",IF(P47=8,"M-8",IF(P47=6,"M-6",IF(P47=4,"B-4",IF(P47=2,"B-2",))))))))))))</f>
        <v>M-6</v>
      </c>
      <c r="S47" s="35" t="str">
        <f aca="true" t="shared" si="41" ref="S47:S48">IF(Q47&lt;=20,"IV",IF(Q47&lt;=120,"III",IF(Q47&lt;=500,"II",IF(Q47&lt;=4000,"I"))))</f>
        <v>II</v>
      </c>
      <c r="T47" s="35" t="str">
        <f aca="true" t="shared" si="42" ref="T47:T48">IF(S47=0,"",IF(S47="IV","Aceptable",IF(S47="III","Mejorable",IF(S47="II","No Aceptable o Aceptable Con Control Especifico",IF(S47="I","No Aceptable","")))))</f>
        <v>No Aceptable o Aceptable Con Control Especifico</v>
      </c>
      <c r="U47" s="137"/>
      <c r="V47" s="63" t="str">
        <f>VLOOKUP(H47,Hoja1!A$2:G$445,6,0)</f>
        <v>EXPLOSIÓN</v>
      </c>
      <c r="W47" s="68"/>
      <c r="X47" s="68"/>
      <c r="Y47" s="68"/>
      <c r="Z47" s="17"/>
      <c r="AA47" s="17" t="str">
        <f>VLOOKUP(H47,Hoja1!A$2:G$445,7,0)</f>
        <v>USO Y MANEJO ADECUADO DE E.P.P.; PROTOCOLO DE MANEJO DE PRODUCTOS QUÍMICOS; MANEJO DE KIT DE DERRAMES POR PRODUCTOS QUÍMICOS</v>
      </c>
      <c r="AB47" s="68" t="s">
        <v>1237</v>
      </c>
      <c r="AC47" s="125"/>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154.5" customHeight="1">
      <c r="A48" s="122"/>
      <c r="B48" s="122"/>
      <c r="C48" s="125"/>
      <c r="D48" s="131"/>
      <c r="E48" s="134"/>
      <c r="F48" s="134"/>
      <c r="G48" s="63" t="str">
        <f>VLOOKUP(H48,Hoja1!A$1:G$445,2,0)</f>
        <v>Maquinaria y equipo</v>
      </c>
      <c r="H48" s="33" t="s">
        <v>612</v>
      </c>
      <c r="I48" s="63" t="str">
        <f>VLOOKUP(H48,Hoja1!A$2:G$445,3,0)</f>
        <v>Atrapamiento, amputación, aplastamiento, fractura, muerte</v>
      </c>
      <c r="J48" s="66" t="s">
        <v>1214</v>
      </c>
      <c r="K48" s="63" t="str">
        <f>VLOOKUP(H48,Hoja1!A$2:G$445,4,0)</f>
        <v>Inspecciones planeadas e inspecciones no planeadas, procedimientos de programas de seguridad y salud en el trabajo</v>
      </c>
      <c r="L48" s="63" t="str">
        <f>VLOOKUP(H48,Hoja1!A$2:G$445,5,0)</f>
        <v>E.P.P.</v>
      </c>
      <c r="M48" s="66">
        <v>2</v>
      </c>
      <c r="N48" s="20">
        <v>3</v>
      </c>
      <c r="O48" s="20">
        <v>10</v>
      </c>
      <c r="P48" s="20">
        <f t="shared" si="38"/>
        <v>6</v>
      </c>
      <c r="Q48" s="20">
        <f t="shared" si="39"/>
        <v>60</v>
      </c>
      <c r="R48" s="33" t="str">
        <f t="shared" si="40"/>
        <v>M-6</v>
      </c>
      <c r="S48" s="35" t="str">
        <f t="shared" si="41"/>
        <v>III</v>
      </c>
      <c r="T48" s="35" t="str">
        <f t="shared" si="42"/>
        <v>Mejorable</v>
      </c>
      <c r="U48" s="137"/>
      <c r="V48" s="63" t="str">
        <f>VLOOKUP(H48,Hoja1!A$2:G$445,6,0)</f>
        <v>Aplastamiento</v>
      </c>
      <c r="W48" s="68"/>
      <c r="X48" s="68"/>
      <c r="Y48" s="68"/>
      <c r="Z48" s="70"/>
      <c r="AA48" s="17" t="str">
        <f>VLOOKUP(H48,Hoja1!A$2:G$445,7,0)</f>
        <v>Uso y manejo adecuado de E.P.P., uso y manejo adecuado de herramientas amnuales y/o máquinas y equipos</v>
      </c>
      <c r="AB48" s="68" t="s">
        <v>1238</v>
      </c>
      <c r="AC48" s="125"/>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79.5" customHeight="1">
      <c r="A49" s="122"/>
      <c r="B49" s="122"/>
      <c r="C49" s="125"/>
      <c r="D49" s="131"/>
      <c r="E49" s="134"/>
      <c r="F49" s="134"/>
      <c r="G49" s="63" t="str">
        <f>VLOOKUP(H49,Hoja1!A$1:G$445,2,0)</f>
        <v>Higiene Muscular</v>
      </c>
      <c r="H49" s="33" t="s">
        <v>483</v>
      </c>
      <c r="I49" s="63" t="str">
        <f>VLOOKUP(H49,Hoja1!A$2:G$445,3,0)</f>
        <v>Lesiones Musculoesqueléticas</v>
      </c>
      <c r="J49" s="66" t="s">
        <v>1197</v>
      </c>
      <c r="K49" s="63" t="str">
        <f>VLOOKUP(H49,Hoja1!A$2:G$445,4,0)</f>
        <v>N/A</v>
      </c>
      <c r="L49" s="63" t="str">
        <f>VLOOKUP(H49,Hoja1!A$2:G$445,5,0)</f>
        <v>N/A</v>
      </c>
      <c r="M49" s="66">
        <v>2</v>
      </c>
      <c r="N49" s="20">
        <v>2</v>
      </c>
      <c r="O49" s="20">
        <v>10</v>
      </c>
      <c r="P49" s="20">
        <f t="shared" si="23"/>
        <v>4</v>
      </c>
      <c r="Q49" s="20">
        <f t="shared" si="24"/>
        <v>40</v>
      </c>
      <c r="R49" s="33" t="str">
        <f t="shared" si="25"/>
        <v>B-4</v>
      </c>
      <c r="S49" s="35" t="str">
        <f t="shared" si="26"/>
        <v>III</v>
      </c>
      <c r="T49" s="35" t="str">
        <f t="shared" si="27"/>
        <v>Mejorable</v>
      </c>
      <c r="U49" s="137"/>
      <c r="V49" s="63" t="str">
        <f>VLOOKUP(H49,Hoja1!A$2:G$445,6,0)</f>
        <v xml:space="preserve">Enfermedades Osteomusculares
</v>
      </c>
      <c r="W49" s="68"/>
      <c r="X49" s="68"/>
      <c r="Y49" s="68"/>
      <c r="Z49" s="17"/>
      <c r="AA49" s="17" t="str">
        <f>VLOOKUP(H49,Hoja1!A$2:G$445,7,0)</f>
        <v>Prevención en lesiones osteomusculares, líderes de pausas activas</v>
      </c>
      <c r="AB49" s="161" t="s">
        <v>1204</v>
      </c>
      <c r="AC49" s="125"/>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69.75" customHeight="1">
      <c r="A50" s="122"/>
      <c r="B50" s="122"/>
      <c r="C50" s="125"/>
      <c r="D50" s="131"/>
      <c r="E50" s="134"/>
      <c r="F50" s="134"/>
      <c r="G50" s="63" t="str">
        <f>VLOOKUP(H50,Hoja1!A$1:G$445,2,0)</f>
        <v>Forzadas, Prolongadas</v>
      </c>
      <c r="H50" s="33" t="s">
        <v>40</v>
      </c>
      <c r="I50" s="63" t="str">
        <f>VLOOKUP(H50,Hoja1!A$2:G$445,3,0)</f>
        <v xml:space="preserve">Lesiones osteomusculares, lesiones osteoarticulares
</v>
      </c>
      <c r="J50" s="66" t="s">
        <v>1197</v>
      </c>
      <c r="K50" s="63" t="str">
        <f>VLOOKUP(H50,Hoja1!A$2:G$445,4,0)</f>
        <v>Inspecciones planeadas e inspecciones no planeadas, procedimientos de programas de seguridad y salud en el trabajo</v>
      </c>
      <c r="L50" s="63" t="str">
        <f>VLOOKUP(H50,Hoja1!A$2:G$445,5,0)</f>
        <v>PVE Biomecánico, programa pausas activas, exámenes periódicos, recomendaciones, control de posturas</v>
      </c>
      <c r="M50" s="66">
        <v>2</v>
      </c>
      <c r="N50" s="20">
        <v>3</v>
      </c>
      <c r="O50" s="20">
        <v>10</v>
      </c>
      <c r="P50" s="20">
        <f t="shared" si="23"/>
        <v>6</v>
      </c>
      <c r="Q50" s="20">
        <f t="shared" si="24"/>
        <v>60</v>
      </c>
      <c r="R50" s="33" t="str">
        <f t="shared" si="25"/>
        <v>M-6</v>
      </c>
      <c r="S50" s="35" t="str">
        <f t="shared" si="26"/>
        <v>III</v>
      </c>
      <c r="T50" s="35" t="str">
        <f t="shared" si="27"/>
        <v>Mejorable</v>
      </c>
      <c r="U50" s="137"/>
      <c r="V50" s="63" t="str">
        <f>VLOOKUP(H50,Hoja1!A$2:G$445,6,0)</f>
        <v>Enfermedades Osteomusculares</v>
      </c>
      <c r="W50" s="68"/>
      <c r="X50" s="68"/>
      <c r="Y50" s="68"/>
      <c r="Z50" s="17"/>
      <c r="AA50" s="17" t="str">
        <f>VLOOKUP(H50,Hoja1!A$2:G$445,7,0)</f>
        <v>Prevención en lesiones osteomusculares, líderes de pausas activas</v>
      </c>
      <c r="AB50" s="161"/>
      <c r="AC50" s="125"/>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78" customHeight="1">
      <c r="A51" s="122"/>
      <c r="B51" s="122"/>
      <c r="C51" s="125"/>
      <c r="D51" s="131"/>
      <c r="E51" s="134"/>
      <c r="F51" s="134"/>
      <c r="G51" s="63" t="str">
        <f>VLOOKUP(H51,Hoja1!A$1:G$445,2,0)</f>
        <v>GASES Y VAPORES</v>
      </c>
      <c r="H51" s="33" t="s">
        <v>250</v>
      </c>
      <c r="I51" s="63" t="str">
        <f>VLOOKUP(H51,Hoja1!A$2:G$445,3,0)</f>
        <v xml:space="preserve"> LESIONES EN LA PIEL, IRRITACIÓN EN VÍAS  RESPIRATORIAS, MUERTE</v>
      </c>
      <c r="J51" s="66" t="s">
        <v>1230</v>
      </c>
      <c r="K51" s="63" t="str">
        <f>VLOOKUP(H51,Hoja1!A$2:G$445,4,0)</f>
        <v>Inspecciones planeadas e inspecciones no planeadas, procedimientos de programas de seguridad y salud en el trabajo</v>
      </c>
      <c r="L51" s="63" t="str">
        <f>VLOOKUP(H51,Hoja1!A$2:G$445,5,0)</f>
        <v>EPP TAPABOCAS, CARETAS CON FILTROS</v>
      </c>
      <c r="M51" s="66">
        <v>2</v>
      </c>
      <c r="N51" s="20">
        <v>2</v>
      </c>
      <c r="O51" s="20">
        <v>25</v>
      </c>
      <c r="P51" s="20">
        <f t="shared" si="23"/>
        <v>4</v>
      </c>
      <c r="Q51" s="20">
        <f t="shared" si="24"/>
        <v>100</v>
      </c>
      <c r="R51" s="33" t="str">
        <f t="shared" si="25"/>
        <v>B-4</v>
      </c>
      <c r="S51" s="35" t="str">
        <f t="shared" si="26"/>
        <v>III</v>
      </c>
      <c r="T51" s="35" t="str">
        <f t="shared" si="27"/>
        <v>Mejorable</v>
      </c>
      <c r="U51" s="137"/>
      <c r="V51" s="63" t="str">
        <f>VLOOKUP(H51,Hoja1!A$2:G$445,6,0)</f>
        <v xml:space="preserve"> MUERTE</v>
      </c>
      <c r="W51" s="68"/>
      <c r="X51" s="68"/>
      <c r="Y51" s="68"/>
      <c r="Z51" s="17"/>
      <c r="AA51" s="17" t="str">
        <f>VLOOKUP(H51,Hoja1!A$2:G$445,7,0)</f>
        <v>USO Y MANEJO ADECUADO DE E.P.P.</v>
      </c>
      <c r="AB51" s="68" t="s">
        <v>1239</v>
      </c>
      <c r="AC51" s="125"/>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73.5" customHeight="1">
      <c r="A52" s="122"/>
      <c r="B52" s="122"/>
      <c r="C52" s="125"/>
      <c r="D52" s="131"/>
      <c r="E52" s="134"/>
      <c r="F52" s="134"/>
      <c r="G52" s="63" t="str">
        <f>VLOOKUP(H52,Hoja1!A$1:G$445,2,0)</f>
        <v>LÍQUIDOS</v>
      </c>
      <c r="H52" s="33" t="s">
        <v>263</v>
      </c>
      <c r="I52" s="63" t="str">
        <f>VLOOKUP(H52,Hoja1!A$2:G$445,3,0)</f>
        <v xml:space="preserve">  QUEMADURAS, IRRITACIONES, LESIONES PIEL, LESIONES OCULARES, IRRITACIÓN DE LAS MUCOSAS</v>
      </c>
      <c r="J52" s="66" t="s">
        <v>1231</v>
      </c>
      <c r="K52" s="63" t="str">
        <f>VLOOKUP(H52,Hoja1!A$2:G$445,4,0)</f>
        <v>Inspecciones planeadas e inspecciones no planeadas, procedimientos de programas de seguridad y salud en el trabajo</v>
      </c>
      <c r="L52" s="63" t="str">
        <f>VLOOKUP(H52,Hoja1!A$2:G$445,5,0)</f>
        <v>EPP TAPABOCAS, CARETAS CON FILTROS, GUANTES</v>
      </c>
      <c r="M52" s="66">
        <v>2</v>
      </c>
      <c r="N52" s="20">
        <v>3</v>
      </c>
      <c r="O52" s="20">
        <v>25</v>
      </c>
      <c r="P52" s="20">
        <f t="shared" si="23"/>
        <v>6</v>
      </c>
      <c r="Q52" s="20">
        <f t="shared" si="24"/>
        <v>150</v>
      </c>
      <c r="R52" s="33" t="str">
        <f t="shared" si="25"/>
        <v>M-6</v>
      </c>
      <c r="S52" s="35" t="str">
        <f t="shared" si="26"/>
        <v>II</v>
      </c>
      <c r="T52" s="35" t="str">
        <f t="shared" si="27"/>
        <v>No Aceptable o Aceptable Con Control Especifico</v>
      </c>
      <c r="U52" s="137"/>
      <c r="V52" s="63" t="str">
        <f>VLOOKUP(H52,Hoja1!A$2:G$445,6,0)</f>
        <v>LESIONES IRREVERSIBLES VÍAS RESPIRATORIAS</v>
      </c>
      <c r="W52" s="68"/>
      <c r="X52" s="68"/>
      <c r="Y52" s="68"/>
      <c r="Z52" s="17"/>
      <c r="AA52" s="17" t="str">
        <f>VLOOKUP(H52,Hoja1!A$2:G$445,7,0)</f>
        <v>USO Y MANEJO ADECUADO DE E.P.P.; MANEJO DE PRODUCTOS QUÍMICOS LÍQUIDOS</v>
      </c>
      <c r="AB52" s="68" t="s">
        <v>1240</v>
      </c>
      <c r="AC52" s="125"/>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78" customHeight="1" thickBot="1">
      <c r="A53" s="122"/>
      <c r="B53" s="122"/>
      <c r="C53" s="126"/>
      <c r="D53" s="132"/>
      <c r="E53" s="135"/>
      <c r="F53" s="135"/>
      <c r="G53" s="64" t="str">
        <f>VLOOKUP(H53,Hoja1!A$1:G$445,2,0)</f>
        <v>SISMOS, INCENDIOS, INUNDACIONES, TERREMOTOS, VENDAVALES, DERRUMBE</v>
      </c>
      <c r="H53" s="36" t="s">
        <v>62</v>
      </c>
      <c r="I53" s="64" t="str">
        <f>VLOOKUP(H53,Hoja1!A$2:G$445,3,0)</f>
        <v>SISMOS, INCENDIOS, INUNDACIONES, TERREMOTOS, VENDAVALES</v>
      </c>
      <c r="J53" s="67" t="s">
        <v>1214</v>
      </c>
      <c r="K53" s="64" t="str">
        <f>VLOOKUP(H53,Hoja1!A$2:G$445,4,0)</f>
        <v>Inspecciones planeadas e inspecciones no planeadas, procedimientos de programas de seguridad y salud en el trabajo</v>
      </c>
      <c r="L53" s="64" t="str">
        <f>VLOOKUP(H53,Hoja1!A$2:G$445,5,0)</f>
        <v>BRIGADAS DE EMERGENCIAS</v>
      </c>
      <c r="M53" s="67">
        <v>2</v>
      </c>
      <c r="N53" s="25">
        <v>1</v>
      </c>
      <c r="O53" s="25">
        <v>100</v>
      </c>
      <c r="P53" s="25">
        <f t="shared" si="23"/>
        <v>2</v>
      </c>
      <c r="Q53" s="25">
        <f t="shared" si="24"/>
        <v>200</v>
      </c>
      <c r="R53" s="36" t="str">
        <f t="shared" si="25"/>
        <v>B-2</v>
      </c>
      <c r="S53" s="37" t="str">
        <f t="shared" si="26"/>
        <v>II</v>
      </c>
      <c r="T53" s="37" t="str">
        <f t="shared" si="27"/>
        <v>No Aceptable o Aceptable Con Control Especifico</v>
      </c>
      <c r="U53" s="138"/>
      <c r="V53" s="64" t="str">
        <f>VLOOKUP(H53,Hoja1!A$2:G$445,6,0)</f>
        <v>MUERTE</v>
      </c>
      <c r="W53" s="69"/>
      <c r="X53" s="69"/>
      <c r="Y53" s="69"/>
      <c r="Z53" s="71" t="s">
        <v>1209</v>
      </c>
      <c r="AA53" s="22" t="str">
        <f>VLOOKUP(H53,Hoja1!A$2:G$445,7,0)</f>
        <v>ENTRENAMIENTO DE LA BRIGADA; DIVULGACIÓN DE PLAN DE EMERGENCIA</v>
      </c>
      <c r="AB53" s="69" t="s">
        <v>1208</v>
      </c>
      <c r="AC53" s="126"/>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38.25">
      <c r="A54" s="122"/>
      <c r="B54" s="122"/>
      <c r="C54" s="176" t="s">
        <v>1107</v>
      </c>
      <c r="D54" s="179" t="s">
        <v>1108</v>
      </c>
      <c r="E54" s="182" t="s">
        <v>1066</v>
      </c>
      <c r="F54" s="182" t="s">
        <v>1193</v>
      </c>
      <c r="G54" s="88" t="str">
        <f>VLOOKUP(H54,Hoja1!A$1:G$445,2,0)</f>
        <v>Fluidos y Excrementos</v>
      </c>
      <c r="H54" s="89" t="s">
        <v>98</v>
      </c>
      <c r="I54" s="88" t="str">
        <f>VLOOKUP(H54,Hoja1!A$2:G$445,3,0)</f>
        <v>Enfermedades Infectocontagiosas</v>
      </c>
      <c r="J54" s="90" t="s">
        <v>1196</v>
      </c>
      <c r="K54" s="88" t="str">
        <f>VLOOKUP(H54,Hoja1!A$2:G$445,4,0)</f>
        <v>N/A</v>
      </c>
      <c r="L54" s="88" t="str">
        <f>VLOOKUP(H54,Hoja1!A$2:G$445,5,0)</f>
        <v>N/A</v>
      </c>
      <c r="M54" s="90">
        <v>2</v>
      </c>
      <c r="N54" s="91">
        <v>2</v>
      </c>
      <c r="O54" s="91">
        <v>25</v>
      </c>
      <c r="P54" s="91">
        <f aca="true" t="shared" si="43" ref="P54:P66">M54*N54</f>
        <v>4</v>
      </c>
      <c r="Q54" s="91">
        <f aca="true" t="shared" si="44" ref="Q54:Q66">O54*P54</f>
        <v>100</v>
      </c>
      <c r="R54" s="89" t="str">
        <f aca="true" t="shared" si="45" ref="R54:R66">IF(P54=40,"MA-40",IF(P54=30,"MA-30",IF(P54=20,"A-20",IF(P54=10,"A-10",IF(P54=24,"MA-24",IF(P54=18,"A-18",IF(P54=12,"A-12",IF(P54=6,"M-6",IF(P54=8,"M-8",IF(P54=6,"M-6",IF(P54=4,"B-4",IF(P54=2,"B-2",))))))))))))</f>
        <v>B-4</v>
      </c>
      <c r="S54" s="92" t="str">
        <f aca="true" t="shared" si="46" ref="S54:S66">IF(Q54&lt;=20,"IV",IF(Q54&lt;=120,"III",IF(Q54&lt;=500,"II",IF(Q54&lt;=4000,"I"))))</f>
        <v>III</v>
      </c>
      <c r="T54" s="92" t="str">
        <f aca="true" t="shared" si="47" ref="T54:T66">IF(S54=0,"",IF(S54="IV","Aceptable",IF(S54="III","Mejorable",IF(S54="II","No Aceptable o Aceptable Con Control Especifico",IF(S54="I","No Aceptable","")))))</f>
        <v>Mejorable</v>
      </c>
      <c r="U54" s="185">
        <v>10</v>
      </c>
      <c r="V54" s="88" t="str">
        <f>VLOOKUP(H54,Hoja1!A$2:G$445,6,0)</f>
        <v>Posibles enfermedades</v>
      </c>
      <c r="W54" s="94"/>
      <c r="X54" s="94"/>
      <c r="Y54" s="94"/>
      <c r="Z54" s="95"/>
      <c r="AA54" s="95" t="str">
        <f>VLOOKUP(H54,Hoja1!A$2:G$445,7,0)</f>
        <v xml:space="preserve">Riesgo Biológico, Autocuidado y/o Uso y manejo adecuado de E.P.P.
</v>
      </c>
      <c r="AB54" s="193" t="s">
        <v>1236</v>
      </c>
      <c r="AC54" s="176" t="s">
        <v>1199</v>
      </c>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38.25">
      <c r="A55" s="122"/>
      <c r="B55" s="122"/>
      <c r="C55" s="177"/>
      <c r="D55" s="180"/>
      <c r="E55" s="183"/>
      <c r="F55" s="183"/>
      <c r="G55" s="96" t="str">
        <f>VLOOKUP(H55,Hoja1!A$1:G$445,2,0)</f>
        <v>Parásitos</v>
      </c>
      <c r="H55" s="97" t="s">
        <v>105</v>
      </c>
      <c r="I55" s="96" t="str">
        <f>VLOOKUP(H55,Hoja1!A$2:G$445,3,0)</f>
        <v>Lesiones, infecciones parasitarias</v>
      </c>
      <c r="J55" s="98" t="s">
        <v>1196</v>
      </c>
      <c r="K55" s="96" t="str">
        <f>VLOOKUP(H55,Hoja1!A$2:G$445,4,0)</f>
        <v>N/A</v>
      </c>
      <c r="L55" s="96" t="str">
        <f>VLOOKUP(H55,Hoja1!A$2:G$445,5,0)</f>
        <v>N/A</v>
      </c>
      <c r="M55" s="98">
        <v>2</v>
      </c>
      <c r="N55" s="99">
        <v>2</v>
      </c>
      <c r="O55" s="99">
        <v>25</v>
      </c>
      <c r="P55" s="99">
        <f t="shared" si="43"/>
        <v>4</v>
      </c>
      <c r="Q55" s="99">
        <f t="shared" si="44"/>
        <v>100</v>
      </c>
      <c r="R55" s="97" t="str">
        <f t="shared" si="45"/>
        <v>B-4</v>
      </c>
      <c r="S55" s="100" t="str">
        <f t="shared" si="46"/>
        <v>III</v>
      </c>
      <c r="T55" s="100" t="str">
        <f t="shared" si="47"/>
        <v>Mejorable</v>
      </c>
      <c r="U55" s="186"/>
      <c r="V55" s="96" t="str">
        <f>VLOOKUP(H55,Hoja1!A$2:G$445,6,0)</f>
        <v>Enfermedades Parasitarias</v>
      </c>
      <c r="W55" s="102"/>
      <c r="X55" s="102"/>
      <c r="Y55" s="102"/>
      <c r="Z55" s="103"/>
      <c r="AA55" s="103" t="str">
        <f>VLOOKUP(H55,Hoja1!A$2:G$445,7,0)</f>
        <v xml:space="preserve">Riesgo Biológico, Autocuidado y/o Uso y manejo adecuado de E.P.P.
</v>
      </c>
      <c r="AB55" s="191"/>
      <c r="AC55" s="177"/>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22"/>
      <c r="B56" s="122"/>
      <c r="C56" s="177"/>
      <c r="D56" s="180"/>
      <c r="E56" s="183"/>
      <c r="F56" s="183"/>
      <c r="G56" s="96" t="str">
        <f>VLOOKUP(H56,Hoja1!A$1:G$445,2,0)</f>
        <v>Bacteria</v>
      </c>
      <c r="H56" s="97" t="s">
        <v>108</v>
      </c>
      <c r="I56" s="96" t="str">
        <f>VLOOKUP(H56,Hoja1!A$2:G$445,3,0)</f>
        <v>Infecciones producidas por Bacterianas</v>
      </c>
      <c r="J56" s="98" t="s">
        <v>1196</v>
      </c>
      <c r="K56" s="96" t="str">
        <f>VLOOKUP(H56,Hoja1!A$2:G$445,4,0)</f>
        <v>Inspecciones planeadas e inspecciones no planeadas, procedimientos de programas de seguridad y salud en el trabajo</v>
      </c>
      <c r="L56" s="96" t="str">
        <f>VLOOKUP(H56,Hoja1!A$2:G$445,5,0)</f>
        <v>Programa de vacunación, bota pantalon, overol, guantes, tapabocas, mascarillas con filtos</v>
      </c>
      <c r="M56" s="98">
        <v>2</v>
      </c>
      <c r="N56" s="99">
        <v>2</v>
      </c>
      <c r="O56" s="99">
        <v>25</v>
      </c>
      <c r="P56" s="99">
        <f t="shared" si="43"/>
        <v>4</v>
      </c>
      <c r="Q56" s="99">
        <f t="shared" si="44"/>
        <v>100</v>
      </c>
      <c r="R56" s="97" t="str">
        <f t="shared" si="45"/>
        <v>B-4</v>
      </c>
      <c r="S56" s="100" t="str">
        <f t="shared" si="46"/>
        <v>III</v>
      </c>
      <c r="T56" s="100" t="str">
        <f t="shared" si="47"/>
        <v>Mejorable</v>
      </c>
      <c r="U56" s="186"/>
      <c r="V56" s="96" t="str">
        <f>VLOOKUP(H56,Hoja1!A$2:G$445,6,0)</f>
        <v xml:space="preserve">Enfermedades Infectocontagiosas
</v>
      </c>
      <c r="W56" s="102"/>
      <c r="X56" s="102"/>
      <c r="Y56" s="102"/>
      <c r="Z56" s="103"/>
      <c r="AA56" s="103" t="str">
        <f>VLOOKUP(H56,Hoja1!A$2:G$445,7,0)</f>
        <v xml:space="preserve">Riesgo Biológico, Autocuidado y/o Uso y manejo adecuado de E.P.P.
</v>
      </c>
      <c r="AB56" s="191"/>
      <c r="AC56" s="177"/>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22"/>
      <c r="B57" s="122"/>
      <c r="C57" s="177"/>
      <c r="D57" s="180"/>
      <c r="E57" s="183"/>
      <c r="F57" s="183"/>
      <c r="G57" s="96" t="str">
        <f>VLOOKUP(H57,Hoja1!A$1:G$445,2,0)</f>
        <v>Hongos</v>
      </c>
      <c r="H57" s="97" t="s">
        <v>117</v>
      </c>
      <c r="I57" s="96" t="str">
        <f>VLOOKUP(H57,Hoja1!A$2:G$445,3,0)</f>
        <v>Micosis</v>
      </c>
      <c r="J57" s="98" t="s">
        <v>1196</v>
      </c>
      <c r="K57" s="96" t="str">
        <f>VLOOKUP(H57,Hoja1!A$2:G$445,4,0)</f>
        <v>Inspecciones planeadas e inspecciones no planeadas, procedimientos de programas de seguridad y salud en el trabajo</v>
      </c>
      <c r="L57" s="96" t="str">
        <f>VLOOKUP(H57,Hoja1!A$2:G$445,5,0)</f>
        <v>Programa de vacunación, éxamenes periódicos</v>
      </c>
      <c r="M57" s="98">
        <v>2</v>
      </c>
      <c r="N57" s="99">
        <v>2</v>
      </c>
      <c r="O57" s="99">
        <v>25</v>
      </c>
      <c r="P57" s="99">
        <f t="shared" si="43"/>
        <v>4</v>
      </c>
      <c r="Q57" s="99">
        <f t="shared" si="44"/>
        <v>100</v>
      </c>
      <c r="R57" s="97" t="str">
        <f t="shared" si="45"/>
        <v>B-4</v>
      </c>
      <c r="S57" s="100" t="str">
        <f t="shared" si="46"/>
        <v>III</v>
      </c>
      <c r="T57" s="100" t="str">
        <f t="shared" si="47"/>
        <v>Mejorable</v>
      </c>
      <c r="U57" s="186"/>
      <c r="V57" s="96" t="str">
        <f>VLOOKUP(H57,Hoja1!A$2:G$445,6,0)</f>
        <v>Micosis</v>
      </c>
      <c r="W57" s="102"/>
      <c r="X57" s="102"/>
      <c r="Y57" s="102"/>
      <c r="Z57" s="103"/>
      <c r="AA57" s="103" t="str">
        <f>VLOOKUP(H57,Hoja1!A$2:G$445,7,0)</f>
        <v xml:space="preserve">Riesgo Biológico, Autocuidado y/o Uso y manejo adecuado de E.P.P.
</v>
      </c>
      <c r="AB57" s="191"/>
      <c r="AC57" s="177"/>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42.75" customHeight="1">
      <c r="A58" s="122"/>
      <c r="B58" s="122"/>
      <c r="C58" s="177"/>
      <c r="D58" s="180"/>
      <c r="E58" s="183"/>
      <c r="F58" s="183"/>
      <c r="G58" s="96" t="str">
        <f>VLOOKUP(H58,Hoja1!A$1:G$445,2,0)</f>
        <v>ENERGÍA TÉRMICA, CAMBIO DE TEMPERATURA DURANTE LOS RECORRIDOS</v>
      </c>
      <c r="H58" s="97" t="s">
        <v>174</v>
      </c>
      <c r="I58" s="96" t="str">
        <f>VLOOKUP(H58,Hoja1!A$2:G$445,3,0)</f>
        <v xml:space="preserve"> HIPOTERMIA</v>
      </c>
      <c r="J58" s="98" t="s">
        <v>1196</v>
      </c>
      <c r="K58" s="96" t="str">
        <f>VLOOKUP(H58,Hoja1!A$2:G$445,4,0)</f>
        <v>Inspecciones planeadas e inspecciones no planeadas, procedimientos de programas de seguridad y salud en el trabajo</v>
      </c>
      <c r="L58" s="96" t="str">
        <f>VLOOKUP(H58,Hoja1!A$2:G$445,5,0)</f>
        <v>EPP OVEROLES TERMICOS</v>
      </c>
      <c r="M58" s="98">
        <v>2</v>
      </c>
      <c r="N58" s="99">
        <v>3</v>
      </c>
      <c r="O58" s="99">
        <v>10</v>
      </c>
      <c r="P58" s="99">
        <f t="shared" si="43"/>
        <v>6</v>
      </c>
      <c r="Q58" s="99">
        <f t="shared" si="44"/>
        <v>60</v>
      </c>
      <c r="R58" s="97" t="str">
        <f t="shared" si="45"/>
        <v>M-6</v>
      </c>
      <c r="S58" s="100" t="str">
        <f t="shared" si="46"/>
        <v>III</v>
      </c>
      <c r="T58" s="100" t="str">
        <f t="shared" si="47"/>
        <v>Mejorable</v>
      </c>
      <c r="U58" s="186"/>
      <c r="V58" s="96" t="str">
        <f>VLOOKUP(H58,Hoja1!A$2:G$445,6,0)</f>
        <v xml:space="preserve"> HIPOTERMIA</v>
      </c>
      <c r="W58" s="102"/>
      <c r="X58" s="102"/>
      <c r="Y58" s="102"/>
      <c r="Z58" s="103"/>
      <c r="AA58" s="103" t="str">
        <f>VLOOKUP(H58,Hoja1!A$2:G$445,7,0)</f>
        <v>N/A</v>
      </c>
      <c r="AB58" s="102" t="s">
        <v>1202</v>
      </c>
      <c r="AC58" s="177"/>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42.75" customHeight="1">
      <c r="A59" s="122"/>
      <c r="B59" s="122"/>
      <c r="C59" s="177"/>
      <c r="D59" s="180"/>
      <c r="E59" s="183"/>
      <c r="F59" s="183"/>
      <c r="G59" s="96" t="str">
        <f>VLOOKUP(H59,Hoja1!A$1:G$445,2,0)</f>
        <v>NATURALEZA DE LA TAREA</v>
      </c>
      <c r="H59" s="97" t="s">
        <v>76</v>
      </c>
      <c r="I59" s="96" t="str">
        <f>VLOOKUP(H59,Hoja1!A$2:G$445,3,0)</f>
        <v>ESTRÉS,  TRANSTORNOS DEL SUEÑO</v>
      </c>
      <c r="J59" s="98" t="s">
        <v>1196</v>
      </c>
      <c r="K59" s="96" t="str">
        <f>VLOOKUP(H59,Hoja1!A$2:G$445,4,0)</f>
        <v>N/A</v>
      </c>
      <c r="L59" s="96" t="str">
        <f>VLOOKUP(H59,Hoja1!A$2:G$445,5,0)</f>
        <v>PVE PSICOSOCIAL</v>
      </c>
      <c r="M59" s="98">
        <v>2</v>
      </c>
      <c r="N59" s="99">
        <v>2</v>
      </c>
      <c r="O59" s="99">
        <v>10</v>
      </c>
      <c r="P59" s="99">
        <f t="shared" si="43"/>
        <v>4</v>
      </c>
      <c r="Q59" s="99">
        <f t="shared" si="44"/>
        <v>40</v>
      </c>
      <c r="R59" s="97" t="str">
        <f t="shared" si="45"/>
        <v>B-4</v>
      </c>
      <c r="S59" s="100" t="str">
        <f t="shared" si="46"/>
        <v>III</v>
      </c>
      <c r="T59" s="100" t="str">
        <f t="shared" si="47"/>
        <v>Mejorable</v>
      </c>
      <c r="U59" s="186"/>
      <c r="V59" s="96" t="str">
        <f>VLOOKUP(H59,Hoja1!A$2:G$445,6,0)</f>
        <v>ESTRÉS</v>
      </c>
      <c r="W59" s="102"/>
      <c r="X59" s="102"/>
      <c r="Y59" s="102"/>
      <c r="Z59" s="103"/>
      <c r="AA59" s="103" t="str">
        <f>VLOOKUP(H59,Hoja1!A$2:G$445,7,0)</f>
        <v>N/A</v>
      </c>
      <c r="AB59" s="191" t="s">
        <v>1203</v>
      </c>
      <c r="AC59" s="177"/>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25.5">
      <c r="A60" s="122"/>
      <c r="B60" s="122"/>
      <c r="C60" s="177"/>
      <c r="D60" s="180"/>
      <c r="E60" s="183"/>
      <c r="F60" s="183"/>
      <c r="G60" s="96" t="str">
        <f>VLOOKUP(H60,Hoja1!A$1:G$445,2,0)</f>
        <v>DESARROLLO DE LAS MISMAS FUNCIONES DURANTE UN LARGO PERÍODO DE TIEMPO</v>
      </c>
      <c r="H60" s="97" t="s">
        <v>455</v>
      </c>
      <c r="I60" s="96" t="str">
        <f>VLOOKUP(H60,Hoja1!A$2:G$445,3,0)</f>
        <v>DEPRESIÓN, ESTRÉS</v>
      </c>
      <c r="J60" s="98" t="s">
        <v>1196</v>
      </c>
      <c r="K60" s="96" t="str">
        <f>VLOOKUP(H60,Hoja1!A$2:G$445,4,0)</f>
        <v>N/A</v>
      </c>
      <c r="L60" s="96" t="str">
        <f>VLOOKUP(H60,Hoja1!A$2:G$445,5,0)</f>
        <v>PVE PSICOSOCIAL</v>
      </c>
      <c r="M60" s="98">
        <v>2</v>
      </c>
      <c r="N60" s="99">
        <v>2</v>
      </c>
      <c r="O60" s="99">
        <v>10</v>
      </c>
      <c r="P60" s="99">
        <f t="shared" si="43"/>
        <v>4</v>
      </c>
      <c r="Q60" s="99">
        <f t="shared" si="44"/>
        <v>40</v>
      </c>
      <c r="R60" s="97" t="str">
        <f t="shared" si="45"/>
        <v>B-4</v>
      </c>
      <c r="S60" s="100" t="str">
        <f t="shared" si="46"/>
        <v>III</v>
      </c>
      <c r="T60" s="100" t="str">
        <f t="shared" si="47"/>
        <v>Mejorable</v>
      </c>
      <c r="U60" s="186"/>
      <c r="V60" s="96" t="str">
        <f>VLOOKUP(H60,Hoja1!A$2:G$445,6,0)</f>
        <v>ESTRÉS</v>
      </c>
      <c r="W60" s="102"/>
      <c r="X60" s="102"/>
      <c r="Y60" s="102"/>
      <c r="Z60" s="103"/>
      <c r="AA60" s="103" t="str">
        <f>VLOOKUP(H60,Hoja1!A$2:G$445,7,0)</f>
        <v>N/A</v>
      </c>
      <c r="AB60" s="191"/>
      <c r="AC60" s="177"/>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86.25" customHeight="1">
      <c r="A61" s="122"/>
      <c r="B61" s="122"/>
      <c r="C61" s="177"/>
      <c r="D61" s="180"/>
      <c r="E61" s="183"/>
      <c r="F61" s="183"/>
      <c r="G61" s="96" t="str">
        <f>VLOOKUP(H61,Hoja1!A$1:G$445,2,0)</f>
        <v xml:space="preserve">MALA DISTRIBUCIÓN DE PRODUCTOS </v>
      </c>
      <c r="H61" s="97" t="s">
        <v>244</v>
      </c>
      <c r="I61" s="96" t="str">
        <f>VLOOKUP(H61,Hoja1!A$2:G$445,3,0)</f>
        <v xml:space="preserve">INCENDIO, EXPLOSIÓN, QUEMADURAS, LESIONES DÉRMICAS, LESIONES EN VÍAS RESPIRATORIAS,INTOXICACIÓN,  NÁUSEAS, VÓMITOS, IRRITACIÓN CONJUNTIVA </v>
      </c>
      <c r="J61" s="98" t="s">
        <v>1197</v>
      </c>
      <c r="K61" s="96" t="str">
        <f>VLOOKUP(H61,Hoja1!A$2:G$445,4,0)</f>
        <v>Inspecciones planeadas e inspecciones no planeadas, procedimientos de programas de seguridad y salud en el trabajo</v>
      </c>
      <c r="L61" s="96" t="str">
        <f>VLOOKUP(H61,Hoja1!A$2:G$445,5,0)</f>
        <v xml:space="preserve">NO OBSERVADO </v>
      </c>
      <c r="M61" s="98">
        <v>2</v>
      </c>
      <c r="N61" s="99">
        <v>2</v>
      </c>
      <c r="O61" s="99">
        <v>25</v>
      </c>
      <c r="P61" s="99">
        <f t="shared" si="43"/>
        <v>4</v>
      </c>
      <c r="Q61" s="99">
        <f t="shared" si="44"/>
        <v>100</v>
      </c>
      <c r="R61" s="97" t="str">
        <f t="shared" si="45"/>
        <v>B-4</v>
      </c>
      <c r="S61" s="100" t="str">
        <f t="shared" si="46"/>
        <v>III</v>
      </c>
      <c r="T61" s="100" t="str">
        <f t="shared" si="47"/>
        <v>Mejorable</v>
      </c>
      <c r="U61" s="186"/>
      <c r="V61" s="96" t="str">
        <f>VLOOKUP(H61,Hoja1!A$2:G$445,6,0)</f>
        <v>EXPLOSIÓN</v>
      </c>
      <c r="W61" s="102"/>
      <c r="X61" s="102"/>
      <c r="Y61" s="102"/>
      <c r="Z61" s="103"/>
      <c r="AA61" s="103" t="str">
        <f>VLOOKUP(H61,Hoja1!A$2:G$445,7,0)</f>
        <v>USO Y MANEJO ADECUADO DE E.P.P.; PROTOCOLO DE MANEJO DE PRODUCTOS QUÍMICOS; MANEJO DE KIT DE DERRAMES POR PRODUCTOS QUÍMICOS</v>
      </c>
      <c r="AB61" s="102" t="s">
        <v>1237</v>
      </c>
      <c r="AC61" s="177"/>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4.75" customHeight="1">
      <c r="A62" s="122"/>
      <c r="B62" s="122"/>
      <c r="C62" s="177"/>
      <c r="D62" s="180"/>
      <c r="E62" s="183"/>
      <c r="F62" s="183"/>
      <c r="G62" s="96" t="str">
        <f>VLOOKUP(H62,Hoja1!A$1:G$445,2,0)</f>
        <v>Superficies de trabajo irregulares o deslizantes</v>
      </c>
      <c r="H62" s="97" t="s">
        <v>597</v>
      </c>
      <c r="I62" s="96" t="str">
        <f>VLOOKUP(H62,Hoja1!A$2:G$445,3,0)</f>
        <v>Caidas del mismo nivel, fracturas, golpe con objetos, caídas de objetos, obstrucción de rutas de evacuación</v>
      </c>
      <c r="J62" s="98" t="s">
        <v>1197</v>
      </c>
      <c r="K62" s="96" t="str">
        <f>VLOOKUP(H62,Hoja1!A$2:G$445,4,0)</f>
        <v>N/A</v>
      </c>
      <c r="L62" s="96" t="str">
        <f>VLOOKUP(H62,Hoja1!A$2:G$445,5,0)</f>
        <v>N/A</v>
      </c>
      <c r="M62" s="98">
        <v>2</v>
      </c>
      <c r="N62" s="99">
        <v>3</v>
      </c>
      <c r="O62" s="99">
        <v>25</v>
      </c>
      <c r="P62" s="99">
        <f aca="true" t="shared" si="48" ref="P62">M62*N62</f>
        <v>6</v>
      </c>
      <c r="Q62" s="99">
        <f aca="true" t="shared" si="49" ref="Q62">O62*P62</f>
        <v>150</v>
      </c>
      <c r="R62" s="97" t="str">
        <f aca="true" t="shared" si="50" ref="R62">IF(P62=40,"MA-40",IF(P62=30,"MA-30",IF(P62=20,"A-20",IF(P62=10,"A-10",IF(P62=24,"MA-24",IF(P62=18,"A-18",IF(P62=12,"A-12",IF(P62=6,"M-6",IF(P62=8,"M-8",IF(P62=6,"M-6",IF(P62=4,"B-4",IF(P62=2,"B-2",))))))))))))</f>
        <v>M-6</v>
      </c>
      <c r="S62" s="100" t="str">
        <f aca="true" t="shared" si="51" ref="S62">IF(Q62&lt;=20,"IV",IF(Q62&lt;=120,"III",IF(Q62&lt;=500,"II",IF(Q62&lt;=4000,"I"))))</f>
        <v>II</v>
      </c>
      <c r="T62" s="100" t="str">
        <f aca="true" t="shared" si="52" ref="T62">IF(S62=0,"",IF(S62="IV","Aceptable",IF(S62="III","Mejorable",IF(S62="II","No Aceptable o Aceptable Con Control Especifico",IF(S62="I","No Aceptable","")))))</f>
        <v>No Aceptable o Aceptable Con Control Especifico</v>
      </c>
      <c r="U62" s="186"/>
      <c r="V62" s="96" t="str">
        <f>VLOOKUP(H62,Hoja1!A$2:G$445,6,0)</f>
        <v>Caídas de distinto nivel</v>
      </c>
      <c r="W62" s="102"/>
      <c r="X62" s="102"/>
      <c r="Y62" s="102"/>
      <c r="Z62" s="103" t="s">
        <v>1241</v>
      </c>
      <c r="AA62" s="103" t="str">
        <f>VLOOKUP(H62,Hoja1!A$2:G$445,7,0)</f>
        <v>Pautas Básicas en orden y aseo en el lugar de trabajo, actos y condiciones inseguras</v>
      </c>
      <c r="AB62" s="102" t="s">
        <v>32</v>
      </c>
      <c r="AC62" s="177"/>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4.75" customHeight="1">
      <c r="A63" s="122"/>
      <c r="B63" s="122"/>
      <c r="C63" s="177"/>
      <c r="D63" s="180"/>
      <c r="E63" s="183"/>
      <c r="F63" s="183"/>
      <c r="G63" s="96" t="str">
        <f>VLOOKUP(H63,Hoja1!A$1:G$445,2,0)</f>
        <v>Forzadas, Prolongadas</v>
      </c>
      <c r="H63" s="97" t="s">
        <v>40</v>
      </c>
      <c r="I63" s="96" t="str">
        <f>VLOOKUP(H63,Hoja1!A$2:G$445,3,0)</f>
        <v xml:space="preserve">Lesiones osteomusculares, lesiones osteoarticulares
</v>
      </c>
      <c r="J63" s="98" t="s">
        <v>1197</v>
      </c>
      <c r="K63" s="96" t="str">
        <f>VLOOKUP(H63,Hoja1!A$2:G$445,4,0)</f>
        <v>Inspecciones planeadas e inspecciones no planeadas, procedimientos de programas de seguridad y salud en el trabajo</v>
      </c>
      <c r="L63" s="96" t="str">
        <f>VLOOKUP(H63,Hoja1!A$2:G$445,5,0)</f>
        <v>PVE Biomecánico, programa pausas activas, exámenes periódicos, recomendaciones, control de posturas</v>
      </c>
      <c r="M63" s="98">
        <v>2</v>
      </c>
      <c r="N63" s="99">
        <v>1</v>
      </c>
      <c r="O63" s="99">
        <v>10</v>
      </c>
      <c r="P63" s="99">
        <f t="shared" si="43"/>
        <v>2</v>
      </c>
      <c r="Q63" s="99">
        <f t="shared" si="44"/>
        <v>20</v>
      </c>
      <c r="R63" s="97" t="str">
        <f t="shared" si="45"/>
        <v>B-2</v>
      </c>
      <c r="S63" s="100" t="str">
        <f t="shared" si="46"/>
        <v>IV</v>
      </c>
      <c r="T63" s="100" t="str">
        <f t="shared" si="47"/>
        <v>Aceptable</v>
      </c>
      <c r="U63" s="186"/>
      <c r="V63" s="96" t="str">
        <f>VLOOKUP(H63,Hoja1!A$2:G$445,6,0)</f>
        <v>Enfermedades Osteomusculares</v>
      </c>
      <c r="W63" s="102"/>
      <c r="X63" s="102"/>
      <c r="Y63" s="102"/>
      <c r="Z63" s="103"/>
      <c r="AA63" s="103" t="str">
        <f>VLOOKUP(H63,Hoja1!A$2:G$445,7,0)</f>
        <v>Prevención en lesiones osteomusculares, líderes de pausas activas</v>
      </c>
      <c r="AB63" s="102" t="s">
        <v>1204</v>
      </c>
      <c r="AC63" s="177"/>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69.75" customHeight="1">
      <c r="A64" s="122"/>
      <c r="B64" s="122"/>
      <c r="C64" s="177"/>
      <c r="D64" s="180"/>
      <c r="E64" s="183"/>
      <c r="F64" s="183"/>
      <c r="G64" s="96" t="str">
        <f>VLOOKUP(H64,Hoja1!A$1:G$445,2,0)</f>
        <v>GASES Y VAPORES</v>
      </c>
      <c r="H64" s="97" t="s">
        <v>250</v>
      </c>
      <c r="I64" s="96" t="str">
        <f>VLOOKUP(H64,Hoja1!A$2:G$445,3,0)</f>
        <v xml:space="preserve"> LESIONES EN LA PIEL, IRRITACIÓN EN VÍAS  RESPIRATORIAS, MUERTE</v>
      </c>
      <c r="J64" s="98" t="s">
        <v>1230</v>
      </c>
      <c r="K64" s="96" t="str">
        <f>VLOOKUP(H64,Hoja1!A$2:G$445,4,0)</f>
        <v>Inspecciones planeadas e inspecciones no planeadas, procedimientos de programas de seguridad y salud en el trabajo</v>
      </c>
      <c r="L64" s="96" t="str">
        <f>VLOOKUP(H64,Hoja1!A$2:G$445,5,0)</f>
        <v>EPP TAPABOCAS, CARETAS CON FILTROS</v>
      </c>
      <c r="M64" s="98">
        <v>2</v>
      </c>
      <c r="N64" s="99">
        <v>2</v>
      </c>
      <c r="O64" s="99">
        <v>25</v>
      </c>
      <c r="P64" s="99">
        <f t="shared" si="43"/>
        <v>4</v>
      </c>
      <c r="Q64" s="99">
        <f t="shared" si="44"/>
        <v>100</v>
      </c>
      <c r="R64" s="97" t="str">
        <f t="shared" si="45"/>
        <v>B-4</v>
      </c>
      <c r="S64" s="100" t="str">
        <f t="shared" si="46"/>
        <v>III</v>
      </c>
      <c r="T64" s="100" t="str">
        <f t="shared" si="47"/>
        <v>Mejorable</v>
      </c>
      <c r="U64" s="186"/>
      <c r="V64" s="96" t="str">
        <f>VLOOKUP(H64,Hoja1!A$2:G$445,6,0)</f>
        <v xml:space="preserve"> MUERTE</v>
      </c>
      <c r="W64" s="102"/>
      <c r="X64" s="102"/>
      <c r="Y64" s="102"/>
      <c r="Z64" s="103"/>
      <c r="AA64" s="103" t="str">
        <f>VLOOKUP(H64,Hoja1!A$2:G$445,7,0)</f>
        <v>USO Y MANEJO ADECUADO DE E.P.P.</v>
      </c>
      <c r="AB64" s="102" t="s">
        <v>1239</v>
      </c>
      <c r="AC64" s="177"/>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81.75" customHeight="1">
      <c r="A65" s="122"/>
      <c r="B65" s="122"/>
      <c r="C65" s="177"/>
      <c r="D65" s="180"/>
      <c r="E65" s="183"/>
      <c r="F65" s="183"/>
      <c r="G65" s="96" t="str">
        <f>VLOOKUP(H65,Hoja1!A$1:G$445,2,0)</f>
        <v>LÍQUIDOS</v>
      </c>
      <c r="H65" s="97" t="s">
        <v>263</v>
      </c>
      <c r="I65" s="96" t="str">
        <f>VLOOKUP(H65,Hoja1!A$2:G$445,3,0)</f>
        <v xml:space="preserve">  QUEMADURAS, IRRITACIONES, LESIONES PIEL, LESIONES OCULARES, IRRITACIÓN DE LAS MUCOSAS</v>
      </c>
      <c r="J65" s="98" t="s">
        <v>1231</v>
      </c>
      <c r="K65" s="96" t="str">
        <f>VLOOKUP(H65,Hoja1!A$2:G$445,4,0)</f>
        <v>Inspecciones planeadas e inspecciones no planeadas, procedimientos de programas de seguridad y salud en el trabajo</v>
      </c>
      <c r="L65" s="96" t="str">
        <f>VLOOKUP(H65,Hoja1!A$2:G$445,5,0)</f>
        <v>EPP TAPABOCAS, CARETAS CON FILTROS, GUANTES</v>
      </c>
      <c r="M65" s="98">
        <v>2</v>
      </c>
      <c r="N65" s="99">
        <v>1</v>
      </c>
      <c r="O65" s="99">
        <v>25</v>
      </c>
      <c r="P65" s="99">
        <f t="shared" si="43"/>
        <v>2</v>
      </c>
      <c r="Q65" s="99">
        <f t="shared" si="44"/>
        <v>50</v>
      </c>
      <c r="R65" s="97" t="str">
        <f t="shared" si="45"/>
        <v>B-2</v>
      </c>
      <c r="S65" s="100" t="str">
        <f t="shared" si="46"/>
        <v>III</v>
      </c>
      <c r="T65" s="100" t="str">
        <f t="shared" si="47"/>
        <v>Mejorable</v>
      </c>
      <c r="U65" s="186"/>
      <c r="V65" s="96" t="str">
        <f>VLOOKUP(H65,Hoja1!A$2:G$445,6,0)</f>
        <v>LESIONES IRREVERSIBLES VÍAS RESPIRATORIAS</v>
      </c>
      <c r="W65" s="102"/>
      <c r="X65" s="102"/>
      <c r="Y65" s="102"/>
      <c r="Z65" s="103"/>
      <c r="AA65" s="103" t="str">
        <f>VLOOKUP(H65,Hoja1!A$2:G$445,7,0)</f>
        <v>USO Y MANEJO ADECUADO DE E.P.P.; MANEJO DE PRODUCTOS QUÍMICOS LÍQUIDOS</v>
      </c>
      <c r="AB65" s="102" t="s">
        <v>1240</v>
      </c>
      <c r="AC65" s="177"/>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67.5" customHeight="1" thickBot="1">
      <c r="A66" s="122"/>
      <c r="B66" s="122"/>
      <c r="C66" s="178"/>
      <c r="D66" s="181"/>
      <c r="E66" s="184"/>
      <c r="F66" s="184"/>
      <c r="G66" s="106" t="str">
        <f>VLOOKUP(H66,Hoja1!A$1:G$445,2,0)</f>
        <v>SISMOS, INCENDIOS, INUNDACIONES, TERREMOTOS, VENDAVALES, DERRUMBE</v>
      </c>
      <c r="H66" s="107" t="s">
        <v>62</v>
      </c>
      <c r="I66" s="106" t="str">
        <f>VLOOKUP(H66,Hoja1!A$2:G$445,3,0)</f>
        <v>SISMOS, INCENDIOS, INUNDACIONES, TERREMOTOS, VENDAVALES</v>
      </c>
      <c r="J66" s="108" t="s">
        <v>1214</v>
      </c>
      <c r="K66" s="106" t="str">
        <f>VLOOKUP(H66,Hoja1!A$2:G$445,4,0)</f>
        <v>Inspecciones planeadas e inspecciones no planeadas, procedimientos de programas de seguridad y salud en el trabajo</v>
      </c>
      <c r="L66" s="106" t="str">
        <f>VLOOKUP(H66,Hoja1!A$2:G$445,5,0)</f>
        <v>BRIGADAS DE EMERGENCIAS</v>
      </c>
      <c r="M66" s="108">
        <v>2</v>
      </c>
      <c r="N66" s="109">
        <v>1</v>
      </c>
      <c r="O66" s="109">
        <v>100</v>
      </c>
      <c r="P66" s="109">
        <f t="shared" si="43"/>
        <v>2</v>
      </c>
      <c r="Q66" s="109">
        <f t="shared" si="44"/>
        <v>200</v>
      </c>
      <c r="R66" s="107" t="str">
        <f t="shared" si="45"/>
        <v>B-2</v>
      </c>
      <c r="S66" s="110" t="str">
        <f t="shared" si="46"/>
        <v>II</v>
      </c>
      <c r="T66" s="110" t="str">
        <f t="shared" si="47"/>
        <v>No Aceptable o Aceptable Con Control Especifico</v>
      </c>
      <c r="U66" s="187"/>
      <c r="V66" s="106" t="str">
        <f>VLOOKUP(H66,Hoja1!A$2:G$445,6,0)</f>
        <v>MUERTE</v>
      </c>
      <c r="W66" s="112"/>
      <c r="X66" s="112"/>
      <c r="Y66" s="112"/>
      <c r="Z66" s="113" t="s">
        <v>1209</v>
      </c>
      <c r="AA66" s="114" t="str">
        <f>VLOOKUP(H66,Hoja1!A$2:G$445,7,0)</f>
        <v>ENTRENAMIENTO DE LA BRIGADA; DIVULGACIÓN DE PLAN DE EMERGENCIA</v>
      </c>
      <c r="AB66" s="112" t="s">
        <v>1208</v>
      </c>
      <c r="AC66" s="178"/>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38.25">
      <c r="A67" s="122"/>
      <c r="B67" s="122"/>
      <c r="C67" s="124" t="s">
        <v>1242</v>
      </c>
      <c r="D67" s="130" t="s">
        <v>1243</v>
      </c>
      <c r="E67" s="133" t="s">
        <v>1030</v>
      </c>
      <c r="F67" s="133" t="s">
        <v>1193</v>
      </c>
      <c r="G67" s="62" t="str">
        <f>VLOOKUP(H67,Hoja1!A$1:G$445,2,0)</f>
        <v>Fluidos y Excrementos</v>
      </c>
      <c r="H67" s="32" t="s">
        <v>98</v>
      </c>
      <c r="I67" s="62" t="str">
        <f>VLOOKUP(H67,Hoja1!A$2:G$445,3,0)</f>
        <v>Enfermedades Infectocontagiosas</v>
      </c>
      <c r="J67" s="65" t="s">
        <v>1196</v>
      </c>
      <c r="K67" s="62" t="str">
        <f>VLOOKUP(H67,Hoja1!A$2:G$445,4,0)</f>
        <v>N/A</v>
      </c>
      <c r="L67" s="62" t="str">
        <f>VLOOKUP(H67,Hoja1!A$2:G$445,5,0)</f>
        <v>N/A</v>
      </c>
      <c r="M67" s="65">
        <v>2</v>
      </c>
      <c r="N67" s="52">
        <v>2</v>
      </c>
      <c r="O67" s="52">
        <v>25</v>
      </c>
      <c r="P67" s="52">
        <f aca="true" t="shared" si="53" ref="P67:P89">M67*N67</f>
        <v>4</v>
      </c>
      <c r="Q67" s="52">
        <f aca="true" t="shared" si="54" ref="Q67:Q89">O67*P67</f>
        <v>100</v>
      </c>
      <c r="R67" s="32" t="str">
        <f aca="true" t="shared" si="55" ref="R67:R89">IF(P67=40,"MA-40",IF(P67=30,"MA-30",IF(P67=20,"A-20",IF(P67=10,"A-10",IF(P67=24,"MA-24",IF(P67=18,"A-18",IF(P67=12,"A-12",IF(P67=6,"M-6",IF(P67=8,"M-8",IF(P67=6,"M-6",IF(P67=4,"B-4",IF(P67=2,"B-2",))))))))))))</f>
        <v>B-4</v>
      </c>
      <c r="S67" s="34" t="str">
        <f aca="true" t="shared" si="56" ref="S67:S89">IF(Q67&lt;=20,"IV",IF(Q67&lt;=120,"III",IF(Q67&lt;=500,"II",IF(Q67&lt;=4000,"I"))))</f>
        <v>III</v>
      </c>
      <c r="T67" s="34" t="str">
        <f aca="true" t="shared" si="57" ref="T67:T89">IF(S67=0,"",IF(S67="IV","Aceptable",IF(S67="III","Mejorable",IF(S67="II","No Aceptable o Aceptable Con Control Especifico",IF(S67="I","No Aceptable","")))))</f>
        <v>Mejorable</v>
      </c>
      <c r="U67" s="136">
        <v>8</v>
      </c>
      <c r="V67" s="62" t="str">
        <f>VLOOKUP(H67,Hoja1!A$2:G$445,6,0)</f>
        <v>Posibles enfermedades</v>
      </c>
      <c r="W67" s="54"/>
      <c r="X67" s="54"/>
      <c r="Y67" s="54"/>
      <c r="Z67" s="55"/>
      <c r="AA67" s="55" t="str">
        <f>VLOOKUP(H67,Hoja1!A$2:G$445,7,0)</f>
        <v xml:space="preserve">Riesgo Biológico, Autocuidado y/o Uso y manejo adecuado de E.P.P.
</v>
      </c>
      <c r="AB67" s="194" t="s">
        <v>1236</v>
      </c>
      <c r="AC67" s="124" t="s">
        <v>1199</v>
      </c>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38.25">
      <c r="A68" s="122"/>
      <c r="B68" s="122"/>
      <c r="C68" s="125"/>
      <c r="D68" s="131"/>
      <c r="E68" s="134"/>
      <c r="F68" s="134"/>
      <c r="G68" s="63" t="str">
        <f>VLOOKUP(H68,Hoja1!A$1:G$445,2,0)</f>
        <v>Parásitos</v>
      </c>
      <c r="H68" s="33" t="s">
        <v>105</v>
      </c>
      <c r="I68" s="63" t="str">
        <f>VLOOKUP(H68,Hoja1!A$2:G$445,3,0)</f>
        <v>Lesiones, infecciones parasitarias</v>
      </c>
      <c r="J68" s="66" t="s">
        <v>1196</v>
      </c>
      <c r="K68" s="63" t="str">
        <f>VLOOKUP(H68,Hoja1!A$2:G$445,4,0)</f>
        <v>N/A</v>
      </c>
      <c r="L68" s="63" t="str">
        <f>VLOOKUP(H68,Hoja1!A$2:G$445,5,0)</f>
        <v>N/A</v>
      </c>
      <c r="M68" s="66">
        <v>2</v>
      </c>
      <c r="N68" s="20">
        <v>2</v>
      </c>
      <c r="O68" s="20">
        <v>25</v>
      </c>
      <c r="P68" s="20">
        <f t="shared" si="53"/>
        <v>4</v>
      </c>
      <c r="Q68" s="20">
        <f t="shared" si="54"/>
        <v>100</v>
      </c>
      <c r="R68" s="33" t="str">
        <f t="shared" si="55"/>
        <v>B-4</v>
      </c>
      <c r="S68" s="35" t="str">
        <f t="shared" si="56"/>
        <v>III</v>
      </c>
      <c r="T68" s="35" t="str">
        <f t="shared" si="57"/>
        <v>Mejorable</v>
      </c>
      <c r="U68" s="137"/>
      <c r="V68" s="63" t="str">
        <f>VLOOKUP(H68,Hoja1!A$2:G$445,6,0)</f>
        <v>Enfermedades Parasitarias</v>
      </c>
      <c r="W68" s="68"/>
      <c r="X68" s="68"/>
      <c r="Y68" s="68"/>
      <c r="Z68" s="17"/>
      <c r="AA68" s="17" t="str">
        <f>VLOOKUP(H68,Hoja1!A$2:G$445,7,0)</f>
        <v xml:space="preserve">Riesgo Biológico, Autocuidado y/o Uso y manejo adecuado de E.P.P.
</v>
      </c>
      <c r="AB68" s="161"/>
      <c r="AC68" s="125"/>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
      <c r="A69" s="122"/>
      <c r="B69" s="122"/>
      <c r="C69" s="125"/>
      <c r="D69" s="131"/>
      <c r="E69" s="134"/>
      <c r="F69" s="134"/>
      <c r="G69" s="63" t="str">
        <f>VLOOKUP(H69,Hoja1!A$1:G$445,2,0)</f>
        <v>Bacteria</v>
      </c>
      <c r="H69" s="33" t="s">
        <v>108</v>
      </c>
      <c r="I69" s="63" t="str">
        <f>VLOOKUP(H69,Hoja1!A$2:G$445,3,0)</f>
        <v>Infecciones producidas por Bacterianas</v>
      </c>
      <c r="J69" s="66" t="s">
        <v>1196</v>
      </c>
      <c r="K69" s="63" t="str">
        <f>VLOOKUP(H69,Hoja1!A$2:G$445,4,0)</f>
        <v>Inspecciones planeadas e inspecciones no planeadas, procedimientos de programas de seguridad y salud en el trabajo</v>
      </c>
      <c r="L69" s="63" t="str">
        <f>VLOOKUP(H69,Hoja1!A$2:G$445,5,0)</f>
        <v>Programa de vacunación, bota pantalon, overol, guantes, tapabocas, mascarillas con filtos</v>
      </c>
      <c r="M69" s="66">
        <v>2</v>
      </c>
      <c r="N69" s="20">
        <v>2</v>
      </c>
      <c r="O69" s="20">
        <v>25</v>
      </c>
      <c r="P69" s="20">
        <f t="shared" si="53"/>
        <v>4</v>
      </c>
      <c r="Q69" s="20">
        <f t="shared" si="54"/>
        <v>100</v>
      </c>
      <c r="R69" s="33" t="str">
        <f t="shared" si="55"/>
        <v>B-4</v>
      </c>
      <c r="S69" s="35" t="str">
        <f t="shared" si="56"/>
        <v>III</v>
      </c>
      <c r="T69" s="35" t="str">
        <f t="shared" si="57"/>
        <v>Mejorable</v>
      </c>
      <c r="U69" s="137"/>
      <c r="V69" s="63" t="str">
        <f>VLOOKUP(H69,Hoja1!A$2:G$445,6,0)</f>
        <v xml:space="preserve">Enfermedades Infectocontagiosas
</v>
      </c>
      <c r="W69" s="68"/>
      <c r="X69" s="68"/>
      <c r="Y69" s="68"/>
      <c r="Z69" s="17"/>
      <c r="AA69" s="17" t="str">
        <f>VLOOKUP(H69,Hoja1!A$2:G$445,7,0)</f>
        <v xml:space="preserve">Riesgo Biológico, Autocuidado y/o Uso y manejo adecuado de E.P.P.
</v>
      </c>
      <c r="AB69" s="161"/>
      <c r="AC69" s="125"/>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
      <c r="A70" s="122"/>
      <c r="B70" s="122"/>
      <c r="C70" s="125"/>
      <c r="D70" s="131"/>
      <c r="E70" s="134"/>
      <c r="F70" s="134"/>
      <c r="G70" s="63" t="str">
        <f>VLOOKUP(H70,Hoja1!A$1:G$445,2,0)</f>
        <v>Hongos</v>
      </c>
      <c r="H70" s="33" t="s">
        <v>117</v>
      </c>
      <c r="I70" s="63" t="str">
        <f>VLOOKUP(H70,Hoja1!A$2:G$445,3,0)</f>
        <v>Micosis</v>
      </c>
      <c r="J70" s="66" t="s">
        <v>1196</v>
      </c>
      <c r="K70" s="63" t="str">
        <f>VLOOKUP(H70,Hoja1!A$2:G$445,4,0)</f>
        <v>Inspecciones planeadas e inspecciones no planeadas, procedimientos de programas de seguridad y salud en el trabajo</v>
      </c>
      <c r="L70" s="63" t="str">
        <f>VLOOKUP(H70,Hoja1!A$2:G$445,5,0)</f>
        <v>Programa de vacunación, éxamenes periódicos</v>
      </c>
      <c r="M70" s="66">
        <v>2</v>
      </c>
      <c r="N70" s="20">
        <v>2</v>
      </c>
      <c r="O70" s="20">
        <v>25</v>
      </c>
      <c r="P70" s="20">
        <f t="shared" si="53"/>
        <v>4</v>
      </c>
      <c r="Q70" s="20">
        <f t="shared" si="54"/>
        <v>100</v>
      </c>
      <c r="R70" s="33" t="str">
        <f t="shared" si="55"/>
        <v>B-4</v>
      </c>
      <c r="S70" s="35" t="str">
        <f t="shared" si="56"/>
        <v>III</v>
      </c>
      <c r="T70" s="35" t="str">
        <f t="shared" si="57"/>
        <v>Mejorable</v>
      </c>
      <c r="U70" s="137"/>
      <c r="V70" s="63" t="str">
        <f>VLOOKUP(H70,Hoja1!A$2:G$445,6,0)</f>
        <v>Micosis</v>
      </c>
      <c r="W70" s="68"/>
      <c r="X70" s="68"/>
      <c r="Y70" s="68"/>
      <c r="Z70" s="17"/>
      <c r="AA70" s="17" t="str">
        <f>VLOOKUP(H70,Hoja1!A$2:G$445,7,0)</f>
        <v xml:space="preserve">Riesgo Biológico, Autocuidado y/o Uso y manejo adecuado de E.P.P.
</v>
      </c>
      <c r="AB70" s="161"/>
      <c r="AC70" s="125"/>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
      <c r="A71" s="122"/>
      <c r="B71" s="122"/>
      <c r="C71" s="125"/>
      <c r="D71" s="131"/>
      <c r="E71" s="134"/>
      <c r="F71" s="134"/>
      <c r="G71" s="63" t="str">
        <f>VLOOKUP(H71,Hoja1!A$1:G$445,2,0)</f>
        <v>ENERGÍA TÉRMICA, CAMBIO DE TEMPERATURA DURANTE LOS RECORRIDOS</v>
      </c>
      <c r="H71" s="33" t="s">
        <v>174</v>
      </c>
      <c r="I71" s="63" t="str">
        <f>VLOOKUP(H71,Hoja1!A$2:G$445,3,0)</f>
        <v xml:space="preserve"> HIPOTERMIA</v>
      </c>
      <c r="J71" s="66" t="s">
        <v>1196</v>
      </c>
      <c r="K71" s="63" t="str">
        <f>VLOOKUP(H71,Hoja1!A$2:G$445,4,0)</f>
        <v>Inspecciones planeadas e inspecciones no planeadas, procedimientos de programas de seguridad y salud en el trabajo</v>
      </c>
      <c r="L71" s="63" t="str">
        <f>VLOOKUP(H71,Hoja1!A$2:G$445,5,0)</f>
        <v>EPP OVEROLES TERMICOS</v>
      </c>
      <c r="M71" s="66">
        <v>2</v>
      </c>
      <c r="N71" s="20">
        <v>3</v>
      </c>
      <c r="O71" s="20">
        <v>10</v>
      </c>
      <c r="P71" s="20">
        <f t="shared" si="53"/>
        <v>6</v>
      </c>
      <c r="Q71" s="20">
        <f t="shared" si="54"/>
        <v>60</v>
      </c>
      <c r="R71" s="33" t="str">
        <f t="shared" si="55"/>
        <v>M-6</v>
      </c>
      <c r="S71" s="35" t="str">
        <f t="shared" si="56"/>
        <v>III</v>
      </c>
      <c r="T71" s="35" t="str">
        <f t="shared" si="57"/>
        <v>Mejorable</v>
      </c>
      <c r="U71" s="137"/>
      <c r="V71" s="63" t="str">
        <f>VLOOKUP(H71,Hoja1!A$2:G$445,6,0)</f>
        <v xml:space="preserve"> HIPOTERMIA</v>
      </c>
      <c r="W71" s="68"/>
      <c r="X71" s="68"/>
      <c r="Y71" s="68"/>
      <c r="Z71" s="17"/>
      <c r="AA71" s="17" t="str">
        <f>VLOOKUP(H71,Hoja1!A$2:G$445,7,0)</f>
        <v>N/A</v>
      </c>
      <c r="AB71" s="68" t="s">
        <v>1202</v>
      </c>
      <c r="AC71" s="125"/>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57" customHeight="1">
      <c r="A72" s="122"/>
      <c r="B72" s="122"/>
      <c r="C72" s="125"/>
      <c r="D72" s="131"/>
      <c r="E72" s="134"/>
      <c r="F72" s="134"/>
      <c r="G72" s="63" t="str">
        <f>VLOOKUP(H72,Hoja1!A$1:G$445,2,0)</f>
        <v>AUSENCIA O EXCESO DE LUZ EN UN AMBIENTE</v>
      </c>
      <c r="H72" s="33" t="s">
        <v>155</v>
      </c>
      <c r="I72" s="63" t="str">
        <f>VLOOKUP(H72,Hoja1!A$2:G$445,3,0)</f>
        <v>DISMINUCIÓN AGUDEZA VISUAL, CANSANCIO VISUAL</v>
      </c>
      <c r="J72" s="66" t="s">
        <v>1196</v>
      </c>
      <c r="K72" s="63" t="str">
        <f>VLOOKUP(H72,Hoja1!A$2:G$445,4,0)</f>
        <v>Inspecciones planeadas e inspecciones no planeadas, procedimientos de programas de seguridad y salud en el trabajo</v>
      </c>
      <c r="L72" s="63" t="str">
        <f>VLOOKUP(H72,Hoja1!A$2:G$445,5,0)</f>
        <v>N/A</v>
      </c>
      <c r="M72" s="66">
        <v>2</v>
      </c>
      <c r="N72" s="20">
        <v>2</v>
      </c>
      <c r="O72" s="20">
        <v>10</v>
      </c>
      <c r="P72" s="20">
        <f aca="true" t="shared" si="58" ref="P72">M72*N72</f>
        <v>4</v>
      </c>
      <c r="Q72" s="20">
        <f aca="true" t="shared" si="59" ref="Q72">O72*P72</f>
        <v>40</v>
      </c>
      <c r="R72" s="33" t="str">
        <f aca="true" t="shared" si="60" ref="R72">IF(P72=40,"MA-40",IF(P72=30,"MA-30",IF(P72=20,"A-20",IF(P72=10,"A-10",IF(P72=24,"MA-24",IF(P72=18,"A-18",IF(P72=12,"A-12",IF(P72=6,"M-6",IF(P72=8,"M-8",IF(P72=6,"M-6",IF(P72=4,"B-4",IF(P72=2,"B-2",))))))))))))</f>
        <v>B-4</v>
      </c>
      <c r="S72" s="35" t="str">
        <f aca="true" t="shared" si="61" ref="S72">IF(Q72&lt;=20,"IV",IF(Q72&lt;=120,"III",IF(Q72&lt;=500,"II",IF(Q72&lt;=4000,"I"))))</f>
        <v>III</v>
      </c>
      <c r="T72" s="35" t="str">
        <f aca="true" t="shared" si="62" ref="T72">IF(S72=0,"",IF(S72="IV","Aceptable",IF(S72="III","Mejorable",IF(S72="II","No Aceptable o Aceptable Con Control Especifico",IF(S72="I","No Aceptable","")))))</f>
        <v>Mejorable</v>
      </c>
      <c r="U72" s="137"/>
      <c r="V72" s="63" t="str">
        <f>VLOOKUP(H72,Hoja1!A$2:G$445,6,0)</f>
        <v>DISMINUCIÓN AGUDEZA VISUAL</v>
      </c>
      <c r="W72" s="68"/>
      <c r="X72" s="68"/>
      <c r="Y72" s="68"/>
      <c r="Z72" s="70" t="s">
        <v>1233</v>
      </c>
      <c r="AA72" s="17" t="str">
        <f>VLOOKUP(H72,Hoja1!A$2:G$445,7,0)</f>
        <v>N/A</v>
      </c>
      <c r="AB72" s="68" t="s">
        <v>32</v>
      </c>
      <c r="AC72" s="125"/>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69.75" customHeight="1">
      <c r="A73" s="122"/>
      <c r="B73" s="122"/>
      <c r="C73" s="125"/>
      <c r="D73" s="131"/>
      <c r="E73" s="134"/>
      <c r="F73" s="134"/>
      <c r="G73" s="63" t="str">
        <f>VLOOKUP(H73,Hoja1!A$1:G$445,2,0)</f>
        <v>NATURALEZA DE LA TAREA</v>
      </c>
      <c r="H73" s="33" t="s">
        <v>76</v>
      </c>
      <c r="I73" s="63" t="str">
        <f>VLOOKUP(H73,Hoja1!A$2:G$445,3,0)</f>
        <v>ESTRÉS,  TRANSTORNOS DEL SUEÑO</v>
      </c>
      <c r="J73" s="66" t="s">
        <v>1196</v>
      </c>
      <c r="K73" s="63" t="str">
        <f>VLOOKUP(H73,Hoja1!A$2:G$445,4,0)</f>
        <v>N/A</v>
      </c>
      <c r="L73" s="63" t="str">
        <f>VLOOKUP(H73,Hoja1!A$2:G$445,5,0)</f>
        <v>PVE PSICOSOCIAL</v>
      </c>
      <c r="M73" s="66">
        <v>2</v>
      </c>
      <c r="N73" s="20">
        <v>2</v>
      </c>
      <c r="O73" s="20">
        <v>10</v>
      </c>
      <c r="P73" s="20">
        <f t="shared" si="53"/>
        <v>4</v>
      </c>
      <c r="Q73" s="20">
        <f t="shared" si="54"/>
        <v>40</v>
      </c>
      <c r="R73" s="33" t="str">
        <f t="shared" si="55"/>
        <v>B-4</v>
      </c>
      <c r="S73" s="35" t="str">
        <f t="shared" si="56"/>
        <v>III</v>
      </c>
      <c r="T73" s="35" t="str">
        <f t="shared" si="57"/>
        <v>Mejorable</v>
      </c>
      <c r="U73" s="137"/>
      <c r="V73" s="63" t="str">
        <f>VLOOKUP(H73,Hoja1!A$2:G$445,6,0)</f>
        <v>ESTRÉS</v>
      </c>
      <c r="W73" s="68"/>
      <c r="X73" s="68"/>
      <c r="Y73" s="68"/>
      <c r="Z73" s="17"/>
      <c r="AA73" s="17" t="str">
        <f>VLOOKUP(H73,Hoja1!A$2:G$445,7,0)</f>
        <v>N/A</v>
      </c>
      <c r="AB73" s="68" t="s">
        <v>1203</v>
      </c>
      <c r="AC73" s="125"/>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
      <c r="A74" s="122"/>
      <c r="B74" s="122"/>
      <c r="C74" s="125"/>
      <c r="D74" s="131"/>
      <c r="E74" s="134"/>
      <c r="F74" s="134"/>
      <c r="G74" s="63" t="str">
        <f>VLOOKUP(H74,Hoja1!A$1:G$445,2,0)</f>
        <v>INFRAROJA, ULTRAVIOLETA, VISIBLE, RADIOFRECUENCIA, MICROONDAS, LASER</v>
      </c>
      <c r="H74" s="33" t="s">
        <v>67</v>
      </c>
      <c r="I74" s="63" t="str">
        <f>VLOOKUP(H74,Hoja1!A$2:G$445,3,0)</f>
        <v>CÁNCER, LESIONES DÉRMICAS Y OCULARES</v>
      </c>
      <c r="J74" s="66" t="s">
        <v>1196</v>
      </c>
      <c r="K74" s="63" t="str">
        <f>VLOOKUP(H74,Hoja1!A$2:G$445,4,0)</f>
        <v>Inspecciones planeadas e inspecciones no planeadas, procedimientos de programas de seguridad y salud en el trabajo</v>
      </c>
      <c r="L74" s="63" t="str">
        <f>VLOOKUP(H74,Hoja1!A$2:G$445,5,0)</f>
        <v>PROGRAMA BLOQUEADOR SOLAR</v>
      </c>
      <c r="M74" s="66">
        <v>2</v>
      </c>
      <c r="N74" s="20">
        <v>3</v>
      </c>
      <c r="O74" s="20">
        <v>10</v>
      </c>
      <c r="P74" s="20">
        <f aca="true" t="shared" si="63" ref="P74">M74*N74</f>
        <v>6</v>
      </c>
      <c r="Q74" s="20">
        <f aca="true" t="shared" si="64" ref="Q74">O74*P74</f>
        <v>60</v>
      </c>
      <c r="R74" s="33" t="str">
        <f aca="true" t="shared" si="65" ref="R74">IF(P74=40,"MA-40",IF(P74=30,"MA-30",IF(P74=20,"A-20",IF(P74=10,"A-10",IF(P74=24,"MA-24",IF(P74=18,"A-18",IF(P74=12,"A-12",IF(P74=6,"M-6",IF(P74=8,"M-8",IF(P74=6,"M-6",IF(P74=4,"B-4",IF(P74=2,"B-2",))))))))))))</f>
        <v>M-6</v>
      </c>
      <c r="S74" s="35" t="str">
        <f aca="true" t="shared" si="66" ref="S74">IF(Q74&lt;=20,"IV",IF(Q74&lt;=120,"III",IF(Q74&lt;=500,"II",IF(Q74&lt;=4000,"I"))))</f>
        <v>III</v>
      </c>
      <c r="T74" s="35" t="str">
        <f aca="true" t="shared" si="67" ref="T74">IF(S74=0,"",IF(S74="IV","Aceptable",IF(S74="III","Mejorable",IF(S74="II","No Aceptable o Aceptable Con Control Especifico",IF(S74="I","No Aceptable","")))))</f>
        <v>Mejorable</v>
      </c>
      <c r="U74" s="137"/>
      <c r="V74" s="63" t="str">
        <f>VLOOKUP(H74,Hoja1!A$2:G$445,6,0)</f>
        <v>CÁNCER</v>
      </c>
      <c r="W74" s="68"/>
      <c r="X74" s="68"/>
      <c r="Y74" s="68"/>
      <c r="Z74" s="17"/>
      <c r="AA74" s="17" t="str">
        <f>VLOOKUP(H74,Hoja1!A$2:G$445,7,0)</f>
        <v>N/A</v>
      </c>
      <c r="AB74" s="68" t="s">
        <v>1201</v>
      </c>
      <c r="AC74" s="125"/>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67.5" customHeight="1">
      <c r="A75" s="122"/>
      <c r="B75" s="122"/>
      <c r="C75" s="125"/>
      <c r="D75" s="131"/>
      <c r="E75" s="134"/>
      <c r="F75" s="134"/>
      <c r="G75" s="63" t="str">
        <f>VLOOKUP(H75,Hoja1!A$1:G$445,2,0)</f>
        <v>DESARROLLO DE LAS MISMAS FUNCIONES DURANTE UN LARGO PERÍODO DE TIEMPO</v>
      </c>
      <c r="H75" s="33" t="s">
        <v>455</v>
      </c>
      <c r="I75" s="63" t="str">
        <f>VLOOKUP(H75,Hoja1!A$2:G$445,3,0)</f>
        <v>DEPRESIÓN, ESTRÉS</v>
      </c>
      <c r="J75" s="66" t="s">
        <v>1196</v>
      </c>
      <c r="K75" s="63" t="str">
        <f>VLOOKUP(H75,Hoja1!A$2:G$445,4,0)</f>
        <v>N/A</v>
      </c>
      <c r="L75" s="63" t="str">
        <f>VLOOKUP(H75,Hoja1!A$2:G$445,5,0)</f>
        <v>PVE PSICOSOCIAL</v>
      </c>
      <c r="M75" s="66">
        <v>2</v>
      </c>
      <c r="N75" s="20">
        <v>2</v>
      </c>
      <c r="O75" s="20">
        <v>10</v>
      </c>
      <c r="P75" s="20">
        <f t="shared" si="53"/>
        <v>4</v>
      </c>
      <c r="Q75" s="20">
        <f t="shared" si="54"/>
        <v>40</v>
      </c>
      <c r="R75" s="33" t="str">
        <f t="shared" si="55"/>
        <v>B-4</v>
      </c>
      <c r="S75" s="35" t="str">
        <f t="shared" si="56"/>
        <v>III</v>
      </c>
      <c r="T75" s="35" t="str">
        <f t="shared" si="57"/>
        <v>Mejorable</v>
      </c>
      <c r="U75" s="137"/>
      <c r="V75" s="63" t="str">
        <f>VLOOKUP(H75,Hoja1!A$2:G$445,6,0)</f>
        <v>ESTRÉS</v>
      </c>
      <c r="W75" s="68"/>
      <c r="X75" s="68"/>
      <c r="Y75" s="68"/>
      <c r="Z75" s="17"/>
      <c r="AA75" s="17" t="str">
        <f>VLOOKUP(H75,Hoja1!A$2:G$445,7,0)</f>
        <v>N/A</v>
      </c>
      <c r="AB75" s="68" t="s">
        <v>1203</v>
      </c>
      <c r="AC75" s="125"/>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83.25" customHeight="1">
      <c r="A76" s="122"/>
      <c r="B76" s="122"/>
      <c r="C76" s="125"/>
      <c r="D76" s="131"/>
      <c r="E76" s="134"/>
      <c r="F76" s="134"/>
      <c r="G76" s="63" t="str">
        <f>VLOOKUP(H76,Hoja1!A$1:G$445,2,0)</f>
        <v xml:space="preserve">MALA DISTRIBUCIÓN DE PRODUCTOS </v>
      </c>
      <c r="H76" s="33" t="s">
        <v>244</v>
      </c>
      <c r="I76" s="63" t="str">
        <f>VLOOKUP(H76,Hoja1!A$2:G$445,3,0)</f>
        <v xml:space="preserve">INCENDIO, EXPLOSIÓN, QUEMADURAS, LESIONES DÉRMICAS, LESIONES EN VÍAS RESPIRATORIAS,INTOXICACIÓN,  NÁUSEAS, VÓMITOS, IRRITACIÓN CONJUNTIVA </v>
      </c>
      <c r="J76" s="66" t="s">
        <v>1227</v>
      </c>
      <c r="K76" s="63" t="str">
        <f>VLOOKUP(H76,Hoja1!A$2:G$445,4,0)</f>
        <v>Inspecciones planeadas e inspecciones no planeadas, procedimientos de programas de seguridad y salud en el trabajo</v>
      </c>
      <c r="L76" s="63" t="str">
        <f>VLOOKUP(H76,Hoja1!A$2:G$445,5,0)</f>
        <v xml:space="preserve">NO OBSERVADO </v>
      </c>
      <c r="M76" s="66">
        <v>2</v>
      </c>
      <c r="N76" s="20">
        <v>3</v>
      </c>
      <c r="O76" s="20">
        <v>25</v>
      </c>
      <c r="P76" s="20">
        <f t="shared" si="53"/>
        <v>6</v>
      </c>
      <c r="Q76" s="20">
        <f t="shared" si="54"/>
        <v>150</v>
      </c>
      <c r="R76" s="33" t="str">
        <f t="shared" si="55"/>
        <v>M-6</v>
      </c>
      <c r="S76" s="35" t="str">
        <f t="shared" si="56"/>
        <v>II</v>
      </c>
      <c r="T76" s="35" t="str">
        <f t="shared" si="57"/>
        <v>No Aceptable o Aceptable Con Control Especifico</v>
      </c>
      <c r="U76" s="137"/>
      <c r="V76" s="63" t="str">
        <f>VLOOKUP(H76,Hoja1!A$2:G$445,6,0)</f>
        <v>EXPLOSIÓN</v>
      </c>
      <c r="W76" s="68"/>
      <c r="X76" s="68"/>
      <c r="Y76" s="68"/>
      <c r="Z76" s="17"/>
      <c r="AA76" s="17" t="str">
        <f>VLOOKUP(H76,Hoja1!A$2:G$445,7,0)</f>
        <v>USO Y MANEJO ADECUADO DE E.P.P.; PROTOCOLO DE MANEJO DE PRODUCTOS QUÍMICOS; MANEJO DE KIT DE DERRAMES POR PRODUCTOS QUÍMICOS</v>
      </c>
      <c r="AB76" s="68" t="s">
        <v>1237</v>
      </c>
      <c r="AC76" s="125"/>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7" customHeight="1">
      <c r="A77" s="122"/>
      <c r="B77" s="122"/>
      <c r="C77" s="125"/>
      <c r="D77" s="131"/>
      <c r="E77" s="134"/>
      <c r="F77" s="134"/>
      <c r="G77" s="63" t="str">
        <f>VLOOKUP(H77,Hoja1!A$1:G$445,2,0)</f>
        <v>Superficies de trabajo irregulares o deslizantes</v>
      </c>
      <c r="H77" s="33" t="s">
        <v>597</v>
      </c>
      <c r="I77" s="63" t="str">
        <f>VLOOKUP(H77,Hoja1!A$2:G$445,3,0)</f>
        <v>Caidas del mismo nivel, fracturas, golpe con objetos, caídas de objetos, obstrucción de rutas de evacuación</v>
      </c>
      <c r="J77" s="66" t="s">
        <v>1196</v>
      </c>
      <c r="K77" s="63" t="str">
        <f>VLOOKUP(H77,Hoja1!A$2:G$445,4,0)</f>
        <v>N/A</v>
      </c>
      <c r="L77" s="63" t="str">
        <f>VLOOKUP(H77,Hoja1!A$2:G$445,5,0)</f>
        <v>N/A</v>
      </c>
      <c r="M77" s="66">
        <v>2</v>
      </c>
      <c r="N77" s="20">
        <v>3</v>
      </c>
      <c r="O77" s="20">
        <v>25</v>
      </c>
      <c r="P77" s="20">
        <f t="shared" si="53"/>
        <v>6</v>
      </c>
      <c r="Q77" s="20">
        <f t="shared" si="54"/>
        <v>150</v>
      </c>
      <c r="R77" s="33" t="str">
        <f t="shared" si="55"/>
        <v>M-6</v>
      </c>
      <c r="S77" s="35" t="str">
        <f t="shared" si="56"/>
        <v>II</v>
      </c>
      <c r="T77" s="35" t="str">
        <f t="shared" si="57"/>
        <v>No Aceptable o Aceptable Con Control Especifico</v>
      </c>
      <c r="U77" s="137"/>
      <c r="V77" s="63" t="str">
        <f>VLOOKUP(H77,Hoja1!A$2:G$445,6,0)</f>
        <v>Caídas de distinto nivel</v>
      </c>
      <c r="W77" s="68"/>
      <c r="X77" s="68"/>
      <c r="Y77" s="68"/>
      <c r="Z77" s="17" t="s">
        <v>1241</v>
      </c>
      <c r="AA77" s="17" t="str">
        <f>VLOOKUP(H77,Hoja1!A$2:G$445,7,0)</f>
        <v>Pautas Básicas en orden y aseo en el lugar de trabajo, actos y condiciones inseguras</v>
      </c>
      <c r="AB77" s="68" t="s">
        <v>32</v>
      </c>
      <c r="AC77" s="125"/>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102.75" customHeight="1">
      <c r="A78" s="122"/>
      <c r="B78" s="122"/>
      <c r="C78" s="125"/>
      <c r="D78" s="131"/>
      <c r="E78" s="134"/>
      <c r="F78" s="134"/>
      <c r="G78" s="63" t="str">
        <f>VLOOKUP(H78,Hoja1!A$1:G$445,2,0)</f>
        <v>Inmersión (lluvias, crecientes de rios, quebradas, caídas de tarabitas, puentes y medios de transporte)</v>
      </c>
      <c r="H78" s="33" t="s">
        <v>1189</v>
      </c>
      <c r="I78" s="63" t="str">
        <f>VLOOKUP(H78,Hoja1!A$2:G$445,3,0)</f>
        <v>Contusiones, laceraciones, afectaciones del sistema respiratorio.</v>
      </c>
      <c r="J78" s="66" t="s">
        <v>1196</v>
      </c>
      <c r="K78" s="63" t="str">
        <f>VLOOKUP(H78,Hoja1!A$2:G$445,4,0)</f>
        <v>Inspecciones planeadas e inspecciones no planeadas, procedimientos de programas de seguridad y salud en el trabajo</v>
      </c>
      <c r="L78" s="63" t="str">
        <f>VLOOKUP(H78,Hoja1!A$2:G$445,5,0)</f>
        <v>E.P.P.</v>
      </c>
      <c r="M78" s="66">
        <v>2</v>
      </c>
      <c r="N78" s="20">
        <v>1</v>
      </c>
      <c r="O78" s="20">
        <v>25</v>
      </c>
      <c r="P78" s="20">
        <f aca="true" t="shared" si="68" ref="P78">M78*N78</f>
        <v>2</v>
      </c>
      <c r="Q78" s="20">
        <f aca="true" t="shared" si="69" ref="Q78">O78*P78</f>
        <v>50</v>
      </c>
      <c r="R78" s="33" t="str">
        <f aca="true" t="shared" si="70" ref="R78">IF(P78=40,"MA-40",IF(P78=30,"MA-30",IF(P78=20,"A-20",IF(P78=10,"A-10",IF(P78=24,"MA-24",IF(P78=18,"A-18",IF(P78=12,"A-12",IF(P78=6,"M-6",IF(P78=8,"M-8",IF(P78=6,"M-6",IF(P78=4,"B-4",IF(P78=2,"B-2",))))))))))))</f>
        <v>B-2</v>
      </c>
      <c r="S78" s="35" t="str">
        <f aca="true" t="shared" si="71" ref="S78">IF(Q78&lt;=20,"IV",IF(Q78&lt;=120,"III",IF(Q78&lt;=500,"II",IF(Q78&lt;=4000,"I"))))</f>
        <v>III</v>
      </c>
      <c r="T78" s="35" t="str">
        <f aca="true" t="shared" si="72" ref="T78">IF(S78=0,"",IF(S78="IV","Aceptable",IF(S78="III","Mejorable",IF(S78="II","No Aceptable o Aceptable Con Control Especifico",IF(S78="I","No Aceptable","")))))</f>
        <v>Mejorable</v>
      </c>
      <c r="U78" s="137"/>
      <c r="V78" s="63" t="str">
        <f>VLOOKUP(H78,Hoja1!A$2:G$445,6,0)</f>
        <v>Muerte</v>
      </c>
      <c r="W78" s="68"/>
      <c r="X78" s="68"/>
      <c r="Y78" s="68"/>
      <c r="Z78" s="17"/>
      <c r="AA78" s="17" t="str">
        <f>VLOOKUP(H78,Hoja1!A$2:G$445,7,0)</f>
        <v>Capacitación en salvamento acuatico y primer respondiente.</v>
      </c>
      <c r="AB78" s="68" t="s">
        <v>1245</v>
      </c>
      <c r="AC78" s="125"/>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89.25">
      <c r="A79" s="122"/>
      <c r="B79" s="122"/>
      <c r="C79" s="125"/>
      <c r="D79" s="131"/>
      <c r="E79" s="134"/>
      <c r="F79" s="134"/>
      <c r="G79" s="63" t="str">
        <f>VLOOKUP(H79,Hoja1!A$1:G$445,2,0)</f>
        <v>MANTENIMIENTO DE PUENTE GRUAS, LIMPIEZA DE CANALES, MANTENIMIENTO DE INSTALACIONES LOCATIVAS, MANTENIMIENTO Y REPARACIÓN DE POZOS</v>
      </c>
      <c r="H79" s="33" t="s">
        <v>624</v>
      </c>
      <c r="I79" s="63" t="str">
        <f>VLOOKUP(H79,Hoja1!A$2:G$445,3,0)</f>
        <v>LESIONES, FRACTURAS, MUERTE</v>
      </c>
      <c r="J79" s="66" t="s">
        <v>1196</v>
      </c>
      <c r="K79" s="63" t="str">
        <f>VLOOKUP(H79,Hoja1!A$2:G$445,4,0)</f>
        <v>Inspecciones planeadas e inspecciones no planeadas, procedimientos de programas de seguridad y salud en el trabajo</v>
      </c>
      <c r="L79" s="63" t="str">
        <f>VLOOKUP(H79,Hoja1!A$2:G$445,5,0)</f>
        <v>EPP</v>
      </c>
      <c r="M79" s="66">
        <v>2</v>
      </c>
      <c r="N79" s="20">
        <v>2</v>
      </c>
      <c r="O79" s="20">
        <v>100</v>
      </c>
      <c r="P79" s="20">
        <f aca="true" t="shared" si="73" ref="P79">M79*N79</f>
        <v>4</v>
      </c>
      <c r="Q79" s="20">
        <f aca="true" t="shared" si="74" ref="Q79">O79*P79</f>
        <v>400</v>
      </c>
      <c r="R79" s="33" t="str">
        <f aca="true" t="shared" si="75" ref="R79">IF(P79=40,"MA-40",IF(P79=30,"MA-30",IF(P79=20,"A-20",IF(P79=10,"A-10",IF(P79=24,"MA-24",IF(P79=18,"A-18",IF(P79=12,"A-12",IF(P79=6,"M-6",IF(P79=8,"M-8",IF(P79=6,"M-6",IF(P79=4,"B-4",IF(P79=2,"B-2",))))))))))))</f>
        <v>B-4</v>
      </c>
      <c r="S79" s="35" t="str">
        <f aca="true" t="shared" si="76" ref="S79">IF(Q79&lt;=20,"IV",IF(Q79&lt;=120,"III",IF(Q79&lt;=500,"II",IF(Q79&lt;=4000,"I"))))</f>
        <v>II</v>
      </c>
      <c r="T79" s="35" t="str">
        <f aca="true" t="shared" si="77" ref="T79">IF(S79=0,"",IF(S79="IV","Aceptable",IF(S79="III","Mejorable",IF(S79="II","No Aceptable o Aceptable Con Control Especifico",IF(S79="I","No Aceptable","")))))</f>
        <v>No Aceptable o Aceptable Con Control Especifico</v>
      </c>
      <c r="U79" s="137"/>
      <c r="V79" s="63" t="str">
        <f>VLOOKUP(H79,Hoja1!A$2:G$445,6,0)</f>
        <v>MUERTE</v>
      </c>
      <c r="W79" s="68"/>
      <c r="X79" s="68"/>
      <c r="Y79" s="68"/>
      <c r="Z79" s="17"/>
      <c r="AA79" s="17" t="str">
        <f>VLOOKUP(H79,Hoja1!A$2:G$445,7,0)</f>
        <v>CERTIFICACIÓN Y/O ENTRENAMIENTO EN TRABAJO SEGURO EN ALTURAS; DILGENCIAMIENTO DE PERMISO DE TRABAJO; USO Y MANEJO ADECUADO DE E.P.P.; ARME Y DESARME DE ANDAMIOS</v>
      </c>
      <c r="AB79" s="68" t="s">
        <v>32</v>
      </c>
      <c r="AC79" s="125"/>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63.75">
      <c r="A80" s="122"/>
      <c r="B80" s="122"/>
      <c r="C80" s="125"/>
      <c r="D80" s="131"/>
      <c r="E80" s="134"/>
      <c r="F80" s="134"/>
      <c r="G80" s="63" t="str">
        <f>VLOOKUP(H80,Hoja1!A$1:G$445,2,0)</f>
        <v>Ingreso a pozos, Red de acueducto o excavaciones</v>
      </c>
      <c r="H80" s="33" t="s">
        <v>571</v>
      </c>
      <c r="I80" s="63" t="str">
        <f>VLOOKUP(H80,Hoja1!A$2:G$445,3,0)</f>
        <v>Intoxicación, asfixicia, daños vías resiratorias, muerte</v>
      </c>
      <c r="J80" s="66" t="s">
        <v>1196</v>
      </c>
      <c r="K80" s="63" t="str">
        <f>VLOOKUP(H80,Hoja1!A$2:G$445,4,0)</f>
        <v>Inspecciones planeadas e inspecciones no planeadas, procedimientos de programas de seguridad y salud en el trabajo</v>
      </c>
      <c r="L80" s="63" t="str">
        <f>VLOOKUP(H80,Hoja1!A$2:G$445,5,0)</f>
        <v>E.P.P. Colectivos, Tripoide</v>
      </c>
      <c r="M80" s="66">
        <v>2</v>
      </c>
      <c r="N80" s="20">
        <v>1</v>
      </c>
      <c r="O80" s="20">
        <v>60</v>
      </c>
      <c r="P80" s="20">
        <f t="shared" si="53"/>
        <v>2</v>
      </c>
      <c r="Q80" s="20">
        <f t="shared" si="54"/>
        <v>120</v>
      </c>
      <c r="R80" s="33" t="str">
        <f t="shared" si="55"/>
        <v>B-2</v>
      </c>
      <c r="S80" s="35" t="str">
        <f t="shared" si="56"/>
        <v>III</v>
      </c>
      <c r="T80" s="35" t="str">
        <f t="shared" si="57"/>
        <v>Mejorable</v>
      </c>
      <c r="U80" s="137"/>
      <c r="V80" s="63" t="str">
        <f>VLOOKUP(H80,Hoja1!A$2:G$445,6,0)</f>
        <v>Muerte</v>
      </c>
      <c r="W80" s="68"/>
      <c r="X80" s="68"/>
      <c r="Y80" s="68"/>
      <c r="Z80" s="17"/>
      <c r="AA80" s="17" t="str">
        <f>VLOOKUP(H80,Hoja1!A$2:G$445,7,0)</f>
        <v>Trabajo seguro en espacios confinados y manejo de medidores de gases, diligenciamiento de permisos de trabajos, uso y manejo adecuado de E.P.P.</v>
      </c>
      <c r="AB80" s="68"/>
      <c r="AC80" s="125"/>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63.75">
      <c r="A81" s="122"/>
      <c r="B81" s="122"/>
      <c r="C81" s="125"/>
      <c r="D81" s="131"/>
      <c r="E81" s="134"/>
      <c r="F81" s="134"/>
      <c r="G81" s="63" t="str">
        <f>VLOOKUP(H81,Hoja1!A$1:G$445,2,0)</f>
        <v>Atropellamiento, Envestir</v>
      </c>
      <c r="H81" s="33" t="s">
        <v>1188</v>
      </c>
      <c r="I81" s="63" t="str">
        <f>VLOOKUP(H81,Hoja1!A$2:G$445,3,0)</f>
        <v>Lesiones, pérdidas materiales, muerte</v>
      </c>
      <c r="J81" s="66" t="s">
        <v>1196</v>
      </c>
      <c r="K81" s="63" t="str">
        <f>VLOOKUP(H81,Hoja1!A$2:G$445,4,0)</f>
        <v>Inspecciones planeadas e inspecciones no planeadas, procedimientos de programas de seguridad y salud en el trabajo</v>
      </c>
      <c r="L81" s="63" t="str">
        <f>VLOOKUP(H81,Hoja1!A$2:G$445,5,0)</f>
        <v>Programa de seguridad vial, señalización</v>
      </c>
      <c r="M81" s="66">
        <v>2</v>
      </c>
      <c r="N81" s="20">
        <v>1</v>
      </c>
      <c r="O81" s="20">
        <v>60</v>
      </c>
      <c r="P81" s="20">
        <f aca="true" t="shared" si="78" ref="P81">M81*N81</f>
        <v>2</v>
      </c>
      <c r="Q81" s="20">
        <f aca="true" t="shared" si="79" ref="Q81">O81*P81</f>
        <v>120</v>
      </c>
      <c r="R81" s="33" t="str">
        <f aca="true" t="shared" si="80" ref="R81">IF(P81=40,"MA-40",IF(P81=30,"MA-30",IF(P81=20,"A-20",IF(P81=10,"A-10",IF(P81=24,"MA-24",IF(P81=18,"A-18",IF(P81=12,"A-12",IF(P81=6,"M-6",IF(P81=8,"M-8",IF(P81=6,"M-6",IF(P81=4,"B-4",IF(P81=2,"B-2",))))))))))))</f>
        <v>B-2</v>
      </c>
      <c r="S81" s="35" t="str">
        <f aca="true" t="shared" si="81" ref="S81">IF(Q81&lt;=20,"IV",IF(Q81&lt;=120,"III",IF(Q81&lt;=500,"II",IF(Q81&lt;=4000,"I"))))</f>
        <v>III</v>
      </c>
      <c r="T81" s="35" t="str">
        <f aca="true" t="shared" si="82" ref="T81">IF(S81=0,"",IF(S81="IV","Aceptable",IF(S81="III","Mejorable",IF(S81="II","No Aceptable o Aceptable Con Control Especifico",IF(S81="I","No Aceptable","")))))</f>
        <v>Mejorable</v>
      </c>
      <c r="U81" s="137"/>
      <c r="V81" s="63" t="str">
        <f>VLOOKUP(H81,Hoja1!A$2:G$445,6,0)</f>
        <v>Muerte</v>
      </c>
      <c r="W81" s="68"/>
      <c r="X81" s="68"/>
      <c r="Y81" s="68"/>
      <c r="Z81" s="70" t="s">
        <v>1246</v>
      </c>
      <c r="AA81" s="17" t="str">
        <f>VLOOKUP(H81,Hoja1!A$2:G$445,7,0)</f>
        <v>Seguridad vial y manejo defensivo, aseguramiento de áreas de trabajo</v>
      </c>
      <c r="AB81" s="68" t="s">
        <v>1205</v>
      </c>
      <c r="AC81" s="125"/>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84.75" customHeight="1">
      <c r="A82" s="122"/>
      <c r="B82" s="122"/>
      <c r="C82" s="125"/>
      <c r="D82" s="131"/>
      <c r="E82" s="134"/>
      <c r="F82" s="134"/>
      <c r="G82" s="63" t="str">
        <f>VLOOKUP(H82,Hoja1!A$1:G$445,2,0)</f>
        <v>Atraco, golpiza, atentados y secuestrados</v>
      </c>
      <c r="H82" s="33" t="s">
        <v>57</v>
      </c>
      <c r="I82" s="63" t="str">
        <f>VLOOKUP(H82,Hoja1!A$2:G$445,3,0)</f>
        <v>Estrés, golpes, Secuestros</v>
      </c>
      <c r="J82" s="66" t="s">
        <v>1196</v>
      </c>
      <c r="K82" s="63" t="str">
        <f>VLOOKUP(H82,Hoja1!A$2:G$445,4,0)</f>
        <v>Inspecciones planeadas e inspecciones no planeadas, procedimientos de programas de seguridad y salud en el trabajo</v>
      </c>
      <c r="L82" s="63" t="str">
        <f>VLOOKUP(H82,Hoja1!A$2:G$445,5,0)</f>
        <v xml:space="preserve">Uniformes Corporativos, Caquetas corporativas, Carnetización
</v>
      </c>
      <c r="M82" s="66">
        <v>2</v>
      </c>
      <c r="N82" s="20">
        <v>2</v>
      </c>
      <c r="O82" s="20">
        <v>60</v>
      </c>
      <c r="P82" s="20">
        <f t="shared" si="53"/>
        <v>4</v>
      </c>
      <c r="Q82" s="20">
        <f t="shared" si="54"/>
        <v>240</v>
      </c>
      <c r="R82" s="33" t="str">
        <f t="shared" si="55"/>
        <v>B-4</v>
      </c>
      <c r="S82" s="35" t="str">
        <f t="shared" si="56"/>
        <v>II</v>
      </c>
      <c r="T82" s="35" t="str">
        <f t="shared" si="57"/>
        <v>No Aceptable o Aceptable Con Control Especifico</v>
      </c>
      <c r="U82" s="137"/>
      <c r="V82" s="63" t="str">
        <f>VLOOKUP(H82,Hoja1!A$2:G$445,6,0)</f>
        <v>Secuestros</v>
      </c>
      <c r="W82" s="68"/>
      <c r="X82" s="68"/>
      <c r="Y82" s="68"/>
      <c r="Z82" s="17"/>
      <c r="AA82" s="17" t="str">
        <f>VLOOKUP(H82,Hoja1!A$2:G$445,7,0)</f>
        <v>N/A</v>
      </c>
      <c r="AB82" s="68" t="s">
        <v>1207</v>
      </c>
      <c r="AC82" s="125"/>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
      <c r="A83" s="122"/>
      <c r="B83" s="122"/>
      <c r="C83" s="125"/>
      <c r="D83" s="131"/>
      <c r="E83" s="134"/>
      <c r="F83" s="134"/>
      <c r="G83" s="63" t="str">
        <f>VLOOKUP(H83,Hoja1!A$1:G$445,2,0)</f>
        <v>Forzadas, Prolongadas</v>
      </c>
      <c r="H83" s="33" t="s">
        <v>40</v>
      </c>
      <c r="I83" s="63" t="str">
        <f>VLOOKUP(H83,Hoja1!A$2:G$445,3,0)</f>
        <v xml:space="preserve">Lesiones osteomusculares, lesiones osteoarticulares
</v>
      </c>
      <c r="J83" s="66" t="s">
        <v>1196</v>
      </c>
      <c r="K83" s="63" t="str">
        <f>VLOOKUP(H83,Hoja1!A$2:G$445,4,0)</f>
        <v>Inspecciones planeadas e inspecciones no planeadas, procedimientos de programas de seguridad y salud en el trabajo</v>
      </c>
      <c r="L83" s="63" t="str">
        <f>VLOOKUP(H83,Hoja1!A$2:G$445,5,0)</f>
        <v>PVE Biomecánico, programa pausas activas, exámenes periódicos, recomendaciones, control de posturas</v>
      </c>
      <c r="M83" s="66">
        <v>2</v>
      </c>
      <c r="N83" s="20">
        <v>3</v>
      </c>
      <c r="O83" s="20">
        <v>25</v>
      </c>
      <c r="P83" s="20">
        <f aca="true" t="shared" si="83" ref="P83">M83*N83</f>
        <v>6</v>
      </c>
      <c r="Q83" s="20">
        <f aca="true" t="shared" si="84" ref="Q83">O83*P83</f>
        <v>150</v>
      </c>
      <c r="R83" s="33" t="str">
        <f aca="true" t="shared" si="85" ref="R83">IF(P83=40,"MA-40",IF(P83=30,"MA-30",IF(P83=20,"A-20",IF(P83=10,"A-10",IF(P83=24,"MA-24",IF(P83=18,"A-18",IF(P83=12,"A-12",IF(P83=6,"M-6",IF(P83=8,"M-8",IF(P83=6,"M-6",IF(P83=4,"B-4",IF(P83=2,"B-2",))))))))))))</f>
        <v>M-6</v>
      </c>
      <c r="S83" s="35" t="str">
        <f aca="true" t="shared" si="86" ref="S83">IF(Q83&lt;=20,"IV",IF(Q83&lt;=120,"III",IF(Q83&lt;=500,"II",IF(Q83&lt;=4000,"I"))))</f>
        <v>II</v>
      </c>
      <c r="T83" s="35" t="str">
        <f aca="true" t="shared" si="87" ref="T83">IF(S83=0,"",IF(S83="IV","Aceptable",IF(S83="III","Mejorable",IF(S83="II","No Aceptable o Aceptable Con Control Especifico",IF(S83="I","No Aceptable","")))))</f>
        <v>No Aceptable o Aceptable Con Control Especifico</v>
      </c>
      <c r="U83" s="137"/>
      <c r="V83" s="63" t="str">
        <f>VLOOKUP(H83,Hoja1!A$2:G$445,6,0)</f>
        <v>Enfermedades Osteomusculares</v>
      </c>
      <c r="W83" s="68"/>
      <c r="X83" s="68"/>
      <c r="Y83" s="68"/>
      <c r="Z83" s="17"/>
      <c r="AA83" s="17" t="str">
        <f>VLOOKUP(H83,Hoja1!A$2:G$445,7,0)</f>
        <v>Prevención en lesiones osteomusculares, líderes de pausas activas</v>
      </c>
      <c r="AB83" s="174" t="s">
        <v>1204</v>
      </c>
      <c r="AC83" s="125"/>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
      <c r="A84" s="122"/>
      <c r="B84" s="122"/>
      <c r="C84" s="125"/>
      <c r="D84" s="131"/>
      <c r="E84" s="134"/>
      <c r="F84" s="134"/>
      <c r="G84" s="63" t="str">
        <f>VLOOKUP(H84,Hoja1!A$1:G$445,2,0)</f>
        <v>Carga de un peso mayor al recomendado</v>
      </c>
      <c r="H84" s="33" t="s">
        <v>486</v>
      </c>
      <c r="I84" s="63" t="str">
        <f>VLOOKUP(H84,Hoja1!A$2:G$445,3,0)</f>
        <v>Lesiones osteomusculares, lesiones osteoarticulares</v>
      </c>
      <c r="J84" s="66" t="s">
        <v>1196</v>
      </c>
      <c r="K84" s="63" t="str">
        <f>VLOOKUP(H84,Hoja1!A$2:G$445,4,0)</f>
        <v>Inspecciones planeadas e inspecciones no planeadas, procedimientos de programas de seguridad y salud en el trabajo</v>
      </c>
      <c r="L84" s="63" t="str">
        <f>VLOOKUP(H84,Hoja1!A$2:G$445,5,0)</f>
        <v>PVE Biomecánico, programa pausas activas, exámenes periódicos, recomendaciones, control de posturas</v>
      </c>
      <c r="M84" s="66">
        <v>2</v>
      </c>
      <c r="N84" s="20">
        <v>2</v>
      </c>
      <c r="O84" s="20">
        <v>25</v>
      </c>
      <c r="P84" s="20">
        <f aca="true" t="shared" si="88" ref="P84">M84*N84</f>
        <v>4</v>
      </c>
      <c r="Q84" s="20">
        <f aca="true" t="shared" si="89" ref="Q84">O84*P84</f>
        <v>100</v>
      </c>
      <c r="R84" s="33" t="str">
        <f aca="true" t="shared" si="90" ref="R84">IF(P84=40,"MA-40",IF(P84=30,"MA-30",IF(P84=20,"A-20",IF(P84=10,"A-10",IF(P84=24,"MA-24",IF(P84=18,"A-18",IF(P84=12,"A-12",IF(P84=6,"M-6",IF(P84=8,"M-8",IF(P84=6,"M-6",IF(P84=4,"B-4",IF(P84=2,"B-2",))))))))))))</f>
        <v>B-4</v>
      </c>
      <c r="S84" s="35" t="str">
        <f aca="true" t="shared" si="91" ref="S84">IF(Q84&lt;=20,"IV",IF(Q84&lt;=120,"III",IF(Q84&lt;=500,"II",IF(Q84&lt;=4000,"I"))))</f>
        <v>III</v>
      </c>
      <c r="T84" s="35" t="str">
        <f aca="true" t="shared" si="92" ref="T84">IF(S84=0,"",IF(S84="IV","Aceptable",IF(S84="III","Mejorable",IF(S84="II","No Aceptable o Aceptable Con Control Especifico",IF(S84="I","No Aceptable","")))))</f>
        <v>Mejorable</v>
      </c>
      <c r="U84" s="137"/>
      <c r="V84" s="63" t="str">
        <f>VLOOKUP(H84,Hoja1!A$2:G$445,6,0)</f>
        <v>Enfermedades del sistema osteomuscular</v>
      </c>
      <c r="W84" s="68"/>
      <c r="X84" s="68"/>
      <c r="Y84" s="68"/>
      <c r="Z84" s="17"/>
      <c r="AA84" s="17" t="str">
        <f>VLOOKUP(H84,Hoja1!A$2:G$445,7,0)</f>
        <v>Prevención en lesiones osteomusculares, Líderes en pausas activas</v>
      </c>
      <c r="AB84" s="128"/>
      <c r="AC84" s="125"/>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73.5" customHeight="1">
      <c r="A85" s="122"/>
      <c r="B85" s="122"/>
      <c r="C85" s="125"/>
      <c r="D85" s="131"/>
      <c r="E85" s="134"/>
      <c r="F85" s="134"/>
      <c r="G85" s="63" t="str">
        <f>VLOOKUP(H85,Hoja1!A$1:G$445,2,0)</f>
        <v>GASES Y VAPORES</v>
      </c>
      <c r="H85" s="33" t="s">
        <v>250</v>
      </c>
      <c r="I85" s="63" t="str">
        <f>VLOOKUP(H85,Hoja1!A$2:G$445,3,0)</f>
        <v xml:space="preserve"> LESIONES EN LA PIEL, IRRITACIÓN EN VÍAS  RESPIRATORIAS, MUERTE</v>
      </c>
      <c r="J85" s="66" t="s">
        <v>1230</v>
      </c>
      <c r="K85" s="63" t="str">
        <f>VLOOKUP(H85,Hoja1!A$2:G$445,4,0)</f>
        <v>Inspecciones planeadas e inspecciones no planeadas, procedimientos de programas de seguridad y salud en el trabajo</v>
      </c>
      <c r="L85" s="63" t="str">
        <f>VLOOKUP(H85,Hoja1!A$2:G$445,5,0)</f>
        <v>EPP TAPABOCAS, CARETAS CON FILTROS</v>
      </c>
      <c r="M85" s="66">
        <v>2</v>
      </c>
      <c r="N85" s="20">
        <v>1</v>
      </c>
      <c r="O85" s="20">
        <v>100</v>
      </c>
      <c r="P85" s="20">
        <f t="shared" si="53"/>
        <v>2</v>
      </c>
      <c r="Q85" s="20">
        <f t="shared" si="54"/>
        <v>200</v>
      </c>
      <c r="R85" s="33" t="str">
        <f t="shared" si="55"/>
        <v>B-2</v>
      </c>
      <c r="S85" s="35" t="str">
        <f t="shared" si="56"/>
        <v>II</v>
      </c>
      <c r="T85" s="35" t="str">
        <f t="shared" si="57"/>
        <v>No Aceptable o Aceptable Con Control Especifico</v>
      </c>
      <c r="U85" s="137"/>
      <c r="V85" s="63" t="str">
        <f>VLOOKUP(H85,Hoja1!A$2:G$445,6,0)</f>
        <v xml:space="preserve"> MUERTE</v>
      </c>
      <c r="W85" s="68"/>
      <c r="X85" s="68"/>
      <c r="Y85" s="68"/>
      <c r="Z85" s="17"/>
      <c r="AA85" s="17" t="str">
        <f>VLOOKUP(H85,Hoja1!A$2:G$445,7,0)</f>
        <v>USO Y MANEJO ADECUADO DE E.P.P.</v>
      </c>
      <c r="AB85" s="68" t="s">
        <v>1239</v>
      </c>
      <c r="AC85" s="125"/>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100.5" customHeight="1">
      <c r="A86" s="122"/>
      <c r="B86" s="122"/>
      <c r="C86" s="125"/>
      <c r="D86" s="131"/>
      <c r="E86" s="134"/>
      <c r="F86" s="134"/>
      <c r="G86" s="63" t="str">
        <f>VLOOKUP(H86,Hoja1!A$1:G$445,2,0)</f>
        <v>LÍQUIDOS</v>
      </c>
      <c r="H86" s="33" t="s">
        <v>263</v>
      </c>
      <c r="I86" s="63" t="str">
        <f>VLOOKUP(H86,Hoja1!A$2:G$445,3,0)</f>
        <v xml:space="preserve">  QUEMADURAS, IRRITACIONES, LESIONES PIEL, LESIONES OCULARES, IRRITACIÓN DE LAS MUCOSAS</v>
      </c>
      <c r="J86" s="66" t="s">
        <v>1244</v>
      </c>
      <c r="K86" s="63" t="str">
        <f>VLOOKUP(H86,Hoja1!A$2:G$445,4,0)</f>
        <v>Inspecciones planeadas e inspecciones no planeadas, procedimientos de programas de seguridad y salud en el trabajo</v>
      </c>
      <c r="L86" s="63" t="str">
        <f>VLOOKUP(H86,Hoja1!A$2:G$445,5,0)</f>
        <v>EPP TAPABOCAS, CARETAS CON FILTROS, GUANTES</v>
      </c>
      <c r="M86" s="66">
        <v>2</v>
      </c>
      <c r="N86" s="20">
        <v>1</v>
      </c>
      <c r="O86" s="20">
        <v>100</v>
      </c>
      <c r="P86" s="20">
        <f t="shared" si="53"/>
        <v>2</v>
      </c>
      <c r="Q86" s="20">
        <f t="shared" si="54"/>
        <v>200</v>
      </c>
      <c r="R86" s="33" t="str">
        <f t="shared" si="55"/>
        <v>B-2</v>
      </c>
      <c r="S86" s="35" t="str">
        <f t="shared" si="56"/>
        <v>II</v>
      </c>
      <c r="T86" s="35" t="str">
        <f t="shared" si="57"/>
        <v>No Aceptable o Aceptable Con Control Especifico</v>
      </c>
      <c r="U86" s="137"/>
      <c r="V86" s="63" t="str">
        <f>VLOOKUP(H86,Hoja1!A$2:G$445,6,0)</f>
        <v>LESIONES IRREVERSIBLES VÍAS RESPIRATORIAS</v>
      </c>
      <c r="W86" s="68"/>
      <c r="X86" s="68"/>
      <c r="Y86" s="68"/>
      <c r="Z86" s="17"/>
      <c r="AA86" s="17" t="str">
        <f>VLOOKUP(H86,Hoja1!A$2:G$445,7,0)</f>
        <v>USO Y MANEJO ADECUADO DE E.P.P.; MANEJO DE PRODUCTOS QUÍMICOS LÍQUIDOS</v>
      </c>
      <c r="AB86" s="68" t="s">
        <v>1247</v>
      </c>
      <c r="AC86" s="125"/>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41.25" customHeight="1">
      <c r="A87" s="122"/>
      <c r="B87" s="122"/>
      <c r="C87" s="175"/>
      <c r="D87" s="188"/>
      <c r="E87" s="189"/>
      <c r="F87" s="189"/>
      <c r="G87" s="63" t="str">
        <f>VLOOKUP(H87,Hoja1!A$1:G$445,2,0)</f>
        <v>MATERIAL PARTICULADO</v>
      </c>
      <c r="H87" s="33" t="s">
        <v>269</v>
      </c>
      <c r="I87" s="63" t="str">
        <f>VLOOKUP(H87,Hoja1!A$2:G$445,3,0)</f>
        <v>NEUMOCONIOSIS, BRONQUITIS, ASMA, SILICOSIS</v>
      </c>
      <c r="J87" s="66" t="s">
        <v>1231</v>
      </c>
      <c r="K87" s="63" t="str">
        <f>VLOOKUP(H87,Hoja1!A$2:G$445,4,0)</f>
        <v>Inspecciones planeadas e inspecciones no planeadas, procedimientos de programas de seguridad y salud en el trabajo</v>
      </c>
      <c r="L87" s="63" t="str">
        <f>VLOOKUP(H87,Hoja1!A$2:G$445,5,0)</f>
        <v>EPP MASCARILLAS Y FILTROS</v>
      </c>
      <c r="M87" s="66">
        <v>2</v>
      </c>
      <c r="N87" s="20">
        <v>2</v>
      </c>
      <c r="O87" s="20">
        <v>60</v>
      </c>
      <c r="P87" s="20">
        <f t="shared" si="53"/>
        <v>4</v>
      </c>
      <c r="Q87" s="20">
        <f t="shared" si="54"/>
        <v>240</v>
      </c>
      <c r="R87" s="33" t="str">
        <f t="shared" si="55"/>
        <v>B-4</v>
      </c>
      <c r="S87" s="35" t="str">
        <f t="shared" si="56"/>
        <v>II</v>
      </c>
      <c r="T87" s="35" t="str">
        <f t="shared" si="57"/>
        <v>No Aceptable o Aceptable Con Control Especifico</v>
      </c>
      <c r="U87" s="192"/>
      <c r="V87" s="63" t="str">
        <f>VLOOKUP(H87,Hoja1!A$2:G$445,6,0)</f>
        <v>NEUMOCONIOSIS</v>
      </c>
      <c r="W87" s="68"/>
      <c r="X87" s="68"/>
      <c r="Y87" s="68"/>
      <c r="Z87" s="17"/>
      <c r="AA87" s="17" t="str">
        <f>VLOOKUP(H87,Hoja1!A$2:G$445,7,0)</f>
        <v>USO Y MANEJO DE LOS EPP</v>
      </c>
      <c r="AB87" s="192" t="s">
        <v>32</v>
      </c>
      <c r="AC87" s="175"/>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41.25" customHeight="1">
      <c r="A88" s="122"/>
      <c r="B88" s="122"/>
      <c r="C88" s="175"/>
      <c r="D88" s="188"/>
      <c r="E88" s="189"/>
      <c r="F88" s="189"/>
      <c r="G88" s="63" t="str">
        <f>VLOOKUP(H88,Hoja1!A$1:G$445,2,0)</f>
        <v xml:space="preserve">POLVOS INORGÁNICOS </v>
      </c>
      <c r="H88" s="33" t="s">
        <v>274</v>
      </c>
      <c r="I88" s="63" t="str">
        <f>VLOOKUP(H88,Hoja1!A$2:G$445,3,0)</f>
        <v xml:space="preserve">ASMA,GRIPA, NEUMOCONIOSIS </v>
      </c>
      <c r="J88" s="66" t="s">
        <v>1231</v>
      </c>
      <c r="K88" s="63" t="str">
        <f>VLOOKUP(H88,Hoja1!A$2:G$445,4,0)</f>
        <v>Inspecciones planeadas e inspecciones no planeadas, procedimientos de programas de seguridad y salud en el trabajo</v>
      </c>
      <c r="L88" s="63" t="str">
        <f>VLOOKUP(H88,Hoja1!A$2:G$445,5,0)</f>
        <v>EPP MASCARILLAS Y FILTROS</v>
      </c>
      <c r="M88" s="66">
        <v>2</v>
      </c>
      <c r="N88" s="20">
        <v>2</v>
      </c>
      <c r="O88" s="20">
        <v>60</v>
      </c>
      <c r="P88" s="20">
        <f aca="true" t="shared" si="93" ref="P88">M88*N88</f>
        <v>4</v>
      </c>
      <c r="Q88" s="20">
        <f aca="true" t="shared" si="94" ref="Q88">O88*P88</f>
        <v>240</v>
      </c>
      <c r="R88" s="33" t="str">
        <f aca="true" t="shared" si="95" ref="R88">IF(P88=40,"MA-40",IF(P88=30,"MA-30",IF(P88=20,"A-20",IF(P88=10,"A-10",IF(P88=24,"MA-24",IF(P88=18,"A-18",IF(P88=12,"A-12",IF(P88=6,"M-6",IF(P88=8,"M-8",IF(P88=6,"M-6",IF(P88=4,"B-4",IF(P88=2,"B-2",))))))))))))</f>
        <v>B-4</v>
      </c>
      <c r="S88" s="35" t="str">
        <f aca="true" t="shared" si="96" ref="S88">IF(Q88&lt;=20,"IV",IF(Q88&lt;=120,"III",IF(Q88&lt;=500,"II",IF(Q88&lt;=4000,"I"))))</f>
        <v>II</v>
      </c>
      <c r="T88" s="35" t="str">
        <f aca="true" t="shared" si="97" ref="T88">IF(S88=0,"",IF(S88="IV","Aceptable",IF(S88="III","Mejorable",IF(S88="II","No Aceptable o Aceptable Con Control Especifico",IF(S88="I","No Aceptable","")))))</f>
        <v>No Aceptable o Aceptable Con Control Especifico</v>
      </c>
      <c r="U88" s="192"/>
      <c r="V88" s="63" t="str">
        <f>VLOOKUP(H88,Hoja1!A$2:G$445,6,0)</f>
        <v>NEUMOCONIOSIS</v>
      </c>
      <c r="W88" s="68"/>
      <c r="X88" s="68"/>
      <c r="Y88" s="68"/>
      <c r="Z88" s="17"/>
      <c r="AA88" s="17" t="str">
        <f>VLOOKUP(H88,Hoja1!A$2:G$445,7,0)</f>
        <v>LIMPIEZA</v>
      </c>
      <c r="AB88" s="195"/>
      <c r="AC88" s="175"/>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64.5" thickBot="1">
      <c r="A89" s="122"/>
      <c r="B89" s="122"/>
      <c r="C89" s="126"/>
      <c r="D89" s="132"/>
      <c r="E89" s="135"/>
      <c r="F89" s="135"/>
      <c r="G89" s="64" t="str">
        <f>VLOOKUP(H89,Hoja1!A$1:G$445,2,0)</f>
        <v>SISMOS, INCENDIOS, INUNDACIONES, TERREMOTOS, VENDAVALES, DERRUMBE</v>
      </c>
      <c r="H89" s="36" t="s">
        <v>62</v>
      </c>
      <c r="I89" s="64" t="str">
        <f>VLOOKUP(H89,Hoja1!A$2:G$445,3,0)</f>
        <v>SISMOS, INCENDIOS, INUNDACIONES, TERREMOTOS, VENDAVALES</v>
      </c>
      <c r="J89" s="67" t="s">
        <v>1214</v>
      </c>
      <c r="K89" s="64" t="str">
        <f>VLOOKUP(H89,Hoja1!A$2:G$445,4,0)</f>
        <v>Inspecciones planeadas e inspecciones no planeadas, procedimientos de programas de seguridad y salud en el trabajo</v>
      </c>
      <c r="L89" s="64" t="str">
        <f>VLOOKUP(H89,Hoja1!A$2:G$445,5,0)</f>
        <v>BRIGADAS DE EMERGENCIAS</v>
      </c>
      <c r="M89" s="67">
        <v>2</v>
      </c>
      <c r="N89" s="25">
        <v>1</v>
      </c>
      <c r="O89" s="25">
        <v>100</v>
      </c>
      <c r="P89" s="25">
        <f t="shared" si="53"/>
        <v>2</v>
      </c>
      <c r="Q89" s="25">
        <f t="shared" si="54"/>
        <v>200</v>
      </c>
      <c r="R89" s="36" t="str">
        <f t="shared" si="55"/>
        <v>B-2</v>
      </c>
      <c r="S89" s="37" t="str">
        <f t="shared" si="56"/>
        <v>II</v>
      </c>
      <c r="T89" s="37" t="str">
        <f t="shared" si="57"/>
        <v>No Aceptable o Aceptable Con Control Especifico</v>
      </c>
      <c r="U89" s="138"/>
      <c r="V89" s="64" t="str">
        <f>VLOOKUP(H89,Hoja1!A$2:G$445,6,0)</f>
        <v>MUERTE</v>
      </c>
      <c r="W89" s="69"/>
      <c r="X89" s="69"/>
      <c r="Y89" s="69"/>
      <c r="Z89" s="71" t="s">
        <v>1209</v>
      </c>
      <c r="AA89" s="22" t="str">
        <f>VLOOKUP(H89,Hoja1!A$2:G$445,7,0)</f>
        <v>ENTRENAMIENTO DE LA BRIGADA; DIVULGACIÓN DE PLAN DE EMERGENCIA</v>
      </c>
      <c r="AB89" s="69" t="s">
        <v>1208</v>
      </c>
      <c r="AC89" s="126"/>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sheetData>
  <mergeCells count="62">
    <mergeCell ref="F54:F66"/>
    <mergeCell ref="U54:U66"/>
    <mergeCell ref="F67:F89"/>
    <mergeCell ref="U67:U89"/>
    <mergeCell ref="AB67:AB70"/>
    <mergeCell ref="AC67:AC89"/>
    <mergeCell ref="AB87:AB88"/>
    <mergeCell ref="E5:G5"/>
    <mergeCell ref="AB31:AB34"/>
    <mergeCell ref="AB37:AB38"/>
    <mergeCell ref="M8:S9"/>
    <mergeCell ref="T8:T9"/>
    <mergeCell ref="U8:V9"/>
    <mergeCell ref="W8:AC9"/>
    <mergeCell ref="F11:F26"/>
    <mergeCell ref="J8:L9"/>
    <mergeCell ref="AC27:AC39"/>
    <mergeCell ref="AB35:AB36"/>
    <mergeCell ref="U11:U26"/>
    <mergeCell ref="F40:F53"/>
    <mergeCell ref="U40:U53"/>
    <mergeCell ref="AC40:AC53"/>
    <mergeCell ref="AB45:AB46"/>
    <mergeCell ref="AB49:AB50"/>
    <mergeCell ref="AB40:AB43"/>
    <mergeCell ref="C2:D2"/>
    <mergeCell ref="E2:I2"/>
    <mergeCell ref="E3:I3"/>
    <mergeCell ref="C4:D4"/>
    <mergeCell ref="E4:I4"/>
    <mergeCell ref="A11:A89"/>
    <mergeCell ref="B11:B89"/>
    <mergeCell ref="C11:C26"/>
    <mergeCell ref="D11:D26"/>
    <mergeCell ref="E11:E26"/>
    <mergeCell ref="C40:C53"/>
    <mergeCell ref="D40:D53"/>
    <mergeCell ref="E40:E53"/>
    <mergeCell ref="C67:C89"/>
    <mergeCell ref="D67:D89"/>
    <mergeCell ref="E67:E89"/>
    <mergeCell ref="C54:C66"/>
    <mergeCell ref="D54:D66"/>
    <mergeCell ref="E54:E66"/>
    <mergeCell ref="A8:A10"/>
    <mergeCell ref="B8:B10"/>
    <mergeCell ref="C8:F9"/>
    <mergeCell ref="G8:H9"/>
    <mergeCell ref="I8:I10"/>
    <mergeCell ref="C27:C39"/>
    <mergeCell ref="D27:D39"/>
    <mergeCell ref="E27:E39"/>
    <mergeCell ref="F27:F39"/>
    <mergeCell ref="U27:U39"/>
    <mergeCell ref="AB83:AB84"/>
    <mergeCell ref="AC11:AC26"/>
    <mergeCell ref="AB14:AB17"/>
    <mergeCell ref="AB18:AB19"/>
    <mergeCell ref="AB23:AB24"/>
    <mergeCell ref="AB54:AB57"/>
    <mergeCell ref="AC54:AC66"/>
    <mergeCell ref="AB59:AB60"/>
  </mergeCells>
  <conditionalFormatting sqref="O12:O24 O26:O28 O31:O32 O35:O39 O44:O45 O63:O66">
    <cfRule type="cellIs" priority="428" operator="equal" stopIfTrue="1">
      <formula>"10, 25, 50, 100"</formula>
    </cfRule>
  </conditionalFormatting>
  <conditionalFormatting sqref="T1:T10 T90:T1048576">
    <cfRule type="containsText" priority="425" dxfId="584" operator="containsText" text="No Aceptable o Aceptable con Control Especifico">
      <formula>NOT(ISERROR(SEARCH("No Aceptable o Aceptable con Control Especifico",T1)))</formula>
    </cfRule>
    <cfRule type="containsText" priority="426" dxfId="586" operator="containsText" text="No Aceptable">
      <formula>NOT(ISERROR(SEARCH("No Aceptable",T1)))</formula>
    </cfRule>
    <cfRule type="containsText" priority="427" dxfId="585" operator="containsText" text="No Aceptable o Aceptable con Control Especifico">
      <formula>NOT(ISERROR(SEARCH("No Aceptable o Aceptable con Control Especifico",T1)))</formula>
    </cfRule>
  </conditionalFormatting>
  <conditionalFormatting sqref="S1:S10 S90:S1048576">
    <cfRule type="cellIs" priority="424" dxfId="584" operator="equal">
      <formula>"II"</formula>
    </cfRule>
  </conditionalFormatting>
  <conditionalFormatting sqref="S11:S24 S26:S28 S31:S32 S35:S39 S44:S45 S63:S66">
    <cfRule type="cellIs" priority="420" dxfId="7" operator="equal" stopIfTrue="1">
      <formula>"IV"</formula>
    </cfRule>
    <cfRule type="cellIs" priority="421" dxfId="6" operator="equal" stopIfTrue="1">
      <formula>"III"</formula>
    </cfRule>
    <cfRule type="cellIs" priority="422" dxfId="5" operator="equal" stopIfTrue="1">
      <formula>"II"</formula>
    </cfRule>
    <cfRule type="cellIs" priority="423" dxfId="3" operator="equal" stopIfTrue="1">
      <formula>"I"</formula>
    </cfRule>
  </conditionalFormatting>
  <conditionalFormatting sqref="T11:T24 T26:T28 T31:T32 T35:T39 T44:T45 T63:T66">
    <cfRule type="cellIs" priority="418" dxfId="3" operator="equal" stopIfTrue="1">
      <formula>"No Aceptable"</formula>
    </cfRule>
    <cfRule type="cellIs" priority="419" dxfId="2" operator="equal" stopIfTrue="1">
      <formula>"Aceptable"</formula>
    </cfRule>
  </conditionalFormatting>
  <conditionalFormatting sqref="T11:T24 T26:T28 T31:T32 T35:T39 T44:T45 T63:T66">
    <cfRule type="cellIs" priority="417" dxfId="1" operator="equal" stopIfTrue="1">
      <formula>"No Aceptable o Aceptable Con Control Especifico"</formula>
    </cfRule>
  </conditionalFormatting>
  <conditionalFormatting sqref="T11:T24 T26:T28 T31:T32 T35:T39 T44:T45 T63:T66">
    <cfRule type="containsText" priority="416" dxfId="0" operator="containsText" stopIfTrue="1" text="Mejorable">
      <formula>NOT(ISERROR(SEARCH("Mejorable",T11)))</formula>
    </cfRule>
  </conditionalFormatting>
  <conditionalFormatting sqref="O11">
    <cfRule type="cellIs" priority="397" operator="equal" stopIfTrue="1">
      <formula>"10, 25, 50, 100"</formula>
    </cfRule>
  </conditionalFormatting>
  <conditionalFormatting sqref="O25">
    <cfRule type="cellIs" priority="396" operator="equal" stopIfTrue="1">
      <formula>"10, 25, 50, 100"</formula>
    </cfRule>
  </conditionalFormatting>
  <conditionalFormatting sqref="S25">
    <cfRule type="cellIs" priority="392" dxfId="7" operator="equal" stopIfTrue="1">
      <formula>"IV"</formula>
    </cfRule>
    <cfRule type="cellIs" priority="393" dxfId="6" operator="equal" stopIfTrue="1">
      <formula>"III"</formula>
    </cfRule>
    <cfRule type="cellIs" priority="394" dxfId="5" operator="equal" stopIfTrue="1">
      <formula>"II"</formula>
    </cfRule>
    <cfRule type="cellIs" priority="395" dxfId="3" operator="equal" stopIfTrue="1">
      <formula>"I"</formula>
    </cfRule>
  </conditionalFormatting>
  <conditionalFormatting sqref="T25">
    <cfRule type="cellIs" priority="390" dxfId="3" operator="equal" stopIfTrue="1">
      <formula>"No Aceptable"</formula>
    </cfRule>
    <cfRule type="cellIs" priority="391" dxfId="2" operator="equal" stopIfTrue="1">
      <formula>"Aceptable"</formula>
    </cfRule>
  </conditionalFormatting>
  <conditionalFormatting sqref="T25">
    <cfRule type="cellIs" priority="389" dxfId="1" operator="equal" stopIfTrue="1">
      <formula>"No Aceptable o Aceptable Con Control Especifico"</formula>
    </cfRule>
  </conditionalFormatting>
  <conditionalFormatting sqref="T25">
    <cfRule type="containsText" priority="388" dxfId="0" operator="containsText" stopIfTrue="1" text="Mejorable">
      <formula>NOT(ISERROR(SEARCH("Mejorable",T25)))</formula>
    </cfRule>
  </conditionalFormatting>
  <conditionalFormatting sqref="O34">
    <cfRule type="cellIs" priority="387" operator="equal" stopIfTrue="1">
      <formula>"10, 25, 50, 100"</formula>
    </cfRule>
  </conditionalFormatting>
  <conditionalFormatting sqref="S34">
    <cfRule type="cellIs" priority="383" dxfId="7" operator="equal" stopIfTrue="1">
      <formula>"IV"</formula>
    </cfRule>
    <cfRule type="cellIs" priority="384" dxfId="6" operator="equal" stopIfTrue="1">
      <formula>"III"</formula>
    </cfRule>
    <cfRule type="cellIs" priority="385" dxfId="5" operator="equal" stopIfTrue="1">
      <formula>"II"</formula>
    </cfRule>
    <cfRule type="cellIs" priority="386" dxfId="3" operator="equal" stopIfTrue="1">
      <formula>"I"</formula>
    </cfRule>
  </conditionalFormatting>
  <conditionalFormatting sqref="T34">
    <cfRule type="cellIs" priority="381" dxfId="3" operator="equal" stopIfTrue="1">
      <formula>"No Aceptable"</formula>
    </cfRule>
    <cfRule type="cellIs" priority="382" dxfId="2" operator="equal" stopIfTrue="1">
      <formula>"Aceptable"</formula>
    </cfRule>
  </conditionalFormatting>
  <conditionalFormatting sqref="T34">
    <cfRule type="cellIs" priority="380" dxfId="1" operator="equal" stopIfTrue="1">
      <formula>"No Aceptable o Aceptable Con Control Especifico"</formula>
    </cfRule>
  </conditionalFormatting>
  <conditionalFormatting sqref="T34">
    <cfRule type="containsText" priority="379" dxfId="0" operator="containsText" stopIfTrue="1" text="Mejorable">
      <formula>NOT(ISERROR(SEARCH("Mejorable",T34)))</formula>
    </cfRule>
  </conditionalFormatting>
  <conditionalFormatting sqref="O33">
    <cfRule type="cellIs" priority="378" operator="equal" stopIfTrue="1">
      <formula>"10, 25, 50, 100"</formula>
    </cfRule>
  </conditionalFormatting>
  <conditionalFormatting sqref="S33">
    <cfRule type="cellIs" priority="374" dxfId="7" operator="equal" stopIfTrue="1">
      <formula>"IV"</formula>
    </cfRule>
    <cfRule type="cellIs" priority="375" dxfId="6" operator="equal" stopIfTrue="1">
      <formula>"III"</formula>
    </cfRule>
    <cfRule type="cellIs" priority="376" dxfId="5" operator="equal" stopIfTrue="1">
      <formula>"II"</formula>
    </cfRule>
    <cfRule type="cellIs" priority="377" dxfId="3" operator="equal" stopIfTrue="1">
      <formula>"I"</formula>
    </cfRule>
  </conditionalFormatting>
  <conditionalFormatting sqref="T33">
    <cfRule type="cellIs" priority="372" dxfId="3" operator="equal" stopIfTrue="1">
      <formula>"No Aceptable"</formula>
    </cfRule>
    <cfRule type="cellIs" priority="373" dxfId="2" operator="equal" stopIfTrue="1">
      <formula>"Aceptable"</formula>
    </cfRule>
  </conditionalFormatting>
  <conditionalFormatting sqref="T33">
    <cfRule type="cellIs" priority="371" dxfId="1" operator="equal" stopIfTrue="1">
      <formula>"No Aceptable o Aceptable Con Control Especifico"</formula>
    </cfRule>
  </conditionalFormatting>
  <conditionalFormatting sqref="T33">
    <cfRule type="containsText" priority="370" dxfId="0" operator="containsText" stopIfTrue="1" text="Mejorable">
      <formula>NOT(ISERROR(SEARCH("Mejorable",T33)))</formula>
    </cfRule>
  </conditionalFormatting>
  <conditionalFormatting sqref="O29">
    <cfRule type="cellIs" priority="369" operator="equal" stopIfTrue="1">
      <formula>"10, 25, 50, 100"</formula>
    </cfRule>
  </conditionalFormatting>
  <conditionalFormatting sqref="S29">
    <cfRule type="cellIs" priority="365" dxfId="7" operator="equal" stopIfTrue="1">
      <formula>"IV"</formula>
    </cfRule>
    <cfRule type="cellIs" priority="366" dxfId="6" operator="equal" stopIfTrue="1">
      <formula>"III"</formula>
    </cfRule>
    <cfRule type="cellIs" priority="367" dxfId="5" operator="equal" stopIfTrue="1">
      <formula>"II"</formula>
    </cfRule>
    <cfRule type="cellIs" priority="368" dxfId="3" operator="equal" stopIfTrue="1">
      <formula>"I"</formula>
    </cfRule>
  </conditionalFormatting>
  <conditionalFormatting sqref="T29">
    <cfRule type="cellIs" priority="363" dxfId="3" operator="equal" stopIfTrue="1">
      <formula>"No Aceptable"</formula>
    </cfRule>
    <cfRule type="cellIs" priority="364" dxfId="2" operator="equal" stopIfTrue="1">
      <formula>"Aceptable"</formula>
    </cfRule>
  </conditionalFormatting>
  <conditionalFormatting sqref="T29">
    <cfRule type="cellIs" priority="362" dxfId="1" operator="equal" stopIfTrue="1">
      <formula>"No Aceptable o Aceptable Con Control Especifico"</formula>
    </cfRule>
  </conditionalFormatting>
  <conditionalFormatting sqref="T29">
    <cfRule type="containsText" priority="361" dxfId="0" operator="containsText" stopIfTrue="1" text="Mejorable">
      <formula>NOT(ISERROR(SEARCH("Mejorable",T29)))</formula>
    </cfRule>
  </conditionalFormatting>
  <conditionalFormatting sqref="O30">
    <cfRule type="cellIs" priority="360" operator="equal" stopIfTrue="1">
      <formula>"10, 25, 50, 100"</formula>
    </cfRule>
  </conditionalFormatting>
  <conditionalFormatting sqref="S30">
    <cfRule type="cellIs" priority="356" dxfId="7" operator="equal" stopIfTrue="1">
      <formula>"IV"</formula>
    </cfRule>
    <cfRule type="cellIs" priority="357" dxfId="6" operator="equal" stopIfTrue="1">
      <formula>"III"</formula>
    </cfRule>
    <cfRule type="cellIs" priority="358" dxfId="5" operator="equal" stopIfTrue="1">
      <formula>"II"</formula>
    </cfRule>
    <cfRule type="cellIs" priority="359" dxfId="3" operator="equal" stopIfTrue="1">
      <formula>"I"</formula>
    </cfRule>
  </conditionalFormatting>
  <conditionalFormatting sqref="T30">
    <cfRule type="cellIs" priority="354" dxfId="3" operator="equal" stopIfTrue="1">
      <formula>"No Aceptable"</formula>
    </cfRule>
    <cfRule type="cellIs" priority="355" dxfId="2" operator="equal" stopIfTrue="1">
      <formula>"Aceptable"</formula>
    </cfRule>
  </conditionalFormatting>
  <conditionalFormatting sqref="T30">
    <cfRule type="cellIs" priority="353" dxfId="1" operator="equal" stopIfTrue="1">
      <formula>"No Aceptable o Aceptable Con Control Especifico"</formula>
    </cfRule>
  </conditionalFormatting>
  <conditionalFormatting sqref="T30">
    <cfRule type="containsText" priority="352" dxfId="0" operator="containsText" stopIfTrue="1" text="Mejorable">
      <formula>NOT(ISERROR(SEARCH("Mejorable",T30)))</formula>
    </cfRule>
  </conditionalFormatting>
  <conditionalFormatting sqref="O40 O49:O53">
    <cfRule type="cellIs" priority="351" operator="equal" stopIfTrue="1">
      <formula>"10, 25, 50, 100"</formula>
    </cfRule>
  </conditionalFormatting>
  <conditionalFormatting sqref="S40 S49:S53">
    <cfRule type="cellIs" priority="347" dxfId="7" operator="equal" stopIfTrue="1">
      <formula>"IV"</formula>
    </cfRule>
    <cfRule type="cellIs" priority="348" dxfId="6" operator="equal" stopIfTrue="1">
      <formula>"III"</formula>
    </cfRule>
    <cfRule type="cellIs" priority="349" dxfId="5" operator="equal" stopIfTrue="1">
      <formula>"II"</formula>
    </cfRule>
    <cfRule type="cellIs" priority="350" dxfId="3" operator="equal" stopIfTrue="1">
      <formula>"I"</formula>
    </cfRule>
  </conditionalFormatting>
  <conditionalFormatting sqref="T40 T49:T53">
    <cfRule type="cellIs" priority="345" dxfId="3" operator="equal" stopIfTrue="1">
      <formula>"No Aceptable"</formula>
    </cfRule>
    <cfRule type="cellIs" priority="346" dxfId="2" operator="equal" stopIfTrue="1">
      <formula>"Aceptable"</formula>
    </cfRule>
  </conditionalFormatting>
  <conditionalFormatting sqref="T40 T49:T53">
    <cfRule type="cellIs" priority="344" dxfId="1" operator="equal" stopIfTrue="1">
      <formula>"No Aceptable o Aceptable Con Control Especifico"</formula>
    </cfRule>
  </conditionalFormatting>
  <conditionalFormatting sqref="T40 T49:T53">
    <cfRule type="containsText" priority="343" dxfId="0" operator="containsText" stopIfTrue="1" text="Mejorable">
      <formula>NOT(ISERROR(SEARCH("Mejorable",T40)))</formula>
    </cfRule>
  </conditionalFormatting>
  <conditionalFormatting sqref="O46">
    <cfRule type="cellIs" priority="342" operator="equal" stopIfTrue="1">
      <formula>"10, 25, 50, 100"</formula>
    </cfRule>
  </conditionalFormatting>
  <conditionalFormatting sqref="S46">
    <cfRule type="cellIs" priority="338" dxfId="7" operator="equal" stopIfTrue="1">
      <formula>"IV"</formula>
    </cfRule>
    <cfRule type="cellIs" priority="339" dxfId="6" operator="equal" stopIfTrue="1">
      <formula>"III"</formula>
    </cfRule>
    <cfRule type="cellIs" priority="340" dxfId="5" operator="equal" stopIfTrue="1">
      <formula>"II"</formula>
    </cfRule>
    <cfRule type="cellIs" priority="341" dxfId="3" operator="equal" stopIfTrue="1">
      <formula>"I"</formula>
    </cfRule>
  </conditionalFormatting>
  <conditionalFormatting sqref="T46">
    <cfRule type="cellIs" priority="336" dxfId="3" operator="equal" stopIfTrue="1">
      <formula>"No Aceptable"</formula>
    </cfRule>
    <cfRule type="cellIs" priority="337" dxfId="2" operator="equal" stopIfTrue="1">
      <formula>"Aceptable"</formula>
    </cfRule>
  </conditionalFormatting>
  <conditionalFormatting sqref="T46">
    <cfRule type="cellIs" priority="335" dxfId="1" operator="equal" stopIfTrue="1">
      <formula>"No Aceptable o Aceptable Con Control Especifico"</formula>
    </cfRule>
  </conditionalFormatting>
  <conditionalFormatting sqref="T46">
    <cfRule type="containsText" priority="334" dxfId="0" operator="containsText" stopIfTrue="1" text="Mejorable">
      <formula>NOT(ISERROR(SEARCH("Mejorable",T46)))</formula>
    </cfRule>
  </conditionalFormatting>
  <conditionalFormatting sqref="O41">
    <cfRule type="cellIs" priority="306" operator="equal" stopIfTrue="1">
      <formula>"10, 25, 50, 100"</formula>
    </cfRule>
  </conditionalFormatting>
  <conditionalFormatting sqref="S41">
    <cfRule type="cellIs" priority="302" dxfId="7" operator="equal" stopIfTrue="1">
      <formula>"IV"</formula>
    </cfRule>
    <cfRule type="cellIs" priority="303" dxfId="6" operator="equal" stopIfTrue="1">
      <formula>"III"</formula>
    </cfRule>
    <cfRule type="cellIs" priority="304" dxfId="5" operator="equal" stopIfTrue="1">
      <formula>"II"</formula>
    </cfRule>
    <cfRule type="cellIs" priority="305" dxfId="3" operator="equal" stopIfTrue="1">
      <formula>"I"</formula>
    </cfRule>
  </conditionalFormatting>
  <conditionalFormatting sqref="T41">
    <cfRule type="cellIs" priority="300" dxfId="3" operator="equal" stopIfTrue="1">
      <formula>"No Aceptable"</formula>
    </cfRule>
    <cfRule type="cellIs" priority="301" dxfId="2" operator="equal" stopIfTrue="1">
      <formula>"Aceptable"</formula>
    </cfRule>
  </conditionalFormatting>
  <conditionalFormatting sqref="T41">
    <cfRule type="cellIs" priority="299" dxfId="1" operator="equal" stopIfTrue="1">
      <formula>"No Aceptable o Aceptable Con Control Especifico"</formula>
    </cfRule>
  </conditionalFormatting>
  <conditionalFormatting sqref="T41">
    <cfRule type="containsText" priority="298" dxfId="0" operator="containsText" stopIfTrue="1" text="Mejorable">
      <formula>NOT(ISERROR(SEARCH("Mejorable",T41)))</formula>
    </cfRule>
  </conditionalFormatting>
  <conditionalFormatting sqref="O42">
    <cfRule type="cellIs" priority="297" operator="equal" stopIfTrue="1">
      <formula>"10, 25, 50, 100"</formula>
    </cfRule>
  </conditionalFormatting>
  <conditionalFormatting sqref="S42">
    <cfRule type="cellIs" priority="293" dxfId="7" operator="equal" stopIfTrue="1">
      <formula>"IV"</formula>
    </cfRule>
    <cfRule type="cellIs" priority="294" dxfId="6" operator="equal" stopIfTrue="1">
      <formula>"III"</formula>
    </cfRule>
    <cfRule type="cellIs" priority="295" dxfId="5" operator="equal" stopIfTrue="1">
      <formula>"II"</formula>
    </cfRule>
    <cfRule type="cellIs" priority="296" dxfId="3" operator="equal" stopIfTrue="1">
      <formula>"I"</formula>
    </cfRule>
  </conditionalFormatting>
  <conditionalFormatting sqref="T42">
    <cfRule type="cellIs" priority="291" dxfId="3" operator="equal" stopIfTrue="1">
      <formula>"No Aceptable"</formula>
    </cfRule>
    <cfRule type="cellIs" priority="292" dxfId="2" operator="equal" stopIfTrue="1">
      <formula>"Aceptable"</formula>
    </cfRule>
  </conditionalFormatting>
  <conditionalFormatting sqref="T42">
    <cfRule type="cellIs" priority="290" dxfId="1" operator="equal" stopIfTrue="1">
      <formula>"No Aceptable o Aceptable Con Control Especifico"</formula>
    </cfRule>
  </conditionalFormatting>
  <conditionalFormatting sqref="T42">
    <cfRule type="containsText" priority="289" dxfId="0" operator="containsText" stopIfTrue="1" text="Mejorable">
      <formula>NOT(ISERROR(SEARCH("Mejorable",T42)))</formula>
    </cfRule>
  </conditionalFormatting>
  <conditionalFormatting sqref="O43">
    <cfRule type="cellIs" priority="288" operator="equal" stopIfTrue="1">
      <formula>"10, 25, 50, 100"</formula>
    </cfRule>
  </conditionalFormatting>
  <conditionalFormatting sqref="S43">
    <cfRule type="cellIs" priority="284" dxfId="7" operator="equal" stopIfTrue="1">
      <formula>"IV"</formula>
    </cfRule>
    <cfRule type="cellIs" priority="285" dxfId="6" operator="equal" stopIfTrue="1">
      <formula>"III"</formula>
    </cfRule>
    <cfRule type="cellIs" priority="286" dxfId="5" operator="equal" stopIfTrue="1">
      <formula>"II"</formula>
    </cfRule>
    <cfRule type="cellIs" priority="287" dxfId="3" operator="equal" stopIfTrue="1">
      <formula>"I"</formula>
    </cfRule>
  </conditionalFormatting>
  <conditionalFormatting sqref="T43">
    <cfRule type="cellIs" priority="282" dxfId="3" operator="equal" stopIfTrue="1">
      <formula>"No Aceptable"</formula>
    </cfRule>
    <cfRule type="cellIs" priority="283" dxfId="2" operator="equal" stopIfTrue="1">
      <formula>"Aceptable"</formula>
    </cfRule>
  </conditionalFormatting>
  <conditionalFormatting sqref="T43">
    <cfRule type="cellIs" priority="281" dxfId="1" operator="equal" stopIfTrue="1">
      <formula>"No Aceptable o Aceptable Con Control Especifico"</formula>
    </cfRule>
  </conditionalFormatting>
  <conditionalFormatting sqref="T43">
    <cfRule type="containsText" priority="280" dxfId="0" operator="containsText" stopIfTrue="1" text="Mejorable">
      <formula>NOT(ISERROR(SEARCH("Mejorable",T43)))</formula>
    </cfRule>
  </conditionalFormatting>
  <conditionalFormatting sqref="O47">
    <cfRule type="cellIs" priority="270" operator="equal" stopIfTrue="1">
      <formula>"10, 25, 50, 100"</formula>
    </cfRule>
  </conditionalFormatting>
  <conditionalFormatting sqref="S47">
    <cfRule type="cellIs" priority="266" dxfId="7" operator="equal" stopIfTrue="1">
      <formula>"IV"</formula>
    </cfRule>
    <cfRule type="cellIs" priority="267" dxfId="6" operator="equal" stopIfTrue="1">
      <formula>"III"</formula>
    </cfRule>
    <cfRule type="cellIs" priority="268" dxfId="5" operator="equal" stopIfTrue="1">
      <formula>"II"</formula>
    </cfRule>
    <cfRule type="cellIs" priority="269" dxfId="3" operator="equal" stopIfTrue="1">
      <formula>"I"</formula>
    </cfRule>
  </conditionalFormatting>
  <conditionalFormatting sqref="T47">
    <cfRule type="cellIs" priority="264" dxfId="3" operator="equal" stopIfTrue="1">
      <formula>"No Aceptable"</formula>
    </cfRule>
    <cfRule type="cellIs" priority="265" dxfId="2" operator="equal" stopIfTrue="1">
      <formula>"Aceptable"</formula>
    </cfRule>
  </conditionalFormatting>
  <conditionalFormatting sqref="T47">
    <cfRule type="cellIs" priority="263" dxfId="1" operator="equal" stopIfTrue="1">
      <formula>"No Aceptable o Aceptable Con Control Especifico"</formula>
    </cfRule>
  </conditionalFormatting>
  <conditionalFormatting sqref="T47">
    <cfRule type="containsText" priority="262" dxfId="0" operator="containsText" stopIfTrue="1" text="Mejorable">
      <formula>NOT(ISERROR(SEARCH("Mejorable",T47)))</formula>
    </cfRule>
  </conditionalFormatting>
  <conditionalFormatting sqref="O48">
    <cfRule type="cellIs" priority="261" operator="equal" stopIfTrue="1">
      <formula>"10, 25, 50, 100"</formula>
    </cfRule>
  </conditionalFormatting>
  <conditionalFormatting sqref="S48">
    <cfRule type="cellIs" priority="257" dxfId="7" operator="equal" stopIfTrue="1">
      <formula>"IV"</formula>
    </cfRule>
    <cfRule type="cellIs" priority="258" dxfId="6" operator="equal" stopIfTrue="1">
      <formula>"III"</formula>
    </cfRule>
    <cfRule type="cellIs" priority="259" dxfId="5" operator="equal" stopIfTrue="1">
      <formula>"II"</formula>
    </cfRule>
    <cfRule type="cellIs" priority="260" dxfId="3" operator="equal" stopIfTrue="1">
      <formula>"I"</formula>
    </cfRule>
  </conditionalFormatting>
  <conditionalFormatting sqref="T48">
    <cfRule type="cellIs" priority="255" dxfId="3" operator="equal" stopIfTrue="1">
      <formula>"No Aceptable"</formula>
    </cfRule>
    <cfRule type="cellIs" priority="256" dxfId="2" operator="equal" stopIfTrue="1">
      <formula>"Aceptable"</formula>
    </cfRule>
  </conditionalFormatting>
  <conditionalFormatting sqref="T48">
    <cfRule type="cellIs" priority="254" dxfId="1" operator="equal" stopIfTrue="1">
      <formula>"No Aceptable o Aceptable Con Control Especifico"</formula>
    </cfRule>
  </conditionalFormatting>
  <conditionalFormatting sqref="T48">
    <cfRule type="containsText" priority="253" dxfId="0" operator="containsText" stopIfTrue="1" text="Mejorable">
      <formula>NOT(ISERROR(SEARCH("Mejorable",T48)))</formula>
    </cfRule>
  </conditionalFormatting>
  <conditionalFormatting sqref="O58:O59">
    <cfRule type="cellIs" priority="252" operator="equal" stopIfTrue="1">
      <formula>"10, 25, 50, 100"</formula>
    </cfRule>
  </conditionalFormatting>
  <conditionalFormatting sqref="S58:S59">
    <cfRule type="cellIs" priority="248" dxfId="7" operator="equal" stopIfTrue="1">
      <formula>"IV"</formula>
    </cfRule>
    <cfRule type="cellIs" priority="249" dxfId="6" operator="equal" stopIfTrue="1">
      <formula>"III"</formula>
    </cfRule>
    <cfRule type="cellIs" priority="250" dxfId="5" operator="equal" stopIfTrue="1">
      <formula>"II"</formula>
    </cfRule>
    <cfRule type="cellIs" priority="251" dxfId="3" operator="equal" stopIfTrue="1">
      <formula>"I"</formula>
    </cfRule>
  </conditionalFormatting>
  <conditionalFormatting sqref="T58:T59">
    <cfRule type="cellIs" priority="246" dxfId="3" operator="equal" stopIfTrue="1">
      <formula>"No Aceptable"</formula>
    </cfRule>
    <cfRule type="cellIs" priority="247" dxfId="2" operator="equal" stopIfTrue="1">
      <formula>"Aceptable"</formula>
    </cfRule>
  </conditionalFormatting>
  <conditionalFormatting sqref="T58:T59">
    <cfRule type="cellIs" priority="245" dxfId="1" operator="equal" stopIfTrue="1">
      <formula>"No Aceptable o Aceptable Con Control Especifico"</formula>
    </cfRule>
  </conditionalFormatting>
  <conditionalFormatting sqref="T58:T59">
    <cfRule type="containsText" priority="244" dxfId="0" operator="containsText" stopIfTrue="1" text="Mejorable">
      <formula>NOT(ISERROR(SEARCH("Mejorable",T58)))</formula>
    </cfRule>
  </conditionalFormatting>
  <conditionalFormatting sqref="O54">
    <cfRule type="cellIs" priority="243" operator="equal" stopIfTrue="1">
      <formula>"10, 25, 50, 100"</formula>
    </cfRule>
  </conditionalFormatting>
  <conditionalFormatting sqref="S54">
    <cfRule type="cellIs" priority="239" dxfId="7" operator="equal" stopIfTrue="1">
      <formula>"IV"</formula>
    </cfRule>
    <cfRule type="cellIs" priority="240" dxfId="6" operator="equal" stopIfTrue="1">
      <formula>"III"</formula>
    </cfRule>
    <cfRule type="cellIs" priority="241" dxfId="5" operator="equal" stopIfTrue="1">
      <formula>"II"</formula>
    </cfRule>
    <cfRule type="cellIs" priority="242" dxfId="3" operator="equal" stopIfTrue="1">
      <formula>"I"</formula>
    </cfRule>
  </conditionalFormatting>
  <conditionalFormatting sqref="T54">
    <cfRule type="cellIs" priority="237" dxfId="3" operator="equal" stopIfTrue="1">
      <formula>"No Aceptable"</formula>
    </cfRule>
    <cfRule type="cellIs" priority="238" dxfId="2" operator="equal" stopIfTrue="1">
      <formula>"Aceptable"</formula>
    </cfRule>
  </conditionalFormatting>
  <conditionalFormatting sqref="T54">
    <cfRule type="cellIs" priority="236" dxfId="1" operator="equal" stopIfTrue="1">
      <formula>"No Aceptable o Aceptable Con Control Especifico"</formula>
    </cfRule>
  </conditionalFormatting>
  <conditionalFormatting sqref="T54">
    <cfRule type="containsText" priority="235" dxfId="0" operator="containsText" stopIfTrue="1" text="Mejorable">
      <formula>NOT(ISERROR(SEARCH("Mejorable",T54)))</formula>
    </cfRule>
  </conditionalFormatting>
  <conditionalFormatting sqref="O60">
    <cfRule type="cellIs" priority="234" operator="equal" stopIfTrue="1">
      <formula>"10, 25, 50, 100"</formula>
    </cfRule>
  </conditionalFormatting>
  <conditionalFormatting sqref="S60">
    <cfRule type="cellIs" priority="230" dxfId="7" operator="equal" stopIfTrue="1">
      <formula>"IV"</formula>
    </cfRule>
    <cfRule type="cellIs" priority="231" dxfId="6" operator="equal" stopIfTrue="1">
      <formula>"III"</formula>
    </cfRule>
    <cfRule type="cellIs" priority="232" dxfId="5" operator="equal" stopIfTrue="1">
      <formula>"II"</formula>
    </cfRule>
    <cfRule type="cellIs" priority="233" dxfId="3" operator="equal" stopIfTrue="1">
      <formula>"I"</formula>
    </cfRule>
  </conditionalFormatting>
  <conditionalFormatting sqref="T60">
    <cfRule type="cellIs" priority="228" dxfId="3" operator="equal" stopIfTrue="1">
      <formula>"No Aceptable"</formula>
    </cfRule>
    <cfRule type="cellIs" priority="229" dxfId="2" operator="equal" stopIfTrue="1">
      <formula>"Aceptable"</formula>
    </cfRule>
  </conditionalFormatting>
  <conditionalFormatting sqref="T60">
    <cfRule type="cellIs" priority="227" dxfId="1" operator="equal" stopIfTrue="1">
      <formula>"No Aceptable o Aceptable Con Control Especifico"</formula>
    </cfRule>
  </conditionalFormatting>
  <conditionalFormatting sqref="T60">
    <cfRule type="containsText" priority="226" dxfId="0" operator="containsText" stopIfTrue="1" text="Mejorable">
      <formula>NOT(ISERROR(SEARCH("Mejorable",T60)))</formula>
    </cfRule>
  </conditionalFormatting>
  <conditionalFormatting sqref="O55">
    <cfRule type="cellIs" priority="225" operator="equal" stopIfTrue="1">
      <formula>"10, 25, 50, 100"</formula>
    </cfRule>
  </conditionalFormatting>
  <conditionalFormatting sqref="S55">
    <cfRule type="cellIs" priority="221" dxfId="7" operator="equal" stopIfTrue="1">
      <formula>"IV"</formula>
    </cfRule>
    <cfRule type="cellIs" priority="222" dxfId="6" operator="equal" stopIfTrue="1">
      <formula>"III"</formula>
    </cfRule>
    <cfRule type="cellIs" priority="223" dxfId="5" operator="equal" stopIfTrue="1">
      <formula>"II"</formula>
    </cfRule>
    <cfRule type="cellIs" priority="224" dxfId="3" operator="equal" stopIfTrue="1">
      <formula>"I"</formula>
    </cfRule>
  </conditionalFormatting>
  <conditionalFormatting sqref="T55">
    <cfRule type="cellIs" priority="219" dxfId="3" operator="equal" stopIfTrue="1">
      <formula>"No Aceptable"</formula>
    </cfRule>
    <cfRule type="cellIs" priority="220" dxfId="2" operator="equal" stopIfTrue="1">
      <formula>"Aceptable"</formula>
    </cfRule>
  </conditionalFormatting>
  <conditionalFormatting sqref="T55">
    <cfRule type="cellIs" priority="218" dxfId="1" operator="equal" stopIfTrue="1">
      <formula>"No Aceptable o Aceptable Con Control Especifico"</formula>
    </cfRule>
  </conditionalFormatting>
  <conditionalFormatting sqref="T55">
    <cfRule type="containsText" priority="217" dxfId="0" operator="containsText" stopIfTrue="1" text="Mejorable">
      <formula>NOT(ISERROR(SEARCH("Mejorable",T55)))</formula>
    </cfRule>
  </conditionalFormatting>
  <conditionalFormatting sqref="O56">
    <cfRule type="cellIs" priority="216" operator="equal" stopIfTrue="1">
      <formula>"10, 25, 50, 100"</formula>
    </cfRule>
  </conditionalFormatting>
  <conditionalFormatting sqref="S56">
    <cfRule type="cellIs" priority="212" dxfId="7" operator="equal" stopIfTrue="1">
      <formula>"IV"</formula>
    </cfRule>
    <cfRule type="cellIs" priority="213" dxfId="6" operator="equal" stopIfTrue="1">
      <formula>"III"</formula>
    </cfRule>
    <cfRule type="cellIs" priority="214" dxfId="5" operator="equal" stopIfTrue="1">
      <formula>"II"</formula>
    </cfRule>
    <cfRule type="cellIs" priority="215" dxfId="3" operator="equal" stopIfTrue="1">
      <formula>"I"</formula>
    </cfRule>
  </conditionalFormatting>
  <conditionalFormatting sqref="T56">
    <cfRule type="cellIs" priority="210" dxfId="3" operator="equal" stopIfTrue="1">
      <formula>"No Aceptable"</formula>
    </cfRule>
    <cfRule type="cellIs" priority="211" dxfId="2" operator="equal" stopIfTrue="1">
      <formula>"Aceptable"</formula>
    </cfRule>
  </conditionalFormatting>
  <conditionalFormatting sqref="T56">
    <cfRule type="cellIs" priority="209" dxfId="1" operator="equal" stopIfTrue="1">
      <formula>"No Aceptable o Aceptable Con Control Especifico"</formula>
    </cfRule>
  </conditionalFormatting>
  <conditionalFormatting sqref="T56">
    <cfRule type="containsText" priority="208" dxfId="0" operator="containsText" stopIfTrue="1" text="Mejorable">
      <formula>NOT(ISERROR(SEARCH("Mejorable",T56)))</formula>
    </cfRule>
  </conditionalFormatting>
  <conditionalFormatting sqref="O57">
    <cfRule type="cellIs" priority="207" operator="equal" stopIfTrue="1">
      <formula>"10, 25, 50, 100"</formula>
    </cfRule>
  </conditionalFormatting>
  <conditionalFormatting sqref="S57">
    <cfRule type="cellIs" priority="203" dxfId="7" operator="equal" stopIfTrue="1">
      <formula>"IV"</formula>
    </cfRule>
    <cfRule type="cellIs" priority="204" dxfId="6" operator="equal" stopIfTrue="1">
      <formula>"III"</formula>
    </cfRule>
    <cfRule type="cellIs" priority="205" dxfId="5" operator="equal" stopIfTrue="1">
      <formula>"II"</formula>
    </cfRule>
    <cfRule type="cellIs" priority="206" dxfId="3" operator="equal" stopIfTrue="1">
      <formula>"I"</formula>
    </cfRule>
  </conditionalFormatting>
  <conditionalFormatting sqref="T57">
    <cfRule type="cellIs" priority="201" dxfId="3" operator="equal" stopIfTrue="1">
      <formula>"No Aceptable"</formula>
    </cfRule>
    <cfRule type="cellIs" priority="202" dxfId="2" operator="equal" stopIfTrue="1">
      <formula>"Aceptable"</formula>
    </cfRule>
  </conditionalFormatting>
  <conditionalFormatting sqref="T57">
    <cfRule type="cellIs" priority="200" dxfId="1" operator="equal" stopIfTrue="1">
      <formula>"No Aceptable o Aceptable Con Control Especifico"</formula>
    </cfRule>
  </conditionalFormatting>
  <conditionalFormatting sqref="T57">
    <cfRule type="containsText" priority="199" dxfId="0" operator="containsText" stopIfTrue="1" text="Mejorable">
      <formula>NOT(ISERROR(SEARCH("Mejorable",T57)))</formula>
    </cfRule>
  </conditionalFormatting>
  <conditionalFormatting sqref="O61">
    <cfRule type="cellIs" priority="198" operator="equal" stopIfTrue="1">
      <formula>"10, 25, 50, 100"</formula>
    </cfRule>
  </conditionalFormatting>
  <conditionalFormatting sqref="S61">
    <cfRule type="cellIs" priority="194" dxfId="7" operator="equal" stopIfTrue="1">
      <formula>"IV"</formula>
    </cfRule>
    <cfRule type="cellIs" priority="195" dxfId="6" operator="equal" stopIfTrue="1">
      <formula>"III"</formula>
    </cfRule>
    <cfRule type="cellIs" priority="196" dxfId="5" operator="equal" stopIfTrue="1">
      <formula>"II"</formula>
    </cfRule>
    <cfRule type="cellIs" priority="197" dxfId="3" operator="equal" stopIfTrue="1">
      <formula>"I"</formula>
    </cfRule>
  </conditionalFormatting>
  <conditionalFormatting sqref="T61">
    <cfRule type="cellIs" priority="192" dxfId="3" operator="equal" stopIfTrue="1">
      <formula>"No Aceptable"</formula>
    </cfRule>
    <cfRule type="cellIs" priority="193" dxfId="2" operator="equal" stopIfTrue="1">
      <formula>"Aceptable"</formula>
    </cfRule>
  </conditionalFormatting>
  <conditionalFormatting sqref="T61">
    <cfRule type="cellIs" priority="191" dxfId="1" operator="equal" stopIfTrue="1">
      <formula>"No Aceptable o Aceptable Con Control Especifico"</formula>
    </cfRule>
  </conditionalFormatting>
  <conditionalFormatting sqref="T61">
    <cfRule type="containsText" priority="190" dxfId="0" operator="containsText" stopIfTrue="1" text="Mejorable">
      <formula>NOT(ISERROR(SEARCH("Mejorable",T61)))</formula>
    </cfRule>
  </conditionalFormatting>
  <conditionalFormatting sqref="O62">
    <cfRule type="cellIs" priority="180" operator="equal" stopIfTrue="1">
      <formula>"10, 25, 50, 100"</formula>
    </cfRule>
  </conditionalFormatting>
  <conditionalFormatting sqref="S62">
    <cfRule type="cellIs" priority="176" dxfId="7" operator="equal" stopIfTrue="1">
      <formula>"IV"</formula>
    </cfRule>
    <cfRule type="cellIs" priority="177" dxfId="6" operator="equal" stopIfTrue="1">
      <formula>"III"</formula>
    </cfRule>
    <cfRule type="cellIs" priority="178" dxfId="5" operator="equal" stopIfTrue="1">
      <formula>"II"</formula>
    </cfRule>
    <cfRule type="cellIs" priority="179" dxfId="3" operator="equal" stopIfTrue="1">
      <formula>"I"</formula>
    </cfRule>
  </conditionalFormatting>
  <conditionalFormatting sqref="T62">
    <cfRule type="cellIs" priority="174" dxfId="3" operator="equal" stopIfTrue="1">
      <formula>"No Aceptable"</formula>
    </cfRule>
    <cfRule type="cellIs" priority="175" dxfId="2" operator="equal" stopIfTrue="1">
      <formula>"Aceptable"</formula>
    </cfRule>
  </conditionalFormatting>
  <conditionalFormatting sqref="T62">
    <cfRule type="cellIs" priority="173" dxfId="1" operator="equal" stopIfTrue="1">
      <formula>"No Aceptable o Aceptable Con Control Especifico"</formula>
    </cfRule>
  </conditionalFormatting>
  <conditionalFormatting sqref="T62">
    <cfRule type="containsText" priority="172" dxfId="0" operator="containsText" stopIfTrue="1" text="Mejorable">
      <formula>NOT(ISERROR(SEARCH("Mejorable",T62)))</formula>
    </cfRule>
  </conditionalFormatting>
  <conditionalFormatting sqref="O80 O89 O85:O86">
    <cfRule type="cellIs" priority="171" operator="equal" stopIfTrue="1">
      <formula>"10, 25, 50, 100"</formula>
    </cfRule>
  </conditionalFormatting>
  <conditionalFormatting sqref="S80 S89 S85:S86">
    <cfRule type="cellIs" priority="167" dxfId="7" operator="equal" stopIfTrue="1">
      <formula>"IV"</formula>
    </cfRule>
    <cfRule type="cellIs" priority="168" dxfId="6" operator="equal" stopIfTrue="1">
      <formula>"III"</formula>
    </cfRule>
    <cfRule type="cellIs" priority="169" dxfId="5" operator="equal" stopIfTrue="1">
      <formula>"II"</formula>
    </cfRule>
    <cfRule type="cellIs" priority="170" dxfId="3" operator="equal" stopIfTrue="1">
      <formula>"I"</formula>
    </cfRule>
  </conditionalFormatting>
  <conditionalFormatting sqref="T80 T89 T85:T86">
    <cfRule type="cellIs" priority="165" dxfId="3" operator="equal" stopIfTrue="1">
      <formula>"No Aceptable"</formula>
    </cfRule>
    <cfRule type="cellIs" priority="166" dxfId="2" operator="equal" stopIfTrue="1">
      <formula>"Aceptable"</formula>
    </cfRule>
  </conditionalFormatting>
  <conditionalFormatting sqref="T80 T89 T85:T86">
    <cfRule type="cellIs" priority="164" dxfId="1" operator="equal" stopIfTrue="1">
      <formula>"No Aceptable o Aceptable Con Control Especifico"</formula>
    </cfRule>
  </conditionalFormatting>
  <conditionalFormatting sqref="T80 T89 T85:T86">
    <cfRule type="containsText" priority="163" dxfId="0" operator="containsText" stopIfTrue="1" text="Mejorable">
      <formula>NOT(ISERROR(SEARCH("Mejorable",T80)))</formula>
    </cfRule>
  </conditionalFormatting>
  <conditionalFormatting sqref="O71 O73">
    <cfRule type="cellIs" priority="162" operator="equal" stopIfTrue="1">
      <formula>"10, 25, 50, 100"</formula>
    </cfRule>
  </conditionalFormatting>
  <conditionalFormatting sqref="S71 S73">
    <cfRule type="cellIs" priority="158" dxfId="7" operator="equal" stopIfTrue="1">
      <formula>"IV"</formula>
    </cfRule>
    <cfRule type="cellIs" priority="159" dxfId="6" operator="equal" stopIfTrue="1">
      <formula>"III"</formula>
    </cfRule>
    <cfRule type="cellIs" priority="160" dxfId="5" operator="equal" stopIfTrue="1">
      <formula>"II"</formula>
    </cfRule>
    <cfRule type="cellIs" priority="161" dxfId="3" operator="equal" stopIfTrue="1">
      <formula>"I"</formula>
    </cfRule>
  </conditionalFormatting>
  <conditionalFormatting sqref="T71 T73">
    <cfRule type="cellIs" priority="156" dxfId="3" operator="equal" stopIfTrue="1">
      <formula>"No Aceptable"</formula>
    </cfRule>
    <cfRule type="cellIs" priority="157" dxfId="2" operator="equal" stopIfTrue="1">
      <formula>"Aceptable"</formula>
    </cfRule>
  </conditionalFormatting>
  <conditionalFormatting sqref="T71 T73">
    <cfRule type="cellIs" priority="155" dxfId="1" operator="equal" stopIfTrue="1">
      <formula>"No Aceptable o Aceptable Con Control Especifico"</formula>
    </cfRule>
  </conditionalFormatting>
  <conditionalFormatting sqref="T71 T73">
    <cfRule type="containsText" priority="154" dxfId="0" operator="containsText" stopIfTrue="1" text="Mejorable">
      <formula>NOT(ISERROR(SEARCH("Mejorable",T71)))</formula>
    </cfRule>
  </conditionalFormatting>
  <conditionalFormatting sqref="O67">
    <cfRule type="cellIs" priority="153" operator="equal" stopIfTrue="1">
      <formula>"10, 25, 50, 100"</formula>
    </cfRule>
  </conditionalFormatting>
  <conditionalFormatting sqref="S67">
    <cfRule type="cellIs" priority="149" dxfId="7" operator="equal" stopIfTrue="1">
      <formula>"IV"</formula>
    </cfRule>
    <cfRule type="cellIs" priority="150" dxfId="6" operator="equal" stopIfTrue="1">
      <formula>"III"</formula>
    </cfRule>
    <cfRule type="cellIs" priority="151" dxfId="5" operator="equal" stopIfTrue="1">
      <formula>"II"</formula>
    </cfRule>
    <cfRule type="cellIs" priority="152" dxfId="3" operator="equal" stopIfTrue="1">
      <formula>"I"</formula>
    </cfRule>
  </conditionalFormatting>
  <conditionalFormatting sqref="T67">
    <cfRule type="cellIs" priority="147" dxfId="3" operator="equal" stopIfTrue="1">
      <formula>"No Aceptable"</formula>
    </cfRule>
    <cfRule type="cellIs" priority="148" dxfId="2" operator="equal" stopIfTrue="1">
      <formula>"Aceptable"</formula>
    </cfRule>
  </conditionalFormatting>
  <conditionalFormatting sqref="T67">
    <cfRule type="cellIs" priority="146" dxfId="1" operator="equal" stopIfTrue="1">
      <formula>"No Aceptable o Aceptable Con Control Especifico"</formula>
    </cfRule>
  </conditionalFormatting>
  <conditionalFormatting sqref="T67">
    <cfRule type="containsText" priority="145" dxfId="0" operator="containsText" stopIfTrue="1" text="Mejorable">
      <formula>NOT(ISERROR(SEARCH("Mejorable",T67)))</formula>
    </cfRule>
  </conditionalFormatting>
  <conditionalFormatting sqref="O75">
    <cfRule type="cellIs" priority="144" operator="equal" stopIfTrue="1">
      <formula>"10, 25, 50, 100"</formula>
    </cfRule>
  </conditionalFormatting>
  <conditionalFormatting sqref="S75">
    <cfRule type="cellIs" priority="140" dxfId="7" operator="equal" stopIfTrue="1">
      <formula>"IV"</formula>
    </cfRule>
    <cfRule type="cellIs" priority="141" dxfId="6" operator="equal" stopIfTrue="1">
      <formula>"III"</formula>
    </cfRule>
    <cfRule type="cellIs" priority="142" dxfId="5" operator="equal" stopIfTrue="1">
      <formula>"II"</formula>
    </cfRule>
    <cfRule type="cellIs" priority="143" dxfId="3" operator="equal" stopIfTrue="1">
      <formula>"I"</formula>
    </cfRule>
  </conditionalFormatting>
  <conditionalFormatting sqref="T75">
    <cfRule type="cellIs" priority="138" dxfId="3" operator="equal" stopIfTrue="1">
      <formula>"No Aceptable"</formula>
    </cfRule>
    <cfRule type="cellIs" priority="139" dxfId="2" operator="equal" stopIfTrue="1">
      <formula>"Aceptable"</formula>
    </cfRule>
  </conditionalFormatting>
  <conditionalFormatting sqref="T75">
    <cfRule type="cellIs" priority="137" dxfId="1" operator="equal" stopIfTrue="1">
      <formula>"No Aceptable o Aceptable Con Control Especifico"</formula>
    </cfRule>
  </conditionalFormatting>
  <conditionalFormatting sqref="T75">
    <cfRule type="containsText" priority="136" dxfId="0" operator="containsText" stopIfTrue="1" text="Mejorable">
      <formula>NOT(ISERROR(SEARCH("Mejorable",T75)))</formula>
    </cfRule>
  </conditionalFormatting>
  <conditionalFormatting sqref="O68">
    <cfRule type="cellIs" priority="135" operator="equal" stopIfTrue="1">
      <formula>"10, 25, 50, 100"</formula>
    </cfRule>
  </conditionalFormatting>
  <conditionalFormatting sqref="S68">
    <cfRule type="cellIs" priority="131" dxfId="7" operator="equal" stopIfTrue="1">
      <formula>"IV"</formula>
    </cfRule>
    <cfRule type="cellIs" priority="132" dxfId="6" operator="equal" stopIfTrue="1">
      <formula>"III"</formula>
    </cfRule>
    <cfRule type="cellIs" priority="133" dxfId="5" operator="equal" stopIfTrue="1">
      <formula>"II"</formula>
    </cfRule>
    <cfRule type="cellIs" priority="134" dxfId="3" operator="equal" stopIfTrue="1">
      <formula>"I"</formula>
    </cfRule>
  </conditionalFormatting>
  <conditionalFormatting sqref="T68">
    <cfRule type="cellIs" priority="129" dxfId="3" operator="equal" stopIfTrue="1">
      <formula>"No Aceptable"</formula>
    </cfRule>
    <cfRule type="cellIs" priority="130" dxfId="2" operator="equal" stopIfTrue="1">
      <formula>"Aceptable"</formula>
    </cfRule>
  </conditionalFormatting>
  <conditionalFormatting sqref="T68">
    <cfRule type="cellIs" priority="128" dxfId="1" operator="equal" stopIfTrue="1">
      <formula>"No Aceptable o Aceptable Con Control Especifico"</formula>
    </cfRule>
  </conditionalFormatting>
  <conditionalFormatting sqref="T68">
    <cfRule type="containsText" priority="127" dxfId="0" operator="containsText" stopIfTrue="1" text="Mejorable">
      <formula>NOT(ISERROR(SEARCH("Mejorable",T68)))</formula>
    </cfRule>
  </conditionalFormatting>
  <conditionalFormatting sqref="O69">
    <cfRule type="cellIs" priority="126" operator="equal" stopIfTrue="1">
      <formula>"10, 25, 50, 100"</formula>
    </cfRule>
  </conditionalFormatting>
  <conditionalFormatting sqref="S69">
    <cfRule type="cellIs" priority="122" dxfId="7" operator="equal" stopIfTrue="1">
      <formula>"IV"</formula>
    </cfRule>
    <cfRule type="cellIs" priority="123" dxfId="6" operator="equal" stopIfTrue="1">
      <formula>"III"</formula>
    </cfRule>
    <cfRule type="cellIs" priority="124" dxfId="5" operator="equal" stopIfTrue="1">
      <formula>"II"</formula>
    </cfRule>
    <cfRule type="cellIs" priority="125" dxfId="3" operator="equal" stopIfTrue="1">
      <formula>"I"</formula>
    </cfRule>
  </conditionalFormatting>
  <conditionalFormatting sqref="T69">
    <cfRule type="cellIs" priority="120" dxfId="3" operator="equal" stopIfTrue="1">
      <formula>"No Aceptable"</formula>
    </cfRule>
    <cfRule type="cellIs" priority="121" dxfId="2" operator="equal" stopIfTrue="1">
      <formula>"Aceptable"</formula>
    </cfRule>
  </conditionalFormatting>
  <conditionalFormatting sqref="T69">
    <cfRule type="cellIs" priority="119" dxfId="1" operator="equal" stopIfTrue="1">
      <formula>"No Aceptable o Aceptable Con Control Especifico"</formula>
    </cfRule>
  </conditionalFormatting>
  <conditionalFormatting sqref="T69">
    <cfRule type="containsText" priority="118" dxfId="0" operator="containsText" stopIfTrue="1" text="Mejorable">
      <formula>NOT(ISERROR(SEARCH("Mejorable",T69)))</formula>
    </cfRule>
  </conditionalFormatting>
  <conditionalFormatting sqref="O70">
    <cfRule type="cellIs" priority="117" operator="equal" stopIfTrue="1">
      <formula>"10, 25, 50, 100"</formula>
    </cfRule>
  </conditionalFormatting>
  <conditionalFormatting sqref="S70">
    <cfRule type="cellIs" priority="113" dxfId="7" operator="equal" stopIfTrue="1">
      <formula>"IV"</formula>
    </cfRule>
    <cfRule type="cellIs" priority="114" dxfId="6" operator="equal" stopIfTrue="1">
      <formula>"III"</formula>
    </cfRule>
    <cfRule type="cellIs" priority="115" dxfId="5" operator="equal" stopIfTrue="1">
      <formula>"II"</formula>
    </cfRule>
    <cfRule type="cellIs" priority="116" dxfId="3" operator="equal" stopIfTrue="1">
      <formula>"I"</formula>
    </cfRule>
  </conditionalFormatting>
  <conditionalFormatting sqref="T70">
    <cfRule type="cellIs" priority="111" dxfId="3" operator="equal" stopIfTrue="1">
      <formula>"No Aceptable"</formula>
    </cfRule>
    <cfRule type="cellIs" priority="112" dxfId="2" operator="equal" stopIfTrue="1">
      <formula>"Aceptable"</formula>
    </cfRule>
  </conditionalFormatting>
  <conditionalFormatting sqref="T70">
    <cfRule type="cellIs" priority="110" dxfId="1" operator="equal" stopIfTrue="1">
      <formula>"No Aceptable o Aceptable Con Control Especifico"</formula>
    </cfRule>
  </conditionalFormatting>
  <conditionalFormatting sqref="T70">
    <cfRule type="containsText" priority="109" dxfId="0" operator="containsText" stopIfTrue="1" text="Mejorable">
      <formula>NOT(ISERROR(SEARCH("Mejorable",T70)))</formula>
    </cfRule>
  </conditionalFormatting>
  <conditionalFormatting sqref="O76">
    <cfRule type="cellIs" priority="108" operator="equal" stopIfTrue="1">
      <formula>"10, 25, 50, 100"</formula>
    </cfRule>
  </conditionalFormatting>
  <conditionalFormatting sqref="S76">
    <cfRule type="cellIs" priority="104" dxfId="7" operator="equal" stopIfTrue="1">
      <formula>"IV"</formula>
    </cfRule>
    <cfRule type="cellIs" priority="105" dxfId="6" operator="equal" stopIfTrue="1">
      <formula>"III"</formula>
    </cfRule>
    <cfRule type="cellIs" priority="106" dxfId="5" operator="equal" stopIfTrue="1">
      <formula>"II"</formula>
    </cfRule>
    <cfRule type="cellIs" priority="107" dxfId="3" operator="equal" stopIfTrue="1">
      <formula>"I"</formula>
    </cfRule>
  </conditionalFormatting>
  <conditionalFormatting sqref="T76">
    <cfRule type="cellIs" priority="102" dxfId="3" operator="equal" stopIfTrue="1">
      <formula>"No Aceptable"</formula>
    </cfRule>
    <cfRule type="cellIs" priority="103" dxfId="2" operator="equal" stopIfTrue="1">
      <formula>"Aceptable"</formula>
    </cfRule>
  </conditionalFormatting>
  <conditionalFormatting sqref="T76">
    <cfRule type="cellIs" priority="101" dxfId="1" operator="equal" stopIfTrue="1">
      <formula>"No Aceptable o Aceptable Con Control Especifico"</formula>
    </cfRule>
  </conditionalFormatting>
  <conditionalFormatting sqref="T76">
    <cfRule type="containsText" priority="100" dxfId="0" operator="containsText" stopIfTrue="1" text="Mejorable">
      <formula>NOT(ISERROR(SEARCH("Mejorable",T76)))</formula>
    </cfRule>
  </conditionalFormatting>
  <conditionalFormatting sqref="O77">
    <cfRule type="cellIs" priority="99" operator="equal" stopIfTrue="1">
      <formula>"10, 25, 50, 100"</formula>
    </cfRule>
  </conditionalFormatting>
  <conditionalFormatting sqref="S77">
    <cfRule type="cellIs" priority="95" dxfId="7" operator="equal" stopIfTrue="1">
      <formula>"IV"</formula>
    </cfRule>
    <cfRule type="cellIs" priority="96" dxfId="6" operator="equal" stopIfTrue="1">
      <formula>"III"</formula>
    </cfRule>
    <cfRule type="cellIs" priority="97" dxfId="5" operator="equal" stopIfTrue="1">
      <formula>"II"</formula>
    </cfRule>
    <cfRule type="cellIs" priority="98" dxfId="3" operator="equal" stopIfTrue="1">
      <formula>"I"</formula>
    </cfRule>
  </conditionalFormatting>
  <conditionalFormatting sqref="T77">
    <cfRule type="cellIs" priority="93" dxfId="3" operator="equal" stopIfTrue="1">
      <formula>"No Aceptable"</formula>
    </cfRule>
    <cfRule type="cellIs" priority="94" dxfId="2" operator="equal" stopIfTrue="1">
      <formula>"Aceptable"</formula>
    </cfRule>
  </conditionalFormatting>
  <conditionalFormatting sqref="T77">
    <cfRule type="cellIs" priority="92" dxfId="1" operator="equal" stopIfTrue="1">
      <formula>"No Aceptable o Aceptable Con Control Especifico"</formula>
    </cfRule>
  </conditionalFormatting>
  <conditionalFormatting sqref="T77">
    <cfRule type="containsText" priority="91" dxfId="0" operator="containsText" stopIfTrue="1" text="Mejorable">
      <formula>NOT(ISERROR(SEARCH("Mejorable",T77)))</formula>
    </cfRule>
  </conditionalFormatting>
  <conditionalFormatting sqref="O72">
    <cfRule type="cellIs" priority="90" operator="equal" stopIfTrue="1">
      <formula>"10, 25, 50, 100"</formula>
    </cfRule>
  </conditionalFormatting>
  <conditionalFormatting sqref="S72">
    <cfRule type="cellIs" priority="86" dxfId="7" operator="equal" stopIfTrue="1">
      <formula>"IV"</formula>
    </cfRule>
    <cfRule type="cellIs" priority="87" dxfId="6" operator="equal" stopIfTrue="1">
      <formula>"III"</formula>
    </cfRule>
    <cfRule type="cellIs" priority="88" dxfId="5" operator="equal" stopIfTrue="1">
      <formula>"II"</formula>
    </cfRule>
    <cfRule type="cellIs" priority="89" dxfId="3" operator="equal" stopIfTrue="1">
      <formula>"I"</formula>
    </cfRule>
  </conditionalFormatting>
  <conditionalFormatting sqref="T72">
    <cfRule type="cellIs" priority="84" dxfId="3" operator="equal" stopIfTrue="1">
      <formula>"No Aceptable"</formula>
    </cfRule>
    <cfRule type="cellIs" priority="85" dxfId="2" operator="equal" stopIfTrue="1">
      <formula>"Aceptable"</formula>
    </cfRule>
  </conditionalFormatting>
  <conditionalFormatting sqref="T72">
    <cfRule type="cellIs" priority="83" dxfId="1" operator="equal" stopIfTrue="1">
      <formula>"No Aceptable o Aceptable Con Control Especifico"</formula>
    </cfRule>
  </conditionalFormatting>
  <conditionalFormatting sqref="T72">
    <cfRule type="containsText" priority="82" dxfId="0" operator="containsText" stopIfTrue="1" text="Mejorable">
      <formula>NOT(ISERROR(SEARCH("Mejorable",T72)))</formula>
    </cfRule>
  </conditionalFormatting>
  <conditionalFormatting sqref="O88">
    <cfRule type="cellIs" priority="81" operator="equal" stopIfTrue="1">
      <formula>"10, 25, 50, 100"</formula>
    </cfRule>
  </conditionalFormatting>
  <conditionalFormatting sqref="S88">
    <cfRule type="cellIs" priority="77" dxfId="7" operator="equal" stopIfTrue="1">
      <formula>"IV"</formula>
    </cfRule>
    <cfRule type="cellIs" priority="78" dxfId="6" operator="equal" stopIfTrue="1">
      <formula>"III"</formula>
    </cfRule>
    <cfRule type="cellIs" priority="79" dxfId="5" operator="equal" stopIfTrue="1">
      <formula>"II"</formula>
    </cfRule>
    <cfRule type="cellIs" priority="80" dxfId="3" operator="equal" stopIfTrue="1">
      <formula>"I"</formula>
    </cfRule>
  </conditionalFormatting>
  <conditionalFormatting sqref="T88">
    <cfRule type="cellIs" priority="75" dxfId="3" operator="equal" stopIfTrue="1">
      <formula>"No Aceptable"</formula>
    </cfRule>
    <cfRule type="cellIs" priority="76" dxfId="2" operator="equal" stopIfTrue="1">
      <formula>"Aceptable"</formula>
    </cfRule>
  </conditionalFormatting>
  <conditionalFormatting sqref="T88">
    <cfRule type="cellIs" priority="74" dxfId="1" operator="equal" stopIfTrue="1">
      <formula>"No Aceptable o Aceptable Con Control Especifico"</formula>
    </cfRule>
  </conditionalFormatting>
  <conditionalFormatting sqref="T88">
    <cfRule type="containsText" priority="73" dxfId="0" operator="containsText" stopIfTrue="1" text="Mejorable">
      <formula>NOT(ISERROR(SEARCH("Mejorable",T88)))</formula>
    </cfRule>
  </conditionalFormatting>
  <conditionalFormatting sqref="O87">
    <cfRule type="cellIs" priority="72" operator="equal" stopIfTrue="1">
      <formula>"10, 25, 50, 100"</formula>
    </cfRule>
  </conditionalFormatting>
  <conditionalFormatting sqref="S87">
    <cfRule type="cellIs" priority="68" dxfId="7" operator="equal" stopIfTrue="1">
      <formula>"IV"</formula>
    </cfRule>
    <cfRule type="cellIs" priority="69" dxfId="6" operator="equal" stopIfTrue="1">
      <formula>"III"</formula>
    </cfRule>
    <cfRule type="cellIs" priority="70" dxfId="5" operator="equal" stopIfTrue="1">
      <formula>"II"</formula>
    </cfRule>
    <cfRule type="cellIs" priority="71" dxfId="3" operator="equal" stopIfTrue="1">
      <formula>"I"</formula>
    </cfRule>
  </conditionalFormatting>
  <conditionalFormatting sqref="T87">
    <cfRule type="cellIs" priority="66" dxfId="3" operator="equal" stopIfTrue="1">
      <formula>"No Aceptable"</formula>
    </cfRule>
    <cfRule type="cellIs" priority="67" dxfId="2" operator="equal" stopIfTrue="1">
      <formula>"Aceptable"</formula>
    </cfRule>
  </conditionalFormatting>
  <conditionalFormatting sqref="T87">
    <cfRule type="cellIs" priority="65" dxfId="1" operator="equal" stopIfTrue="1">
      <formula>"No Aceptable o Aceptable Con Control Especifico"</formula>
    </cfRule>
  </conditionalFormatting>
  <conditionalFormatting sqref="T87">
    <cfRule type="containsText" priority="64" dxfId="0" operator="containsText" stopIfTrue="1" text="Mejorable">
      <formula>NOT(ISERROR(SEARCH("Mejorable",T87)))</formula>
    </cfRule>
  </conditionalFormatting>
  <conditionalFormatting sqref="O84">
    <cfRule type="cellIs" priority="63" operator="equal" stopIfTrue="1">
      <formula>"10, 25, 50, 100"</formula>
    </cfRule>
  </conditionalFormatting>
  <conditionalFormatting sqref="S84">
    <cfRule type="cellIs" priority="59" dxfId="7" operator="equal" stopIfTrue="1">
      <formula>"IV"</formula>
    </cfRule>
    <cfRule type="cellIs" priority="60" dxfId="6" operator="equal" stopIfTrue="1">
      <formula>"III"</formula>
    </cfRule>
    <cfRule type="cellIs" priority="61" dxfId="5" operator="equal" stopIfTrue="1">
      <formula>"II"</formula>
    </cfRule>
    <cfRule type="cellIs" priority="62" dxfId="3" operator="equal" stopIfTrue="1">
      <formula>"I"</formula>
    </cfRule>
  </conditionalFormatting>
  <conditionalFormatting sqref="T84">
    <cfRule type="cellIs" priority="57" dxfId="3" operator="equal" stopIfTrue="1">
      <formula>"No Aceptable"</formula>
    </cfRule>
    <cfRule type="cellIs" priority="58" dxfId="2" operator="equal" stopIfTrue="1">
      <formula>"Aceptable"</formula>
    </cfRule>
  </conditionalFormatting>
  <conditionalFormatting sqref="T84">
    <cfRule type="cellIs" priority="56" dxfId="1" operator="equal" stopIfTrue="1">
      <formula>"No Aceptable o Aceptable Con Control Especifico"</formula>
    </cfRule>
  </conditionalFormatting>
  <conditionalFormatting sqref="T84">
    <cfRule type="containsText" priority="55" dxfId="0" operator="containsText" stopIfTrue="1" text="Mejorable">
      <formula>NOT(ISERROR(SEARCH("Mejorable",T84)))</formula>
    </cfRule>
  </conditionalFormatting>
  <conditionalFormatting sqref="O79">
    <cfRule type="cellIs" priority="54" operator="equal" stopIfTrue="1">
      <formula>"10, 25, 50, 100"</formula>
    </cfRule>
  </conditionalFormatting>
  <conditionalFormatting sqref="S79">
    <cfRule type="cellIs" priority="50" dxfId="7" operator="equal" stopIfTrue="1">
      <formula>"IV"</formula>
    </cfRule>
    <cfRule type="cellIs" priority="51" dxfId="6" operator="equal" stopIfTrue="1">
      <formula>"III"</formula>
    </cfRule>
    <cfRule type="cellIs" priority="52" dxfId="5" operator="equal" stopIfTrue="1">
      <formula>"II"</formula>
    </cfRule>
    <cfRule type="cellIs" priority="53" dxfId="3" operator="equal" stopIfTrue="1">
      <formula>"I"</formula>
    </cfRule>
  </conditionalFormatting>
  <conditionalFormatting sqref="T79">
    <cfRule type="cellIs" priority="48" dxfId="3" operator="equal" stopIfTrue="1">
      <formula>"No Aceptable"</formula>
    </cfRule>
    <cfRule type="cellIs" priority="49" dxfId="2" operator="equal" stopIfTrue="1">
      <formula>"Aceptable"</formula>
    </cfRule>
  </conditionalFormatting>
  <conditionalFormatting sqref="T79">
    <cfRule type="cellIs" priority="47" dxfId="1" operator="equal" stopIfTrue="1">
      <formula>"No Aceptable o Aceptable Con Control Especifico"</formula>
    </cfRule>
  </conditionalFormatting>
  <conditionalFormatting sqref="T79">
    <cfRule type="containsText" priority="46" dxfId="0" operator="containsText" stopIfTrue="1" text="Mejorable">
      <formula>NOT(ISERROR(SEARCH("Mejorable",T79)))</formula>
    </cfRule>
  </conditionalFormatting>
  <conditionalFormatting sqref="O83">
    <cfRule type="cellIs" priority="45" operator="equal" stopIfTrue="1">
      <formula>"10, 25, 50, 100"</formula>
    </cfRule>
  </conditionalFormatting>
  <conditionalFormatting sqref="S83">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83">
    <cfRule type="cellIs" priority="39" dxfId="3" operator="equal" stopIfTrue="1">
      <formula>"No Aceptable"</formula>
    </cfRule>
    <cfRule type="cellIs" priority="40" dxfId="2" operator="equal" stopIfTrue="1">
      <formula>"Aceptable"</formula>
    </cfRule>
  </conditionalFormatting>
  <conditionalFormatting sqref="T83">
    <cfRule type="cellIs" priority="38" dxfId="1" operator="equal" stopIfTrue="1">
      <formula>"No Aceptable o Aceptable Con Control Especifico"</formula>
    </cfRule>
  </conditionalFormatting>
  <conditionalFormatting sqref="T83">
    <cfRule type="containsText" priority="37" dxfId="0" operator="containsText" stopIfTrue="1" text="Mejorable">
      <formula>NOT(ISERROR(SEARCH("Mejorable",T83)))</formula>
    </cfRule>
  </conditionalFormatting>
  <conditionalFormatting sqref="O82">
    <cfRule type="cellIs" priority="36" operator="equal" stopIfTrue="1">
      <formula>"10, 25, 50, 100"</formula>
    </cfRule>
  </conditionalFormatting>
  <conditionalFormatting sqref="S82">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82">
    <cfRule type="cellIs" priority="30" dxfId="3" operator="equal" stopIfTrue="1">
      <formula>"No Aceptable"</formula>
    </cfRule>
    <cfRule type="cellIs" priority="31" dxfId="2" operator="equal" stopIfTrue="1">
      <formula>"Aceptable"</formula>
    </cfRule>
  </conditionalFormatting>
  <conditionalFormatting sqref="T82">
    <cfRule type="cellIs" priority="29" dxfId="1" operator="equal" stopIfTrue="1">
      <formula>"No Aceptable o Aceptable Con Control Especifico"</formula>
    </cfRule>
  </conditionalFormatting>
  <conditionalFormatting sqref="T82">
    <cfRule type="containsText" priority="28" dxfId="0" operator="containsText" stopIfTrue="1" text="Mejorable">
      <formula>NOT(ISERROR(SEARCH("Mejorable",T82)))</formula>
    </cfRule>
  </conditionalFormatting>
  <conditionalFormatting sqref="O81">
    <cfRule type="cellIs" priority="27" operator="equal" stopIfTrue="1">
      <formula>"10, 25, 50, 100"</formula>
    </cfRule>
  </conditionalFormatting>
  <conditionalFormatting sqref="S81">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81">
    <cfRule type="cellIs" priority="21" dxfId="3" operator="equal" stopIfTrue="1">
      <formula>"No Aceptable"</formula>
    </cfRule>
    <cfRule type="cellIs" priority="22" dxfId="2" operator="equal" stopIfTrue="1">
      <formula>"Aceptable"</formula>
    </cfRule>
  </conditionalFormatting>
  <conditionalFormatting sqref="T81">
    <cfRule type="cellIs" priority="20" dxfId="1" operator="equal" stopIfTrue="1">
      <formula>"No Aceptable o Aceptable Con Control Especifico"</formula>
    </cfRule>
  </conditionalFormatting>
  <conditionalFormatting sqref="T81">
    <cfRule type="containsText" priority="19" dxfId="0" operator="containsText" stopIfTrue="1" text="Mejorable">
      <formula>NOT(ISERROR(SEARCH("Mejorable",T81)))</formula>
    </cfRule>
  </conditionalFormatting>
  <conditionalFormatting sqref="O74">
    <cfRule type="cellIs" priority="18" operator="equal" stopIfTrue="1">
      <formula>"10, 25, 50, 100"</formula>
    </cfRule>
  </conditionalFormatting>
  <conditionalFormatting sqref="S74">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74">
    <cfRule type="cellIs" priority="12" dxfId="3" operator="equal" stopIfTrue="1">
      <formula>"No Aceptable"</formula>
    </cfRule>
    <cfRule type="cellIs" priority="13" dxfId="2" operator="equal" stopIfTrue="1">
      <formula>"Aceptable"</formula>
    </cfRule>
  </conditionalFormatting>
  <conditionalFormatting sqref="T74">
    <cfRule type="cellIs" priority="11" dxfId="1" operator="equal" stopIfTrue="1">
      <formula>"No Aceptable o Aceptable Con Control Especifico"</formula>
    </cfRule>
  </conditionalFormatting>
  <conditionalFormatting sqref="T74">
    <cfRule type="containsText" priority="10" dxfId="0" operator="containsText" stopIfTrue="1" text="Mejorable">
      <formula>NOT(ISERROR(SEARCH("Mejorable",T74)))</formula>
    </cfRule>
  </conditionalFormatting>
  <conditionalFormatting sqref="O78">
    <cfRule type="cellIs" priority="9" operator="equal" stopIfTrue="1">
      <formula>"10, 25, 50, 100"</formula>
    </cfRule>
  </conditionalFormatting>
  <conditionalFormatting sqref="S78">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78">
    <cfRule type="cellIs" priority="3" dxfId="3" operator="equal" stopIfTrue="1">
      <formula>"No Aceptable"</formula>
    </cfRule>
    <cfRule type="cellIs" priority="4" dxfId="2" operator="equal" stopIfTrue="1">
      <formula>"Aceptable"</formula>
    </cfRule>
  </conditionalFormatting>
  <conditionalFormatting sqref="T78">
    <cfRule type="cellIs" priority="2" dxfId="1" operator="equal" stopIfTrue="1">
      <formula>"No Aceptable o Aceptable Con Control Especifico"</formula>
    </cfRule>
  </conditionalFormatting>
  <conditionalFormatting sqref="T78">
    <cfRule type="containsText" priority="1" dxfId="0" operator="containsText" stopIfTrue="1" text="Mejorable">
      <formula>NOT(ISERROR(SEARCH("Mejorable",T78)))</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89">
      <formula1>10</formula1>
      <formula2>100</formula2>
    </dataValidation>
    <dataValidation type="whole" allowBlank="1" showInputMessage="1" showErrorMessage="1" prompt="1 Esporadica (EE)_x000a_2 Ocasional (EO)_x000a_3 Frecuente (EF)_x000a_4 continua (EC)" sqref="N11:N89">
      <formula1>1</formula1>
      <formula2>4</formula2>
    </dataValidation>
    <dataValidation type="list" allowBlank="1" showInputMessage="1" showErrorMessage="1" sqref="E11 E27 E40 E54 E67">
      <formula1>Hoja2!$A$2:$A$81</formula1>
    </dataValidation>
    <dataValidation type="list" allowBlank="1" showInputMessage="1" showErrorMessage="1" sqref="H11:H89">
      <formula1>Hoja1!$A$2:$A$445</formula1>
    </dataValidation>
  </dataValidations>
  <printOptions/>
  <pageMargins left="0.7" right="0.7" top="0.75" bottom="0.75" header="0.3" footer="0.3"/>
  <pageSetup horizontalDpi="600" verticalDpi="600" orientation="portrait" scale="11" r:id="rId2"/>
  <colBreaks count="1" manualBreakCount="1">
    <brk id="29"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37"/>
  <sheetViews>
    <sheetView showGridLines="0" tabSelected="1" view="pageBreakPreview" zoomScale="80" zoomScaleSheetLayoutView="80" workbookViewId="0" topLeftCell="A1">
      <selection activeCell="E5" sqref="E5:G5"/>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56"/>
      <c r="D2" s="156"/>
      <c r="E2" s="142" t="s">
        <v>1248</v>
      </c>
      <c r="F2" s="143"/>
      <c r="G2" s="143"/>
      <c r="H2" s="143"/>
      <c r="I2" s="144"/>
      <c r="J2" s="9"/>
      <c r="K2" s="9"/>
      <c r="L2" s="9"/>
      <c r="M2" s="8"/>
      <c r="N2" s="8"/>
      <c r="O2" s="8"/>
      <c r="P2" s="8"/>
      <c r="Q2" s="8"/>
      <c r="R2" s="8"/>
      <c r="S2" s="8"/>
      <c r="T2" s="8"/>
      <c r="U2" s="9"/>
      <c r="V2" s="8"/>
      <c r="W2" s="8"/>
      <c r="X2" s="8"/>
      <c r="Y2" s="8"/>
      <c r="Z2" s="8"/>
      <c r="AA2" s="10"/>
    </row>
    <row r="3" spans="1:27" s="6" customFormat="1" ht="15" customHeight="1">
      <c r="A3" s="5"/>
      <c r="C3" s="11"/>
      <c r="D3" s="8"/>
      <c r="E3" s="145" t="s">
        <v>1187</v>
      </c>
      <c r="F3" s="146"/>
      <c r="G3" s="146"/>
      <c r="H3" s="146"/>
      <c r="I3" s="147"/>
      <c r="J3" s="9"/>
      <c r="K3" s="9"/>
      <c r="L3" s="9"/>
      <c r="M3" s="8"/>
      <c r="N3" s="8"/>
      <c r="O3" s="8"/>
      <c r="P3" s="8"/>
      <c r="Q3" s="8"/>
      <c r="R3" s="8"/>
      <c r="S3" s="8"/>
      <c r="T3" s="8"/>
      <c r="U3" s="9"/>
      <c r="V3" s="8"/>
      <c r="W3" s="8"/>
      <c r="X3" s="8"/>
      <c r="Y3" s="8"/>
      <c r="Z3" s="8"/>
      <c r="AA3" s="10"/>
    </row>
    <row r="4" spans="1:27" s="6" customFormat="1" ht="15" customHeight="1" thickBot="1">
      <c r="A4" s="5"/>
      <c r="C4" s="156"/>
      <c r="D4" s="156"/>
      <c r="E4" s="148" t="s">
        <v>1249</v>
      </c>
      <c r="F4" s="149"/>
      <c r="G4" s="149"/>
      <c r="H4" s="149"/>
      <c r="I4" s="150"/>
      <c r="J4" s="9"/>
      <c r="K4" s="9"/>
      <c r="L4" s="9"/>
      <c r="M4" s="8"/>
      <c r="N4" s="8"/>
      <c r="O4" s="8"/>
      <c r="P4" s="8"/>
      <c r="Q4" s="8"/>
      <c r="R4" s="8"/>
      <c r="S4" s="8"/>
      <c r="T4" s="8"/>
      <c r="U4" s="9"/>
      <c r="V4" s="8"/>
      <c r="W4" s="8"/>
      <c r="X4" s="8"/>
      <c r="Y4" s="8"/>
      <c r="Z4" s="8"/>
      <c r="AA4" s="10"/>
    </row>
    <row r="5" spans="1:27" s="6" customFormat="1" ht="11.25" customHeight="1">
      <c r="A5" s="5"/>
      <c r="C5" s="11"/>
      <c r="D5" s="8"/>
      <c r="E5" s="157"/>
      <c r="F5" s="157"/>
      <c r="G5" s="157"/>
      <c r="H5" s="7"/>
      <c r="I5" s="8"/>
      <c r="J5" s="9"/>
      <c r="K5" s="9"/>
      <c r="L5" s="9"/>
      <c r="M5" s="8"/>
      <c r="N5" s="8"/>
      <c r="O5" s="8"/>
      <c r="P5" s="8"/>
      <c r="Q5" s="8"/>
      <c r="R5" s="8"/>
      <c r="S5" s="8"/>
      <c r="T5" s="8"/>
      <c r="U5" s="9"/>
      <c r="V5" s="8"/>
      <c r="W5" s="8"/>
      <c r="X5" s="8"/>
      <c r="Y5" s="8"/>
      <c r="Z5" s="8"/>
      <c r="AA5" s="10"/>
    </row>
    <row r="6" spans="1:27" s="6" customFormat="1" ht="11.25" customHeight="1">
      <c r="A6" s="5"/>
      <c r="C6" s="11"/>
      <c r="D6" s="8"/>
      <c r="E6" s="72"/>
      <c r="F6" s="72"/>
      <c r="G6" s="72"/>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72"/>
      <c r="F7" s="72"/>
      <c r="G7" s="72"/>
      <c r="H7" s="7"/>
      <c r="I7" s="8"/>
      <c r="J7" s="9"/>
      <c r="K7" s="9"/>
      <c r="L7" s="9"/>
      <c r="M7" s="8"/>
      <c r="N7" s="8"/>
      <c r="O7" s="8"/>
      <c r="P7" s="8"/>
      <c r="Q7" s="8"/>
      <c r="R7" s="8"/>
      <c r="S7" s="8"/>
      <c r="T7" s="8"/>
      <c r="U7" s="9"/>
      <c r="V7" s="8"/>
      <c r="W7" s="8"/>
      <c r="X7" s="8"/>
      <c r="Y7" s="8"/>
      <c r="Z7" s="8"/>
      <c r="AA7" s="10"/>
    </row>
    <row r="8" spans="1:29" ht="17.25" customHeight="1" thickBot="1">
      <c r="A8" s="139" t="s">
        <v>11</v>
      </c>
      <c r="B8" s="151" t="s">
        <v>12</v>
      </c>
      <c r="C8" s="158" t="s">
        <v>0</v>
      </c>
      <c r="D8" s="158"/>
      <c r="E8" s="158"/>
      <c r="F8" s="158"/>
      <c r="G8" s="155" t="s">
        <v>1</v>
      </c>
      <c r="H8" s="159"/>
      <c r="I8" s="160" t="s">
        <v>2</v>
      </c>
      <c r="J8" s="155" t="s">
        <v>3</v>
      </c>
      <c r="K8" s="155"/>
      <c r="L8" s="155"/>
      <c r="M8" s="155" t="s">
        <v>4</v>
      </c>
      <c r="N8" s="155"/>
      <c r="O8" s="155"/>
      <c r="P8" s="155"/>
      <c r="Q8" s="155"/>
      <c r="R8" s="155"/>
      <c r="S8" s="155"/>
      <c r="T8" s="155" t="s">
        <v>5</v>
      </c>
      <c r="U8" s="155" t="s">
        <v>6</v>
      </c>
      <c r="V8" s="159"/>
      <c r="W8" s="154" t="s">
        <v>7</v>
      </c>
      <c r="X8" s="154"/>
      <c r="Y8" s="154"/>
      <c r="Z8" s="154"/>
      <c r="AA8" s="154"/>
      <c r="AB8" s="154"/>
      <c r="AC8" s="154"/>
    </row>
    <row r="9" spans="1:29" ht="15.75" customHeight="1" thickBot="1">
      <c r="A9" s="140"/>
      <c r="B9" s="152"/>
      <c r="C9" s="158"/>
      <c r="D9" s="158"/>
      <c r="E9" s="158"/>
      <c r="F9" s="158"/>
      <c r="G9" s="159"/>
      <c r="H9" s="159"/>
      <c r="I9" s="160"/>
      <c r="J9" s="155"/>
      <c r="K9" s="155"/>
      <c r="L9" s="155"/>
      <c r="M9" s="155"/>
      <c r="N9" s="155"/>
      <c r="O9" s="155"/>
      <c r="P9" s="155"/>
      <c r="Q9" s="155"/>
      <c r="R9" s="155"/>
      <c r="S9" s="155"/>
      <c r="T9" s="159"/>
      <c r="U9" s="159"/>
      <c r="V9" s="159"/>
      <c r="W9" s="154"/>
      <c r="X9" s="154"/>
      <c r="Y9" s="154"/>
      <c r="Z9" s="154"/>
      <c r="AA9" s="154"/>
      <c r="AB9" s="154"/>
      <c r="AC9" s="154"/>
    </row>
    <row r="10" spans="1:276" s="13" customFormat="1" ht="39" thickBot="1">
      <c r="A10" s="141"/>
      <c r="B10" s="153"/>
      <c r="C10" s="73" t="s">
        <v>13</v>
      </c>
      <c r="D10" s="73" t="s">
        <v>14</v>
      </c>
      <c r="E10" s="73" t="s">
        <v>1077</v>
      </c>
      <c r="F10" s="73" t="s">
        <v>15</v>
      </c>
      <c r="G10" s="73" t="s">
        <v>16</v>
      </c>
      <c r="H10" s="73" t="s">
        <v>17</v>
      </c>
      <c r="I10" s="160"/>
      <c r="J10" s="73" t="s">
        <v>18</v>
      </c>
      <c r="K10" s="73" t="s">
        <v>19</v>
      </c>
      <c r="L10" s="73" t="s">
        <v>20</v>
      </c>
      <c r="M10" s="73" t="s">
        <v>21</v>
      </c>
      <c r="N10" s="73" t="s">
        <v>22</v>
      </c>
      <c r="O10" s="73" t="s">
        <v>37</v>
      </c>
      <c r="P10" s="73" t="s">
        <v>36</v>
      </c>
      <c r="Q10" s="73" t="s">
        <v>23</v>
      </c>
      <c r="R10" s="73" t="s">
        <v>38</v>
      </c>
      <c r="S10" s="73" t="s">
        <v>24</v>
      </c>
      <c r="T10" s="73" t="s">
        <v>25</v>
      </c>
      <c r="U10" s="73" t="s">
        <v>39</v>
      </c>
      <c r="V10" s="73" t="s">
        <v>26</v>
      </c>
      <c r="W10" s="73" t="s">
        <v>8</v>
      </c>
      <c r="X10" s="73" t="s">
        <v>9</v>
      </c>
      <c r="Y10" s="73" t="s">
        <v>10</v>
      </c>
      <c r="Z10" s="73" t="s">
        <v>31</v>
      </c>
      <c r="AA10" s="73" t="s">
        <v>27</v>
      </c>
      <c r="AB10" s="73" t="s">
        <v>28</v>
      </c>
      <c r="AC10" s="73"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45.75" customHeight="1">
      <c r="A11" s="121" t="s">
        <v>1220</v>
      </c>
      <c r="B11" s="121" t="s">
        <v>1250</v>
      </c>
      <c r="C11" s="124" t="s">
        <v>1251</v>
      </c>
      <c r="D11" s="130" t="s">
        <v>1252</v>
      </c>
      <c r="E11" s="133" t="s">
        <v>1051</v>
      </c>
      <c r="F11" s="133" t="s">
        <v>1193</v>
      </c>
      <c r="G11" s="63" t="str">
        <f>VLOOKUP(H11,Hoja1!A$1:G$445,2,0)</f>
        <v>Virus</v>
      </c>
      <c r="H11" s="33" t="s">
        <v>122</v>
      </c>
      <c r="I11" s="63" t="str">
        <f>VLOOKUP(H11,Hoja1!A$2:G$445,3,0)</f>
        <v>Infecciones Virales</v>
      </c>
      <c r="J11" s="66" t="s">
        <v>1196</v>
      </c>
      <c r="K11" s="63" t="str">
        <f>VLOOKUP(H11,Hoja1!A$2:G$445,4,0)</f>
        <v>N/A</v>
      </c>
      <c r="L11" s="63" t="str">
        <f>VLOOKUP(H11,Hoja1!A$2:G$445,5,0)</f>
        <v>Vacunación</v>
      </c>
      <c r="M11" s="66">
        <v>2</v>
      </c>
      <c r="N11" s="20">
        <v>1</v>
      </c>
      <c r="O11" s="20">
        <v>10</v>
      </c>
      <c r="P11" s="20">
        <f aca="true" t="shared" si="0" ref="P11:P71">M11*N11</f>
        <v>2</v>
      </c>
      <c r="Q11" s="20">
        <f aca="true" t="shared" si="1" ref="Q11:Q71">O11*P11</f>
        <v>20</v>
      </c>
      <c r="R11" s="33" t="str">
        <f aca="true" t="shared" si="2" ref="R11:R71">IF(P11=40,"MA-40",IF(P11=30,"MA-30",IF(P11=20,"A-20",IF(P11=10,"A-10",IF(P11=24,"MA-24",IF(P11=18,"A-18",IF(P11=12,"A-12",IF(P11=6,"M-6",IF(P11=8,"M-8",IF(P11=6,"M-6",IF(P11=4,"B-4",IF(P11=2,"B-2",))))))))))))</f>
        <v>B-2</v>
      </c>
      <c r="S11" s="34" t="str">
        <f aca="true" t="shared" si="3" ref="S11:S71">IF(Q11&lt;=20,"IV",IF(Q11&lt;=120,"III",IF(Q11&lt;=500,"II",IF(Q11&lt;=4000,"I"))))</f>
        <v>IV</v>
      </c>
      <c r="T11" s="34" t="str">
        <f>IF(S11=0,"",IF(S11="IV","Aceptable",IF(S11="III","Mejorable",IF(S11="II","No Aceptable o Aceptable Con Control Especifico",IF(S11="I","No Aceptable","")))))</f>
        <v>Aceptable</v>
      </c>
      <c r="U11" s="136">
        <v>1</v>
      </c>
      <c r="V11" s="63" t="str">
        <f>VLOOKUP(H11,Hoja1!A$2:G$445,6,0)</f>
        <v xml:space="preserve">Enfermedades Infectocontagiosas
</v>
      </c>
      <c r="W11" s="54"/>
      <c r="X11" s="54"/>
      <c r="Y11" s="54"/>
      <c r="Z11" s="55"/>
      <c r="AA11" s="17" t="str">
        <f>VLOOKUP(H11,Hoja1!A$2:G$445,7,0)</f>
        <v>Autocuidado</v>
      </c>
      <c r="AB11" s="87" t="s">
        <v>1198</v>
      </c>
      <c r="AC11" s="124" t="s">
        <v>1199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7" customHeight="1">
      <c r="A12" s="122"/>
      <c r="B12" s="122"/>
      <c r="C12" s="209"/>
      <c r="D12" s="210"/>
      <c r="E12" s="211"/>
      <c r="F12" s="211"/>
      <c r="G12" s="77" t="str">
        <f>VLOOKUP(H12,Hoja1!A$1:G$445,2,0)</f>
        <v>Modeduras</v>
      </c>
      <c r="H12" s="33" t="s">
        <v>79</v>
      </c>
      <c r="I12" s="77" t="str">
        <f>VLOOKUP(H12,Hoja1!A$2:G$445,3,0)</f>
        <v>Lesiones, tejidos, muerte, enfermedades infectocontagiosas</v>
      </c>
      <c r="J12" s="80" t="s">
        <v>1196</v>
      </c>
      <c r="K12" s="77" t="str">
        <f>VLOOKUP(H12,Hoja1!A$2:G$445,4,0)</f>
        <v>N/A</v>
      </c>
      <c r="L12" s="77" t="str">
        <f>VLOOKUP(H12,Hoja1!A$2:G$445,5,0)</f>
        <v>N/A</v>
      </c>
      <c r="M12" s="80">
        <v>2</v>
      </c>
      <c r="N12" s="20">
        <v>1</v>
      </c>
      <c r="O12" s="20">
        <v>25</v>
      </c>
      <c r="P12" s="20">
        <f aca="true" t="shared" si="4" ref="P12">M12*N12</f>
        <v>2</v>
      </c>
      <c r="Q12" s="20">
        <f aca="true" t="shared" si="5" ref="Q12">O12*P12</f>
        <v>50</v>
      </c>
      <c r="R12" s="33" t="str">
        <f aca="true" t="shared" si="6" ref="R12">IF(P12=40,"MA-40",IF(P12=30,"MA-30",IF(P12=20,"A-20",IF(P12=10,"A-10",IF(P12=24,"MA-24",IF(P12=18,"A-18",IF(P12=12,"A-12",IF(P12=6,"M-6",IF(P12=8,"M-8",IF(P12=6,"M-6",IF(P12=4,"B-4",IF(P12=2,"B-2",))))))))))))</f>
        <v>B-2</v>
      </c>
      <c r="S12" s="35" t="str">
        <f aca="true" t="shared" si="7" ref="S12">IF(Q12&lt;=20,"IV",IF(Q12&lt;=120,"III",IF(Q12&lt;=500,"II",IF(Q12&lt;=4000,"I"))))</f>
        <v>III</v>
      </c>
      <c r="T12" s="35" t="str">
        <f aca="true" t="shared" si="8" ref="T12">IF(S12=0,"",IF(S12="IV","Aceptable",IF(S12="III","Mejorable",IF(S12="II","No Aceptable o Aceptable Con Control Especifico",IF(S12="I","No Aceptable","")))))</f>
        <v>Mejorable</v>
      </c>
      <c r="U12" s="195"/>
      <c r="V12" s="77" t="str">
        <f>VLOOKUP(H12,Hoja1!A$2:G$445,6,0)</f>
        <v>Posibles enfermedades</v>
      </c>
      <c r="W12" s="82"/>
      <c r="X12" s="82"/>
      <c r="Y12" s="82"/>
      <c r="Z12" s="17"/>
      <c r="AA12" s="17" t="str">
        <f>VLOOKUP(H12,Hoja1!A$2:G$445,7,0)</f>
        <v xml:space="preserve">Riesgo Biológico, Autocuidado y/o Uso y manejo adecuado de E.P.P.
</v>
      </c>
      <c r="AB12" s="82" t="s">
        <v>1200</v>
      </c>
      <c r="AC12" s="209"/>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2"/>
      <c r="B13" s="122"/>
      <c r="C13" s="125"/>
      <c r="D13" s="131"/>
      <c r="E13" s="134"/>
      <c r="F13" s="134"/>
      <c r="G13" s="63" t="str">
        <f>VLOOKUP(H13,Hoja1!A$1:G$445,2,0)</f>
        <v>INFRAROJA, ULTRAVIOLETA, VISIBLE, RADIOFRECUENCIA, MICROONDAS, LASER</v>
      </c>
      <c r="H13" s="33" t="s">
        <v>67</v>
      </c>
      <c r="I13" s="63" t="str">
        <f>VLOOKUP(H13,Hoja1!A$2:G$445,3,0)</f>
        <v>CÁNCER, LESIONES DÉRMICAS Y OCULARES</v>
      </c>
      <c r="J13" s="66" t="s">
        <v>1196</v>
      </c>
      <c r="K13" s="63" t="str">
        <f>VLOOKUP(H13,Hoja1!A$2:G$445,4,0)</f>
        <v>Inspecciones planeadas e inspecciones no planeadas, procedimientos de programas de seguridad y salud en el trabajo</v>
      </c>
      <c r="L13" s="63" t="str">
        <f>VLOOKUP(H13,Hoja1!A$2:G$445,5,0)</f>
        <v>PROGRAMA BLOQUEADOR SOLAR</v>
      </c>
      <c r="M13" s="66">
        <v>2</v>
      </c>
      <c r="N13" s="20">
        <v>2</v>
      </c>
      <c r="O13" s="20">
        <v>10</v>
      </c>
      <c r="P13" s="20">
        <f t="shared" si="0"/>
        <v>4</v>
      </c>
      <c r="Q13" s="20">
        <f t="shared" si="1"/>
        <v>40</v>
      </c>
      <c r="R13" s="33" t="str">
        <f t="shared" si="2"/>
        <v>B-4</v>
      </c>
      <c r="S13" s="35" t="str">
        <f t="shared" si="3"/>
        <v>III</v>
      </c>
      <c r="T13" s="35" t="str">
        <f aca="true" t="shared" si="9" ref="T13:T71">IF(S13=0,"",IF(S13="IV","Aceptable",IF(S13="III","Mejorable",IF(S13="II","No Aceptable o Aceptable Con Control Especifico",IF(S13="I","No Aceptable","")))))</f>
        <v>Mejorable</v>
      </c>
      <c r="U13" s="137"/>
      <c r="V13" s="63" t="str">
        <f>VLOOKUP(H13,Hoja1!A$2:G$445,6,0)</f>
        <v>CÁNCER</v>
      </c>
      <c r="W13" s="68"/>
      <c r="X13" s="68"/>
      <c r="Y13" s="68"/>
      <c r="Z13" s="17"/>
      <c r="AA13" s="17" t="str">
        <f>VLOOKUP(H13,Hoja1!A$2:G$445,7,0)</f>
        <v>N/A</v>
      </c>
      <c r="AB13" s="68" t="s">
        <v>1201</v>
      </c>
      <c r="AC13" s="12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22"/>
      <c r="B14" s="122"/>
      <c r="C14" s="125"/>
      <c r="D14" s="131"/>
      <c r="E14" s="134"/>
      <c r="F14" s="134"/>
      <c r="G14" s="63" t="str">
        <f>VLOOKUP(H14,Hoja1!A$1:G$445,2,0)</f>
        <v>ENERGÍA TÉRMICA, CAMBIO DE TEMPERATURA DURANTE LOS RECORRIDOS</v>
      </c>
      <c r="H14" s="33" t="s">
        <v>174</v>
      </c>
      <c r="I14" s="63" t="str">
        <f>VLOOKUP(H14,Hoja1!A$2:G$445,3,0)</f>
        <v xml:space="preserve"> HIPOTERMIA</v>
      </c>
      <c r="J14" s="66" t="s">
        <v>1196</v>
      </c>
      <c r="K14" s="63" t="str">
        <f>VLOOKUP(H14,Hoja1!A$2:G$445,4,0)</f>
        <v>Inspecciones planeadas e inspecciones no planeadas, procedimientos de programas de seguridad y salud en el trabajo</v>
      </c>
      <c r="L14" s="63" t="str">
        <f>VLOOKUP(H14,Hoja1!A$2:G$445,5,0)</f>
        <v>EPP OVEROLES TERMICOS</v>
      </c>
      <c r="M14" s="66">
        <v>2</v>
      </c>
      <c r="N14" s="20">
        <v>3</v>
      </c>
      <c r="O14" s="20">
        <v>10</v>
      </c>
      <c r="P14" s="20">
        <f t="shared" si="0"/>
        <v>6</v>
      </c>
      <c r="Q14" s="20">
        <f t="shared" si="1"/>
        <v>60</v>
      </c>
      <c r="R14" s="33" t="str">
        <f t="shared" si="2"/>
        <v>M-6</v>
      </c>
      <c r="S14" s="35" t="str">
        <f t="shared" si="3"/>
        <v>III</v>
      </c>
      <c r="T14" s="35" t="str">
        <f t="shared" si="9"/>
        <v>Mejorable</v>
      </c>
      <c r="U14" s="137"/>
      <c r="V14" s="63" t="str">
        <f>VLOOKUP(H14,Hoja1!A$2:G$445,6,0)</f>
        <v xml:space="preserve"> HIPOTERMIA</v>
      </c>
      <c r="W14" s="68"/>
      <c r="X14" s="68"/>
      <c r="Y14" s="68"/>
      <c r="Z14" s="17"/>
      <c r="AA14" s="17" t="str">
        <f>VLOOKUP(H14,Hoja1!A$2:G$445,7,0)</f>
        <v>N/A</v>
      </c>
      <c r="AB14" s="68" t="s">
        <v>1202</v>
      </c>
      <c r="AC14" s="12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25.5">
      <c r="A15" s="122"/>
      <c r="B15" s="122"/>
      <c r="C15" s="125"/>
      <c r="D15" s="131"/>
      <c r="E15" s="134"/>
      <c r="F15" s="134"/>
      <c r="G15" s="63" t="str">
        <f>VLOOKUP(H15,Hoja1!A$1:G$445,2,0)</f>
        <v>CONCENTRACIÓN EN ACTIVIDADES DE ALTO DESEMPEÑO MENTAL</v>
      </c>
      <c r="H15" s="33" t="s">
        <v>72</v>
      </c>
      <c r="I15" s="63" t="str">
        <f>VLOOKUP(H15,Hoja1!A$2:G$445,3,0)</f>
        <v>ESTRÉS, CEFALEA, IRRITABILIDAD</v>
      </c>
      <c r="J15" s="66" t="s">
        <v>1196</v>
      </c>
      <c r="K15" s="63" t="str">
        <f>VLOOKUP(H15,Hoja1!A$2:G$445,4,0)</f>
        <v>N/A</v>
      </c>
      <c r="L15" s="63" t="str">
        <f>VLOOKUP(H15,Hoja1!A$2:G$445,5,0)</f>
        <v>PVE PSICOSOCIAL</v>
      </c>
      <c r="M15" s="66">
        <v>2</v>
      </c>
      <c r="N15" s="20">
        <v>3</v>
      </c>
      <c r="O15" s="20">
        <v>10</v>
      </c>
      <c r="P15" s="20">
        <f t="shared" si="0"/>
        <v>6</v>
      </c>
      <c r="Q15" s="20">
        <f t="shared" si="1"/>
        <v>60</v>
      </c>
      <c r="R15" s="33" t="str">
        <f t="shared" si="2"/>
        <v>M-6</v>
      </c>
      <c r="S15" s="35" t="str">
        <f t="shared" si="3"/>
        <v>III</v>
      </c>
      <c r="T15" s="35" t="str">
        <f t="shared" si="9"/>
        <v>Mejorable</v>
      </c>
      <c r="U15" s="137"/>
      <c r="V15" s="63" t="str">
        <f>VLOOKUP(H15,Hoja1!A$2:G$445,6,0)</f>
        <v>ESTRÉS</v>
      </c>
      <c r="W15" s="68"/>
      <c r="X15" s="68"/>
      <c r="Y15" s="68"/>
      <c r="Z15" s="17"/>
      <c r="AA15" s="17" t="str">
        <f>VLOOKUP(H15,Hoja1!A$2:G$445,7,0)</f>
        <v>N/A</v>
      </c>
      <c r="AB15" s="161" t="s">
        <v>1203</v>
      </c>
      <c r="AC15" s="12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15">
      <c r="A16" s="122"/>
      <c r="B16" s="122"/>
      <c r="C16" s="125"/>
      <c r="D16" s="131"/>
      <c r="E16" s="134"/>
      <c r="F16" s="134"/>
      <c r="G16" s="63" t="str">
        <f>VLOOKUP(H16,Hoja1!A$1:G$445,2,0)</f>
        <v>NATURALEZA DE LA TAREA</v>
      </c>
      <c r="H16" s="33" t="s">
        <v>76</v>
      </c>
      <c r="I16" s="63" t="str">
        <f>VLOOKUP(H16,Hoja1!A$2:G$445,3,0)</f>
        <v>ESTRÉS,  TRANSTORNOS DEL SUEÑO</v>
      </c>
      <c r="J16" s="66" t="s">
        <v>1196</v>
      </c>
      <c r="K16" s="63" t="str">
        <f>VLOOKUP(H16,Hoja1!A$2:G$445,4,0)</f>
        <v>N/A</v>
      </c>
      <c r="L16" s="63" t="str">
        <f>VLOOKUP(H16,Hoja1!A$2:G$445,5,0)</f>
        <v>PVE PSICOSOCIAL</v>
      </c>
      <c r="M16" s="66">
        <v>2</v>
      </c>
      <c r="N16" s="20">
        <v>3</v>
      </c>
      <c r="O16" s="20">
        <v>10</v>
      </c>
      <c r="P16" s="20">
        <f t="shared" si="0"/>
        <v>6</v>
      </c>
      <c r="Q16" s="20">
        <f t="shared" si="1"/>
        <v>60</v>
      </c>
      <c r="R16" s="33" t="str">
        <f t="shared" si="2"/>
        <v>M-6</v>
      </c>
      <c r="S16" s="35" t="str">
        <f t="shared" si="3"/>
        <v>III</v>
      </c>
      <c r="T16" s="35" t="str">
        <f t="shared" si="9"/>
        <v>Mejorable</v>
      </c>
      <c r="U16" s="137"/>
      <c r="V16" s="63" t="str">
        <f>VLOOKUP(H16,Hoja1!A$2:G$445,6,0)</f>
        <v>ESTRÉS</v>
      </c>
      <c r="W16" s="68"/>
      <c r="X16" s="68"/>
      <c r="Y16" s="68"/>
      <c r="Z16" s="17"/>
      <c r="AA16" s="17" t="str">
        <f>VLOOKUP(H16,Hoja1!A$2:G$445,7,0)</f>
        <v>N/A</v>
      </c>
      <c r="AB16" s="161"/>
      <c r="AC16" s="12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25.5">
      <c r="A17" s="122"/>
      <c r="B17" s="122"/>
      <c r="C17" s="125"/>
      <c r="D17" s="131"/>
      <c r="E17" s="134"/>
      <c r="F17" s="134"/>
      <c r="G17" s="63" t="str">
        <f>VLOOKUP(H17,Hoja1!A$1:G$445,2,0)</f>
        <v xml:space="preserve"> ALTA CONCENTRACIÓN</v>
      </c>
      <c r="H17" s="33" t="s">
        <v>88</v>
      </c>
      <c r="I17" s="63" t="str">
        <f>VLOOKUP(H17,Hoja1!A$2:G$445,3,0)</f>
        <v>ESTRÉS, DEPRESIÓN, TRANSTORNOS DEL SUEÑO, AUSENCIA DE ATENCIÓN</v>
      </c>
      <c r="J17" s="66" t="s">
        <v>1196</v>
      </c>
      <c r="K17" s="63" t="str">
        <f>VLOOKUP(H17,Hoja1!A$2:G$445,4,0)</f>
        <v>N/A</v>
      </c>
      <c r="L17" s="63" t="str">
        <f>VLOOKUP(H17,Hoja1!A$2:G$445,5,0)</f>
        <v>PVE PSICOSOCIAL</v>
      </c>
      <c r="M17" s="66">
        <v>2</v>
      </c>
      <c r="N17" s="20">
        <v>1</v>
      </c>
      <c r="O17" s="20">
        <v>10</v>
      </c>
      <c r="P17" s="20">
        <f t="shared" si="0"/>
        <v>2</v>
      </c>
      <c r="Q17" s="20">
        <f t="shared" si="1"/>
        <v>20</v>
      </c>
      <c r="R17" s="33" t="str">
        <f t="shared" si="2"/>
        <v>B-2</v>
      </c>
      <c r="S17" s="35" t="str">
        <f t="shared" si="3"/>
        <v>IV</v>
      </c>
      <c r="T17" s="35" t="str">
        <f t="shared" si="9"/>
        <v>Aceptable</v>
      </c>
      <c r="U17" s="137"/>
      <c r="V17" s="63" t="str">
        <f>VLOOKUP(H17,Hoja1!A$2:G$445,6,0)</f>
        <v>ESTRÉS, ALTERACIÓN DEL SISTEMA NERVIOSO</v>
      </c>
      <c r="W17" s="68"/>
      <c r="X17" s="68"/>
      <c r="Y17" s="68"/>
      <c r="Z17" s="17"/>
      <c r="AA17" s="17" t="str">
        <f>VLOOKUP(H17,Hoja1!A$2:G$445,7,0)</f>
        <v>N/A</v>
      </c>
      <c r="AB17" s="161"/>
      <c r="AC17" s="12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38.25">
      <c r="A18" s="122"/>
      <c r="B18" s="122"/>
      <c r="C18" s="125"/>
      <c r="D18" s="131"/>
      <c r="E18" s="134"/>
      <c r="F18" s="134"/>
      <c r="G18" s="63" t="str">
        <f>VLOOKUP(H18,Hoja1!A$1:G$445,2,0)</f>
        <v>ATENCIÓN AL PÚBLICO</v>
      </c>
      <c r="H18" s="33" t="s">
        <v>448</v>
      </c>
      <c r="I18" s="63" t="str">
        <f>VLOOKUP(H18,Hoja1!A$2:G$445,3,0)</f>
        <v>ESTRÉS, ENFERMEDADES DIGESTIVAS, IRRITABILIDAD, TRANSTORNOS DEL SUEÑO</v>
      </c>
      <c r="J18" s="66" t="s">
        <v>1196</v>
      </c>
      <c r="K18" s="63" t="str">
        <f>VLOOKUP(H18,Hoja1!A$2:G$445,4,0)</f>
        <v>N/A</v>
      </c>
      <c r="L18" s="63" t="str">
        <f>VLOOKUP(H18,Hoja1!A$2:G$445,5,0)</f>
        <v>PVE PSICOSOCIAL</v>
      </c>
      <c r="M18" s="66">
        <v>2</v>
      </c>
      <c r="N18" s="20">
        <v>1</v>
      </c>
      <c r="O18" s="20">
        <v>10</v>
      </c>
      <c r="P18" s="20">
        <f t="shared" si="0"/>
        <v>2</v>
      </c>
      <c r="Q18" s="20">
        <f t="shared" si="1"/>
        <v>20</v>
      </c>
      <c r="R18" s="33" t="str">
        <f t="shared" si="2"/>
        <v>B-2</v>
      </c>
      <c r="S18" s="35" t="str">
        <f t="shared" si="3"/>
        <v>IV</v>
      </c>
      <c r="T18" s="35" t="str">
        <f t="shared" si="9"/>
        <v>Aceptable</v>
      </c>
      <c r="U18" s="137"/>
      <c r="V18" s="63" t="str">
        <f>VLOOKUP(H18,Hoja1!A$2:G$445,6,0)</f>
        <v>ESTRÉS</v>
      </c>
      <c r="W18" s="68"/>
      <c r="X18" s="68"/>
      <c r="Y18" s="68"/>
      <c r="Z18" s="17"/>
      <c r="AA18" s="17" t="str">
        <f>VLOOKUP(H18,Hoja1!A$2:G$445,7,0)</f>
        <v>RESOLUCIÓN DE CONFLICTOS; COMUNICACIÓN ASERTIVA; SERVICIO AL CLIENTE</v>
      </c>
      <c r="AB18" s="161"/>
      <c r="AC18" s="12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2" customHeight="1">
      <c r="A19" s="122"/>
      <c r="B19" s="122"/>
      <c r="C19" s="125"/>
      <c r="D19" s="131"/>
      <c r="E19" s="134"/>
      <c r="F19" s="134"/>
      <c r="G19" s="63" t="str">
        <f>VLOOKUP(H19,Hoja1!A$1:G$445,2,0)</f>
        <v>Higiene Muscular</v>
      </c>
      <c r="H19" s="33" t="s">
        <v>483</v>
      </c>
      <c r="I19" s="63" t="str">
        <f>VLOOKUP(H19,Hoja1!A$2:G$445,3,0)</f>
        <v>Lesiones Musculoesqueléticas</v>
      </c>
      <c r="J19" s="66" t="s">
        <v>1197</v>
      </c>
      <c r="K19" s="63" t="str">
        <f>VLOOKUP(H19,Hoja1!A$2:G$445,4,0)</f>
        <v>N/A</v>
      </c>
      <c r="L19" s="63" t="str">
        <f>VLOOKUP(H19,Hoja1!A$2:G$445,5,0)</f>
        <v>N/A</v>
      </c>
      <c r="M19" s="66">
        <v>2</v>
      </c>
      <c r="N19" s="20">
        <v>3</v>
      </c>
      <c r="O19" s="20">
        <v>10</v>
      </c>
      <c r="P19" s="20">
        <f t="shared" si="0"/>
        <v>6</v>
      </c>
      <c r="Q19" s="20">
        <f t="shared" si="1"/>
        <v>60</v>
      </c>
      <c r="R19" s="33" t="str">
        <f t="shared" si="2"/>
        <v>M-6</v>
      </c>
      <c r="S19" s="35" t="str">
        <f t="shared" si="3"/>
        <v>III</v>
      </c>
      <c r="T19" s="35" t="str">
        <f t="shared" si="9"/>
        <v>Mejorable</v>
      </c>
      <c r="U19" s="137"/>
      <c r="V19" s="63" t="str">
        <f>VLOOKUP(H19,Hoja1!A$2:G$445,6,0)</f>
        <v xml:space="preserve">Enfermedades Osteomusculares
</v>
      </c>
      <c r="W19" s="68"/>
      <c r="X19" s="68"/>
      <c r="Y19" s="68"/>
      <c r="Z19" s="17"/>
      <c r="AA19" s="17" t="str">
        <f>VLOOKUP(H19,Hoja1!A$2:G$445,7,0)</f>
        <v>Prevención en lesiones osteomusculares, líderes de pausas activas</v>
      </c>
      <c r="AB19" s="161" t="s">
        <v>1204</v>
      </c>
      <c r="AC19" s="12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22"/>
      <c r="B20" s="122"/>
      <c r="C20" s="125"/>
      <c r="D20" s="131"/>
      <c r="E20" s="134"/>
      <c r="F20" s="134"/>
      <c r="G20" s="63" t="str">
        <f>VLOOKUP(H20,Hoja1!A$1:G$445,2,0)</f>
        <v>Forzadas, Prolongadas</v>
      </c>
      <c r="H20" s="33" t="s">
        <v>40</v>
      </c>
      <c r="I20" s="63" t="str">
        <f>VLOOKUP(H20,Hoja1!A$2:G$445,3,0)</f>
        <v xml:space="preserve">Lesiones osteomusculares, lesiones osteoarticulares
</v>
      </c>
      <c r="J20" s="66" t="s">
        <v>1197</v>
      </c>
      <c r="K20" s="63" t="str">
        <f>VLOOKUP(H20,Hoja1!A$2:G$445,4,0)</f>
        <v>Inspecciones planeadas e inspecciones no planeadas, procedimientos de programas de seguridad y salud en el trabajo</v>
      </c>
      <c r="L20" s="63" t="str">
        <f>VLOOKUP(H20,Hoja1!A$2:G$445,5,0)</f>
        <v>PVE Biomecánico, programa pausas activas, exámenes periódicos, recomendaciones, control de posturas</v>
      </c>
      <c r="M20" s="66">
        <v>2</v>
      </c>
      <c r="N20" s="20">
        <v>3</v>
      </c>
      <c r="O20" s="20">
        <v>10</v>
      </c>
      <c r="P20" s="20">
        <f t="shared" si="0"/>
        <v>6</v>
      </c>
      <c r="Q20" s="20">
        <f t="shared" si="1"/>
        <v>60</v>
      </c>
      <c r="R20" s="33" t="str">
        <f t="shared" si="2"/>
        <v>M-6</v>
      </c>
      <c r="S20" s="35" t="str">
        <f t="shared" si="3"/>
        <v>III</v>
      </c>
      <c r="T20" s="35" t="str">
        <f t="shared" si="9"/>
        <v>Mejorable</v>
      </c>
      <c r="U20" s="137"/>
      <c r="V20" s="63" t="str">
        <f>VLOOKUP(H20,Hoja1!A$2:G$445,6,0)</f>
        <v>Enfermedades Osteomusculares</v>
      </c>
      <c r="W20" s="68"/>
      <c r="X20" s="68"/>
      <c r="Y20" s="68"/>
      <c r="Z20" s="17"/>
      <c r="AA20" s="17" t="str">
        <f>VLOOKUP(H20,Hoja1!A$2:G$445,7,0)</f>
        <v>Prevención en lesiones osteomusculares, líderes de pausas activas</v>
      </c>
      <c r="AB20" s="161"/>
      <c r="AC20" s="125"/>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71.25" customHeight="1">
      <c r="A21" s="122"/>
      <c r="B21" s="122"/>
      <c r="C21" s="125"/>
      <c r="D21" s="131"/>
      <c r="E21" s="134"/>
      <c r="F21" s="134"/>
      <c r="G21" s="63" t="str">
        <f>VLOOKUP(H21,Hoja1!A$1:G$445,2,0)</f>
        <v>Atropellamiento, Envestir</v>
      </c>
      <c r="H21" s="33" t="s">
        <v>1188</v>
      </c>
      <c r="I21" s="63" t="str">
        <f>VLOOKUP(H21,Hoja1!A$2:G$445,3,0)</f>
        <v>Lesiones, pérdidas materiales, muerte</v>
      </c>
      <c r="J21" s="66" t="s">
        <v>1196</v>
      </c>
      <c r="K21" s="63" t="str">
        <f>VLOOKUP(H21,Hoja1!A$2:G$445,4,0)</f>
        <v>Inspecciones planeadas e inspecciones no planeadas, procedimientos de programas de seguridad y salud en el trabajo</v>
      </c>
      <c r="L21" s="63" t="str">
        <f>VLOOKUP(H21,Hoja1!A$2:G$445,5,0)</f>
        <v>Programa de seguridad vial, señalización</v>
      </c>
      <c r="M21" s="66">
        <v>2</v>
      </c>
      <c r="N21" s="20">
        <v>3</v>
      </c>
      <c r="O21" s="20">
        <v>60</v>
      </c>
      <c r="P21" s="20">
        <f t="shared" si="0"/>
        <v>6</v>
      </c>
      <c r="Q21" s="20">
        <f t="shared" si="1"/>
        <v>360</v>
      </c>
      <c r="R21" s="33" t="str">
        <f t="shared" si="2"/>
        <v>M-6</v>
      </c>
      <c r="S21" s="35" t="str">
        <f t="shared" si="3"/>
        <v>II</v>
      </c>
      <c r="T21" s="35" t="str">
        <f t="shared" si="9"/>
        <v>No Aceptable o Aceptable Con Control Especifico</v>
      </c>
      <c r="U21" s="137"/>
      <c r="V21" s="63" t="str">
        <f>VLOOKUP(H21,Hoja1!A$2:G$445,6,0)</f>
        <v>Muerte</v>
      </c>
      <c r="W21" s="68"/>
      <c r="X21" s="68"/>
      <c r="Y21" s="68"/>
      <c r="Z21" s="17"/>
      <c r="AA21" s="17" t="str">
        <f>VLOOKUP(H21,Hoja1!A$2:G$445,7,0)</f>
        <v>Seguridad vial y manejo defensivo, aseguramiento de áreas de trabajo</v>
      </c>
      <c r="AB21" s="68" t="s">
        <v>1205</v>
      </c>
      <c r="AC21" s="125"/>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3.25" customHeight="1">
      <c r="A22" s="122"/>
      <c r="B22" s="122"/>
      <c r="C22" s="125"/>
      <c r="D22" s="131"/>
      <c r="E22" s="134"/>
      <c r="F22" s="134"/>
      <c r="G22" s="63" t="str">
        <f>VLOOKUP(H22,Hoja1!A$1:G$445,2,0)</f>
        <v>Inmersión (lluvias, crecientes de rios, quebradas, caídas de tarabitas, puentes y medios de transporte)</v>
      </c>
      <c r="H22" s="33" t="s">
        <v>1189</v>
      </c>
      <c r="I22" s="63" t="str">
        <f>VLOOKUP(H22,Hoja1!A$2:G$445,3,0)</f>
        <v>Contusiones, laceraciones, afectaciones del sistema respiratorio.</v>
      </c>
      <c r="J22" s="66" t="s">
        <v>1196</v>
      </c>
      <c r="K22" s="63" t="str">
        <f>VLOOKUP(H22,Hoja1!A$2:G$445,4,0)</f>
        <v>Inspecciones planeadas e inspecciones no planeadas, procedimientos de programas de seguridad y salud en el trabajo</v>
      </c>
      <c r="L22" s="63" t="str">
        <f>VLOOKUP(H22,Hoja1!A$2:G$445,5,0)</f>
        <v>E.P.P.</v>
      </c>
      <c r="M22" s="66">
        <v>2</v>
      </c>
      <c r="N22" s="20">
        <v>1</v>
      </c>
      <c r="O22" s="20">
        <v>100</v>
      </c>
      <c r="P22" s="20">
        <f t="shared" si="0"/>
        <v>2</v>
      </c>
      <c r="Q22" s="20">
        <f t="shared" si="1"/>
        <v>200</v>
      </c>
      <c r="R22" s="33" t="str">
        <f t="shared" si="2"/>
        <v>B-2</v>
      </c>
      <c r="S22" s="35" t="str">
        <f t="shared" si="3"/>
        <v>II</v>
      </c>
      <c r="T22" s="35" t="str">
        <f t="shared" si="9"/>
        <v>No Aceptable o Aceptable Con Control Especifico</v>
      </c>
      <c r="U22" s="137"/>
      <c r="V22" s="63" t="str">
        <f>VLOOKUP(H22,Hoja1!A$2:G$445,6,0)</f>
        <v>Muerte</v>
      </c>
      <c r="W22" s="68"/>
      <c r="X22" s="68"/>
      <c r="Y22" s="68"/>
      <c r="Z22" s="17"/>
      <c r="AA22" s="17" t="str">
        <f>VLOOKUP(H22,Hoja1!A$2:G$445,7,0)</f>
        <v>Capacitación en salvamento acuatico y primer respondiente.</v>
      </c>
      <c r="AB22" s="68" t="s">
        <v>1206</v>
      </c>
      <c r="AC22" s="125"/>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81.75" customHeight="1">
      <c r="A23" s="122"/>
      <c r="B23" s="122"/>
      <c r="C23" s="125"/>
      <c r="D23" s="131"/>
      <c r="E23" s="134"/>
      <c r="F23" s="134"/>
      <c r="G23" s="63" t="str">
        <f>VLOOKUP(H23,Hoja1!A$1:G$445,2,0)</f>
        <v>Atraco, golpiza, atentados y secuestrados</v>
      </c>
      <c r="H23" s="33" t="s">
        <v>57</v>
      </c>
      <c r="I23" s="63" t="str">
        <f>VLOOKUP(H23,Hoja1!A$2:G$445,3,0)</f>
        <v>Estrés, golpes, Secuestros</v>
      </c>
      <c r="J23" s="66" t="s">
        <v>1196</v>
      </c>
      <c r="K23" s="63" t="str">
        <f>VLOOKUP(H23,Hoja1!A$2:G$445,4,0)</f>
        <v>Inspecciones planeadas e inspecciones no planeadas, procedimientos de programas de seguridad y salud en el trabajo</v>
      </c>
      <c r="L23" s="63" t="str">
        <f>VLOOKUP(H23,Hoja1!A$2:G$445,5,0)</f>
        <v xml:space="preserve">Uniformes Corporativos, Caquetas corporativas, Carnetización
</v>
      </c>
      <c r="M23" s="66">
        <v>2</v>
      </c>
      <c r="N23" s="20">
        <v>3</v>
      </c>
      <c r="O23" s="20">
        <v>60</v>
      </c>
      <c r="P23" s="20">
        <f t="shared" si="0"/>
        <v>6</v>
      </c>
      <c r="Q23" s="20">
        <f t="shared" si="1"/>
        <v>360</v>
      </c>
      <c r="R23" s="33" t="str">
        <f t="shared" si="2"/>
        <v>M-6</v>
      </c>
      <c r="S23" s="35" t="str">
        <f t="shared" si="3"/>
        <v>II</v>
      </c>
      <c r="T23" s="35" t="str">
        <f t="shared" si="9"/>
        <v>No Aceptable o Aceptable Con Control Especifico</v>
      </c>
      <c r="U23" s="137"/>
      <c r="V23" s="63" t="str">
        <f>VLOOKUP(H23,Hoja1!A$2:G$445,6,0)</f>
        <v>Secuestros</v>
      </c>
      <c r="W23" s="68"/>
      <c r="X23" s="68"/>
      <c r="Y23" s="68"/>
      <c r="Z23" s="17"/>
      <c r="AA23" s="17" t="str">
        <f>VLOOKUP(H23,Hoja1!A$2:G$445,7,0)</f>
        <v>N/A</v>
      </c>
      <c r="AB23" s="68" t="s">
        <v>1207</v>
      </c>
      <c r="AC23" s="125"/>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22"/>
      <c r="B24" s="122"/>
      <c r="C24" s="125"/>
      <c r="D24" s="131"/>
      <c r="E24" s="134"/>
      <c r="F24" s="134"/>
      <c r="G24" s="77" t="str">
        <f>VLOOKUP(H24,Hoja1!A$1:G$445,2,0)</f>
        <v>Carga y Descarga de máquinaria y equipos</v>
      </c>
      <c r="H24" s="33" t="s">
        <v>584</v>
      </c>
      <c r="I24" s="77" t="str">
        <f>VLOOKUP(H24,Hoja1!A$2:G$445,3,0)</f>
        <v>Caídas de la carga, aplastamiento, atrapamiento, amputación, pérdidas materiales, fracturas, muerte</v>
      </c>
      <c r="J24" s="80" t="s">
        <v>1253</v>
      </c>
      <c r="K24" s="77" t="str">
        <f>VLOOKUP(H24,Hoja1!A$2:G$445,4,0)</f>
        <v>Inspecciones planeadas e inspecciones no planeadas, procedimientos de programas de seguridad y salud en el trabajo</v>
      </c>
      <c r="L24" s="77" t="str">
        <f>VLOOKUP(H24,Hoja1!A$2:G$445,5,0)</f>
        <v>N/A</v>
      </c>
      <c r="M24" s="80">
        <v>2</v>
      </c>
      <c r="N24" s="20">
        <v>1</v>
      </c>
      <c r="O24" s="20">
        <v>100</v>
      </c>
      <c r="P24" s="20">
        <f aca="true" t="shared" si="10" ref="P24">M24*N24</f>
        <v>2</v>
      </c>
      <c r="Q24" s="20">
        <f aca="true" t="shared" si="11" ref="Q24">O24*P24</f>
        <v>200</v>
      </c>
      <c r="R24" s="33" t="str">
        <f aca="true" t="shared" si="12" ref="R24">IF(P24=40,"MA-40",IF(P24=30,"MA-30",IF(P24=20,"A-20",IF(P24=10,"A-10",IF(P24=24,"MA-24",IF(P24=18,"A-18",IF(P24=12,"A-12",IF(P24=6,"M-6",IF(P24=8,"M-8",IF(P24=6,"M-6",IF(P24=4,"B-4",IF(P24=2,"B-2",))))))))))))</f>
        <v>B-2</v>
      </c>
      <c r="S24" s="35" t="str">
        <f aca="true" t="shared" si="13" ref="S24">IF(Q24&lt;=20,"IV",IF(Q24&lt;=120,"III",IF(Q24&lt;=500,"II",IF(Q24&lt;=4000,"I"))))</f>
        <v>II</v>
      </c>
      <c r="T24" s="35" t="str">
        <f aca="true" t="shared" si="14" ref="T24">IF(S24=0,"",IF(S24="IV","Aceptable",IF(S24="III","Mejorable",IF(S24="II","No Aceptable o Aceptable Con Control Especifico",IF(S24="I","No Aceptable","")))))</f>
        <v>No Aceptable o Aceptable Con Control Especifico</v>
      </c>
      <c r="U24" s="137"/>
      <c r="V24" s="77" t="str">
        <f>VLOOKUP(H24,Hoja1!A$2:G$445,6,0)</f>
        <v>Muerte</v>
      </c>
      <c r="W24" s="82"/>
      <c r="X24" s="82"/>
      <c r="Y24" s="82"/>
      <c r="Z24" s="17"/>
      <c r="AA24" s="17" t="str">
        <f>VLOOKUP(H24,Hoja1!A$2:G$445,7,0)</f>
        <v xml:space="preserve">Manejo Y Seguridad de Cargas, Lenguaje de señas para izaje
</v>
      </c>
      <c r="AB24" s="86" t="s">
        <v>32</v>
      </c>
      <c r="AC24" s="125"/>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22"/>
      <c r="B25" s="122"/>
      <c r="C25" s="125"/>
      <c r="D25" s="131"/>
      <c r="E25" s="134"/>
      <c r="F25" s="134"/>
      <c r="G25" s="77" t="str">
        <f>VLOOKUP(H25,Hoja1!A$1:G$445,2,0)</f>
        <v>Maquinaria y equipo</v>
      </c>
      <c r="H25" s="33" t="s">
        <v>612</v>
      </c>
      <c r="I25" s="77" t="str">
        <f>VLOOKUP(H25,Hoja1!A$2:G$445,3,0)</f>
        <v>Atrapamiento, amputación, aplastamiento, fractura, muerte</v>
      </c>
      <c r="J25" s="80" t="s">
        <v>1254</v>
      </c>
      <c r="K25" s="77" t="str">
        <f>VLOOKUP(H25,Hoja1!A$2:G$445,4,0)</f>
        <v>Inspecciones planeadas e inspecciones no planeadas, procedimientos de programas de seguridad y salud en el trabajo</v>
      </c>
      <c r="L25" s="77" t="str">
        <f>VLOOKUP(H25,Hoja1!A$2:G$445,5,0)</f>
        <v>E.P.P.</v>
      </c>
      <c r="M25" s="80">
        <v>2</v>
      </c>
      <c r="N25" s="20">
        <v>1</v>
      </c>
      <c r="O25" s="20">
        <v>25</v>
      </c>
      <c r="P25" s="20">
        <f t="shared" si="0"/>
        <v>2</v>
      </c>
      <c r="Q25" s="20">
        <f t="shared" si="1"/>
        <v>50</v>
      </c>
      <c r="R25" s="33" t="str">
        <f t="shared" si="2"/>
        <v>B-2</v>
      </c>
      <c r="S25" s="35" t="str">
        <f t="shared" si="3"/>
        <v>III</v>
      </c>
      <c r="T25" s="35" t="str">
        <f t="shared" si="9"/>
        <v>Mejorable</v>
      </c>
      <c r="U25" s="137"/>
      <c r="V25" s="77" t="str">
        <f>VLOOKUP(H25,Hoja1!A$2:G$445,6,0)</f>
        <v>Aplastamiento</v>
      </c>
      <c r="W25" s="82"/>
      <c r="X25" s="82"/>
      <c r="Y25" s="82"/>
      <c r="Z25" s="17"/>
      <c r="AA25" s="17" t="str">
        <f>VLOOKUP(H25,Hoja1!A$2:G$445,7,0)</f>
        <v>Uso y manejo adecuado de E.P.P., uso y manejo adecuado de herramientas amnuales y/o máquinas y equipos</v>
      </c>
      <c r="AB25" s="86" t="s">
        <v>32</v>
      </c>
      <c r="AC25" s="125"/>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89.25">
      <c r="A26" s="122"/>
      <c r="B26" s="122"/>
      <c r="C26" s="125"/>
      <c r="D26" s="131"/>
      <c r="E26" s="134"/>
      <c r="F26" s="134"/>
      <c r="G26" s="77" t="str">
        <f>VLOOKUP(H26,Hoja1!A$1:G$445,2,0)</f>
        <v>MANTENIMIENTO DE PUENTE GRUAS, LIMPIEZA DE CANALES, MANTENIMIENTO DE INSTALACIONES LOCATIVAS, MANTENIMIENTO Y REPARACIÓN DE POZOS</v>
      </c>
      <c r="H26" s="33" t="s">
        <v>624</v>
      </c>
      <c r="I26" s="77" t="str">
        <f>VLOOKUP(H26,Hoja1!A$2:G$445,3,0)</f>
        <v>LESIONES, FRACTURAS, MUERTE</v>
      </c>
      <c r="J26" s="80" t="s">
        <v>1196</v>
      </c>
      <c r="K26" s="77" t="str">
        <f>VLOOKUP(H26,Hoja1!A$2:G$445,4,0)</f>
        <v>Inspecciones planeadas e inspecciones no planeadas, procedimientos de programas de seguridad y salud en el trabajo</v>
      </c>
      <c r="L26" s="77" t="str">
        <f>VLOOKUP(H26,Hoja1!A$2:G$445,5,0)</f>
        <v>EPP</v>
      </c>
      <c r="M26" s="80">
        <v>2</v>
      </c>
      <c r="N26" s="20">
        <v>1</v>
      </c>
      <c r="O26" s="20">
        <v>100</v>
      </c>
      <c r="P26" s="20">
        <f aca="true" t="shared" si="15" ref="P26">M26*N26</f>
        <v>2</v>
      </c>
      <c r="Q26" s="20">
        <f aca="true" t="shared" si="16" ref="Q26">O26*P26</f>
        <v>200</v>
      </c>
      <c r="R26" s="33" t="str">
        <f aca="true" t="shared" si="17" ref="R26">IF(P26=40,"MA-40",IF(P26=30,"MA-30",IF(P26=20,"A-20",IF(P26=10,"A-10",IF(P26=24,"MA-24",IF(P26=18,"A-18",IF(P26=12,"A-12",IF(P26=6,"M-6",IF(P26=8,"M-8",IF(P26=6,"M-6",IF(P26=4,"B-4",IF(P26=2,"B-2",))))))))))))</f>
        <v>B-2</v>
      </c>
      <c r="S26" s="35" t="str">
        <f aca="true" t="shared" si="18" ref="S26">IF(Q26&lt;=20,"IV",IF(Q26&lt;=120,"III",IF(Q26&lt;=500,"II",IF(Q26&lt;=4000,"I"))))</f>
        <v>II</v>
      </c>
      <c r="T26" s="35" t="str">
        <f aca="true" t="shared" si="19" ref="T26">IF(S26=0,"",IF(S26="IV","Aceptable",IF(S26="III","Mejorable",IF(S26="II","No Aceptable o Aceptable Con Control Especifico",IF(S26="I","No Aceptable","")))))</f>
        <v>No Aceptable o Aceptable Con Control Especifico</v>
      </c>
      <c r="U26" s="137"/>
      <c r="V26" s="77" t="str">
        <f>VLOOKUP(H26,Hoja1!A$2:G$445,6,0)</f>
        <v>MUERTE</v>
      </c>
      <c r="W26" s="82"/>
      <c r="X26" s="82"/>
      <c r="Y26" s="82"/>
      <c r="Z26" s="17"/>
      <c r="AA26" s="17" t="str">
        <f>VLOOKUP(H26,Hoja1!A$2:G$445,7,0)</f>
        <v>CERTIFICACIÓN Y/O ENTRENAMIENTO EN TRABAJO SEGURO EN ALTURAS; DILGENCIAMIENTO DE PERMISO DE TRABAJO; USO Y MANEJO ADECUADO DE E.P.P.; ARME Y DESARME DE ANDAMIOS</v>
      </c>
      <c r="AB26" s="86" t="s">
        <v>32</v>
      </c>
      <c r="AC26" s="125"/>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22"/>
      <c r="B27" s="122"/>
      <c r="C27" s="125"/>
      <c r="D27" s="131"/>
      <c r="E27" s="134"/>
      <c r="F27" s="134"/>
      <c r="G27" s="63" t="str">
        <f>VLOOKUP(H27,Hoja1!A$1:G$445,2,0)</f>
        <v>LÍQUIDOS</v>
      </c>
      <c r="H27" s="33" t="s">
        <v>263</v>
      </c>
      <c r="I27" s="63" t="str">
        <f>VLOOKUP(H27,Hoja1!A$2:G$445,3,0)</f>
        <v xml:space="preserve">  QUEMADURAS, IRRITACIONES, LESIONES PIEL, LESIONES OCULARES, IRRITACIÓN DE LAS MUCOSAS</v>
      </c>
      <c r="J27" s="66" t="s">
        <v>1227</v>
      </c>
      <c r="K27" s="63" t="str">
        <f>VLOOKUP(H27,Hoja1!A$2:G$445,4,0)</f>
        <v>Inspecciones planeadas e inspecciones no planeadas, procedimientos de programas de seguridad y salud en el trabajo</v>
      </c>
      <c r="L27" s="63" t="str">
        <f>VLOOKUP(H27,Hoja1!A$2:G$445,5,0)</f>
        <v>EPP TAPABOCAS, CARETAS CON FILTROS, GUANTES</v>
      </c>
      <c r="M27" s="66">
        <v>2</v>
      </c>
      <c r="N27" s="20">
        <v>1</v>
      </c>
      <c r="O27" s="20">
        <v>25</v>
      </c>
      <c r="P27" s="20">
        <f t="shared" si="0"/>
        <v>2</v>
      </c>
      <c r="Q27" s="20">
        <f t="shared" si="1"/>
        <v>50</v>
      </c>
      <c r="R27" s="33" t="str">
        <f t="shared" si="2"/>
        <v>B-2</v>
      </c>
      <c r="S27" s="35" t="str">
        <f t="shared" si="3"/>
        <v>III</v>
      </c>
      <c r="T27" s="35" t="str">
        <f t="shared" si="9"/>
        <v>Mejorable</v>
      </c>
      <c r="U27" s="137"/>
      <c r="V27" s="63" t="str">
        <f>VLOOKUP(H27,Hoja1!A$2:G$445,6,0)</f>
        <v>LESIONES IRREVERSIBLES VÍAS RESPIRATORIAS</v>
      </c>
      <c r="W27" s="68"/>
      <c r="X27" s="68"/>
      <c r="Y27" s="68"/>
      <c r="Z27" s="17"/>
      <c r="AA27" s="17" t="str">
        <f>VLOOKUP(H27,Hoja1!A$2:G$445,7,0)</f>
        <v>USO Y MANEJO ADECUADO DE E.P.P.; MANEJO DE PRODUCTOS QUÍMICOS LÍQUIDOS</v>
      </c>
      <c r="AB27" s="127" t="s">
        <v>1229</v>
      </c>
      <c r="AC27" s="125"/>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5.5" customHeight="1">
      <c r="A28" s="122"/>
      <c r="B28" s="122"/>
      <c r="C28" s="125"/>
      <c r="D28" s="131"/>
      <c r="E28" s="134"/>
      <c r="F28" s="134"/>
      <c r="G28" s="63" t="str">
        <f>VLOOKUP(H28,Hoja1!A$1:G$445,2,0)</f>
        <v>GASES Y VAPORES</v>
      </c>
      <c r="H28" s="33" t="s">
        <v>250</v>
      </c>
      <c r="I28" s="63" t="str">
        <f>VLOOKUP(H28,Hoja1!A$2:G$445,3,0)</f>
        <v xml:space="preserve"> LESIONES EN LA PIEL, IRRITACIÓN EN VÍAS  RESPIRATORIAS, MUERTE</v>
      </c>
      <c r="J28" s="66" t="s">
        <v>1196</v>
      </c>
      <c r="K28" s="63" t="str">
        <f>VLOOKUP(H28,Hoja1!A$2:G$445,4,0)</f>
        <v>Inspecciones planeadas e inspecciones no planeadas, procedimientos de programas de seguridad y salud en el trabajo</v>
      </c>
      <c r="L28" s="63" t="str">
        <f>VLOOKUP(H28,Hoja1!A$2:G$445,5,0)</f>
        <v>EPP TAPABOCAS, CARETAS CON FILTROS</v>
      </c>
      <c r="M28" s="66">
        <v>2</v>
      </c>
      <c r="N28" s="20">
        <v>1</v>
      </c>
      <c r="O28" s="20">
        <v>25</v>
      </c>
      <c r="P28" s="20">
        <f t="shared" si="0"/>
        <v>2</v>
      </c>
      <c r="Q28" s="20">
        <f t="shared" si="1"/>
        <v>50</v>
      </c>
      <c r="R28" s="33" t="str">
        <f t="shared" si="2"/>
        <v>B-2</v>
      </c>
      <c r="S28" s="35" t="str">
        <f t="shared" si="3"/>
        <v>III</v>
      </c>
      <c r="T28" s="35" t="str">
        <f t="shared" si="9"/>
        <v>Mejorable</v>
      </c>
      <c r="U28" s="137"/>
      <c r="V28" s="63" t="str">
        <f>VLOOKUP(H28,Hoja1!A$2:G$445,6,0)</f>
        <v xml:space="preserve"> MUERTE</v>
      </c>
      <c r="W28" s="68"/>
      <c r="X28" s="68"/>
      <c r="Y28" s="68"/>
      <c r="Z28" s="17"/>
      <c r="AA28" s="17" t="str">
        <f>VLOOKUP(H28,Hoja1!A$2:G$445,7,0)</f>
        <v>USO Y MANEJO ADECUADO DE E.P.P.</v>
      </c>
      <c r="AB28" s="128"/>
      <c r="AC28" s="125"/>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22"/>
      <c r="B29" s="122"/>
      <c r="C29" s="175"/>
      <c r="D29" s="188"/>
      <c r="E29" s="189"/>
      <c r="F29" s="189"/>
      <c r="G29" s="63" t="str">
        <f>VLOOKUP(H29,Hoja1!A$1:G$445,2,0)</f>
        <v xml:space="preserve">POLVOS INORGÁNICOS </v>
      </c>
      <c r="H29" s="33" t="s">
        <v>274</v>
      </c>
      <c r="I29" s="63" t="str">
        <f>VLOOKUP(H29,Hoja1!A$2:G$445,3,0)</f>
        <v xml:space="preserve">ASMA,GRIPA, NEUMOCONIOSIS </v>
      </c>
      <c r="J29" s="66" t="s">
        <v>1196</v>
      </c>
      <c r="K29" s="63" t="str">
        <f>VLOOKUP(H29,Hoja1!A$2:G$445,4,0)</f>
        <v>Inspecciones planeadas e inspecciones no planeadas, procedimientos de programas de seguridad y salud en el trabajo</v>
      </c>
      <c r="L29" s="63" t="str">
        <f>VLOOKUP(H29,Hoja1!A$2:G$445,5,0)</f>
        <v>EPP MASCARILLAS Y FILTROS</v>
      </c>
      <c r="M29" s="66">
        <v>2</v>
      </c>
      <c r="N29" s="20">
        <v>1</v>
      </c>
      <c r="O29" s="20">
        <v>25</v>
      </c>
      <c r="P29" s="20">
        <f t="shared" si="0"/>
        <v>2</v>
      </c>
      <c r="Q29" s="20">
        <f t="shared" si="1"/>
        <v>50</v>
      </c>
      <c r="R29" s="33" t="str">
        <f t="shared" si="2"/>
        <v>B-2</v>
      </c>
      <c r="S29" s="35" t="str">
        <f t="shared" si="3"/>
        <v>III</v>
      </c>
      <c r="T29" s="35" t="str">
        <f t="shared" si="9"/>
        <v>Mejorable</v>
      </c>
      <c r="U29" s="192"/>
      <c r="V29" s="63" t="str">
        <f>VLOOKUP(H29,Hoja1!A$2:G$445,6,0)</f>
        <v>NEUMOCONIOSIS</v>
      </c>
      <c r="W29" s="68"/>
      <c r="X29" s="68"/>
      <c r="Y29" s="68"/>
      <c r="Z29" s="75"/>
      <c r="AA29" s="17" t="str">
        <f>VLOOKUP(H29,Hoja1!A$2:G$445,7,0)</f>
        <v>LIMPIEZA</v>
      </c>
      <c r="AB29" s="74" t="s">
        <v>1228</v>
      </c>
      <c r="AC29" s="175"/>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69" customHeight="1" thickBot="1">
      <c r="A30" s="122"/>
      <c r="B30" s="122"/>
      <c r="C30" s="126"/>
      <c r="D30" s="132"/>
      <c r="E30" s="135"/>
      <c r="F30" s="135"/>
      <c r="G30" s="64" t="str">
        <f>VLOOKUP(H30,Hoja1!A$1:G$445,2,0)</f>
        <v>SISMOS, INCENDIOS, INUNDACIONES, TERREMOTOS, VENDAVALES, DERRUMBE</v>
      </c>
      <c r="H30" s="36" t="s">
        <v>62</v>
      </c>
      <c r="I30" s="64" t="str">
        <f>VLOOKUP(H30,Hoja1!A$2:G$445,3,0)</f>
        <v>SISMOS, INCENDIOS, INUNDACIONES, TERREMOTOS, VENDAVALES</v>
      </c>
      <c r="J30" s="67" t="s">
        <v>1214</v>
      </c>
      <c r="K30" s="64" t="str">
        <f>VLOOKUP(H30,Hoja1!A$2:G$445,4,0)</f>
        <v>Inspecciones planeadas e inspecciones no planeadas, procedimientos de programas de seguridad y salud en el trabajo</v>
      </c>
      <c r="L30" s="64" t="str">
        <f>VLOOKUP(H30,Hoja1!A$2:G$445,5,0)</f>
        <v>BRIGADAS DE EMERGENCIAS</v>
      </c>
      <c r="M30" s="67">
        <v>2</v>
      </c>
      <c r="N30" s="25">
        <v>1</v>
      </c>
      <c r="O30" s="25">
        <v>100</v>
      </c>
      <c r="P30" s="25">
        <f t="shared" si="0"/>
        <v>2</v>
      </c>
      <c r="Q30" s="25">
        <f t="shared" si="1"/>
        <v>200</v>
      </c>
      <c r="R30" s="36" t="str">
        <f t="shared" si="2"/>
        <v>B-2</v>
      </c>
      <c r="S30" s="37" t="str">
        <f t="shared" si="3"/>
        <v>II</v>
      </c>
      <c r="T30" s="37" t="str">
        <f t="shared" si="9"/>
        <v>No Aceptable o Aceptable Con Control Especifico</v>
      </c>
      <c r="U30" s="138"/>
      <c r="V30" s="64" t="str">
        <f>VLOOKUP(H30,Hoja1!A$2:G$445,6,0)</f>
        <v>MUERTE</v>
      </c>
      <c r="W30" s="69"/>
      <c r="X30" s="69"/>
      <c r="Y30" s="69"/>
      <c r="Z30" s="70" t="s">
        <v>1209</v>
      </c>
      <c r="AA30" s="22" t="str">
        <f>VLOOKUP(H30,Hoja1!A$2:G$445,7,0)</f>
        <v>ENTRENAMIENTO DE LA BRIGADA; DIVULGACIÓN DE PLAN DE EMERGENCIA</v>
      </c>
      <c r="AB30" s="68" t="s">
        <v>1208</v>
      </c>
      <c r="AC30" s="126"/>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45.75" customHeight="1">
      <c r="A31" s="122"/>
      <c r="B31" s="122"/>
      <c r="C31" s="176" t="s">
        <v>1255</v>
      </c>
      <c r="D31" s="179" t="s">
        <v>1256</v>
      </c>
      <c r="E31" s="182" t="s">
        <v>1049</v>
      </c>
      <c r="F31" s="182" t="s">
        <v>1193</v>
      </c>
      <c r="G31" s="96" t="str">
        <f>VLOOKUP(H31,Hoja1!A$1:G$445,2,0)</f>
        <v>Virus</v>
      </c>
      <c r="H31" s="97" t="s">
        <v>122</v>
      </c>
      <c r="I31" s="96" t="str">
        <f>VLOOKUP(H31,Hoja1!A$2:G$445,3,0)</f>
        <v>Infecciones Virales</v>
      </c>
      <c r="J31" s="101" t="s">
        <v>1196</v>
      </c>
      <c r="K31" s="96" t="str">
        <f>VLOOKUP(H31,Hoja1!A$2:G$445,4,0)</f>
        <v>N/A</v>
      </c>
      <c r="L31" s="96" t="str">
        <f>VLOOKUP(H31,Hoja1!A$2:G$445,5,0)</f>
        <v>Vacunación</v>
      </c>
      <c r="M31" s="101">
        <v>2</v>
      </c>
      <c r="N31" s="99">
        <v>1</v>
      </c>
      <c r="O31" s="99">
        <v>10</v>
      </c>
      <c r="P31" s="99">
        <f aca="true" t="shared" si="20" ref="P31:P47">M31*N31</f>
        <v>2</v>
      </c>
      <c r="Q31" s="99">
        <f aca="true" t="shared" si="21" ref="Q31:Q47">O31*P31</f>
        <v>20</v>
      </c>
      <c r="R31" s="97" t="str">
        <f aca="true" t="shared" si="22" ref="R31:R47">IF(P31=40,"MA-40",IF(P31=30,"MA-30",IF(P31=20,"A-20",IF(P31=10,"A-10",IF(P31=24,"MA-24",IF(P31=18,"A-18",IF(P31=12,"A-12",IF(P31=6,"M-6",IF(P31=8,"M-8",IF(P31=6,"M-6",IF(P31=4,"B-4",IF(P31=2,"B-2",))))))))))))</f>
        <v>B-2</v>
      </c>
      <c r="S31" s="92" t="str">
        <f aca="true" t="shared" si="23" ref="S31:S47">IF(Q31&lt;=20,"IV",IF(Q31&lt;=120,"III",IF(Q31&lt;=500,"II",IF(Q31&lt;=4000,"I"))))</f>
        <v>IV</v>
      </c>
      <c r="T31" s="92" t="str">
        <f>IF(S31=0,"",IF(S31="IV","Aceptable",IF(S31="III","Mejorable",IF(S31="II","No Aceptable o Aceptable Con Control Especifico",IF(S31="I","No Aceptable","")))))</f>
        <v>Aceptable</v>
      </c>
      <c r="U31" s="185">
        <v>1</v>
      </c>
      <c r="V31" s="96" t="str">
        <f>VLOOKUP(H31,Hoja1!A$2:G$445,6,0)</f>
        <v xml:space="preserve">Enfermedades Infectocontagiosas
</v>
      </c>
      <c r="W31" s="115"/>
      <c r="X31" s="115"/>
      <c r="Y31" s="115"/>
      <c r="Z31" s="95"/>
      <c r="AA31" s="103" t="str">
        <f>VLOOKUP(H31,Hoja1!A$2:G$445,7,0)</f>
        <v>Autocuidado</v>
      </c>
      <c r="AB31" s="115" t="s">
        <v>1198</v>
      </c>
      <c r="AC31" s="176" t="s">
        <v>1199</v>
      </c>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22"/>
      <c r="B32" s="122"/>
      <c r="C32" s="204"/>
      <c r="D32" s="206"/>
      <c r="E32" s="207"/>
      <c r="F32" s="207"/>
      <c r="G32" s="96" t="str">
        <f>VLOOKUP(H32,Hoja1!A$1:G$445,2,0)</f>
        <v>Modeduras</v>
      </c>
      <c r="H32" s="97" t="s">
        <v>79</v>
      </c>
      <c r="I32" s="96" t="str">
        <f>VLOOKUP(H32,Hoja1!A$2:G$445,3,0)</f>
        <v>Lesiones, tejidos, muerte, enfermedades infectocontagiosas</v>
      </c>
      <c r="J32" s="101" t="s">
        <v>1196</v>
      </c>
      <c r="K32" s="96" t="str">
        <f>VLOOKUP(H32,Hoja1!A$2:G$445,4,0)</f>
        <v>N/A</v>
      </c>
      <c r="L32" s="96" t="str">
        <f>VLOOKUP(H32,Hoja1!A$2:G$445,5,0)</f>
        <v>N/A</v>
      </c>
      <c r="M32" s="101">
        <v>2</v>
      </c>
      <c r="N32" s="99">
        <v>1</v>
      </c>
      <c r="O32" s="99">
        <v>25</v>
      </c>
      <c r="P32" s="99">
        <f t="shared" si="20"/>
        <v>2</v>
      </c>
      <c r="Q32" s="99">
        <f t="shared" si="21"/>
        <v>50</v>
      </c>
      <c r="R32" s="97" t="str">
        <f t="shared" si="22"/>
        <v>B-2</v>
      </c>
      <c r="S32" s="100" t="str">
        <f t="shared" si="23"/>
        <v>III</v>
      </c>
      <c r="T32" s="100" t="str">
        <f aca="true" t="shared" si="24" ref="T32:T47">IF(S32=0,"",IF(S32="IV","Aceptable",IF(S32="III","Mejorable",IF(S32="II","No Aceptable o Aceptable Con Control Especifico",IF(S32="I","No Aceptable","")))))</f>
        <v>Mejorable</v>
      </c>
      <c r="U32" s="208"/>
      <c r="V32" s="96" t="str">
        <f>VLOOKUP(H32,Hoja1!A$2:G$445,6,0)</f>
        <v>Posibles enfermedades</v>
      </c>
      <c r="W32" s="105"/>
      <c r="X32" s="105"/>
      <c r="Y32" s="105"/>
      <c r="Z32" s="103"/>
      <c r="AA32" s="103" t="str">
        <f>VLOOKUP(H32,Hoja1!A$2:G$445,7,0)</f>
        <v xml:space="preserve">Riesgo Biológico, Autocuidado y/o Uso y manejo adecuado de E.P.P.
</v>
      </c>
      <c r="AB32" s="105" t="s">
        <v>1200</v>
      </c>
      <c r="AC32" s="204"/>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7.75" customHeight="1">
      <c r="A33" s="122"/>
      <c r="B33" s="122"/>
      <c r="C33" s="177"/>
      <c r="D33" s="180"/>
      <c r="E33" s="183"/>
      <c r="F33" s="183"/>
      <c r="G33" s="96" t="str">
        <f>VLOOKUP(H33,Hoja1!A$1:G$445,2,0)</f>
        <v>INFRAROJA, ULTRAVIOLETA, VISIBLE, RADIOFRECUENCIA, MICROONDAS, LASER</v>
      </c>
      <c r="H33" s="97" t="s">
        <v>67</v>
      </c>
      <c r="I33" s="96" t="str">
        <f>VLOOKUP(H33,Hoja1!A$2:G$445,3,0)</f>
        <v>CÁNCER, LESIONES DÉRMICAS Y OCULARES</v>
      </c>
      <c r="J33" s="101" t="s">
        <v>1196</v>
      </c>
      <c r="K33" s="96" t="str">
        <f>VLOOKUP(H33,Hoja1!A$2:G$445,4,0)</f>
        <v>Inspecciones planeadas e inspecciones no planeadas, procedimientos de programas de seguridad y salud en el trabajo</v>
      </c>
      <c r="L33" s="96" t="str">
        <f>VLOOKUP(H33,Hoja1!A$2:G$445,5,0)</f>
        <v>PROGRAMA BLOQUEADOR SOLAR</v>
      </c>
      <c r="M33" s="101">
        <v>2</v>
      </c>
      <c r="N33" s="99">
        <v>1</v>
      </c>
      <c r="O33" s="99">
        <v>10</v>
      </c>
      <c r="P33" s="99">
        <f t="shared" si="20"/>
        <v>2</v>
      </c>
      <c r="Q33" s="99">
        <f t="shared" si="21"/>
        <v>20</v>
      </c>
      <c r="R33" s="97" t="str">
        <f t="shared" si="22"/>
        <v>B-2</v>
      </c>
      <c r="S33" s="100" t="str">
        <f t="shared" si="23"/>
        <v>IV</v>
      </c>
      <c r="T33" s="100" t="str">
        <f t="shared" si="24"/>
        <v>Aceptable</v>
      </c>
      <c r="U33" s="186"/>
      <c r="V33" s="96" t="str">
        <f>VLOOKUP(H33,Hoja1!A$2:G$445,6,0)</f>
        <v>CÁNCER</v>
      </c>
      <c r="W33" s="105"/>
      <c r="X33" s="105"/>
      <c r="Y33" s="105"/>
      <c r="Z33" s="103"/>
      <c r="AA33" s="103" t="str">
        <f>VLOOKUP(H33,Hoja1!A$2:G$445,7,0)</f>
        <v>N/A</v>
      </c>
      <c r="AB33" s="105" t="s">
        <v>1201</v>
      </c>
      <c r="AC33" s="177"/>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1.5" customHeight="1">
      <c r="A34" s="122"/>
      <c r="B34" s="122"/>
      <c r="C34" s="177"/>
      <c r="D34" s="180"/>
      <c r="E34" s="183"/>
      <c r="F34" s="183"/>
      <c r="G34" s="96" t="str">
        <f>VLOOKUP(H34,Hoja1!A$1:G$445,2,0)</f>
        <v>ENERGÍA TÉRMICA, CAMBIO DE TEMPERATURA DURANTE LOS RECORRIDOS</v>
      </c>
      <c r="H34" s="97" t="s">
        <v>174</v>
      </c>
      <c r="I34" s="96" t="str">
        <f>VLOOKUP(H34,Hoja1!A$2:G$445,3,0)</f>
        <v xml:space="preserve"> HIPOTERMIA</v>
      </c>
      <c r="J34" s="101" t="s">
        <v>1196</v>
      </c>
      <c r="K34" s="96" t="str">
        <f>VLOOKUP(H34,Hoja1!A$2:G$445,4,0)</f>
        <v>Inspecciones planeadas e inspecciones no planeadas, procedimientos de programas de seguridad y salud en el trabajo</v>
      </c>
      <c r="L34" s="96" t="str">
        <f>VLOOKUP(H34,Hoja1!A$2:G$445,5,0)</f>
        <v>EPP OVEROLES TERMICOS</v>
      </c>
      <c r="M34" s="101">
        <v>2</v>
      </c>
      <c r="N34" s="99">
        <v>3</v>
      </c>
      <c r="O34" s="99">
        <v>10</v>
      </c>
      <c r="P34" s="99">
        <f t="shared" si="20"/>
        <v>6</v>
      </c>
      <c r="Q34" s="99">
        <f t="shared" si="21"/>
        <v>60</v>
      </c>
      <c r="R34" s="97" t="str">
        <f t="shared" si="22"/>
        <v>M-6</v>
      </c>
      <c r="S34" s="100" t="str">
        <f t="shared" si="23"/>
        <v>III</v>
      </c>
      <c r="T34" s="100" t="str">
        <f t="shared" si="24"/>
        <v>Mejorable</v>
      </c>
      <c r="U34" s="186"/>
      <c r="V34" s="96" t="str">
        <f>VLOOKUP(H34,Hoja1!A$2:G$445,6,0)</f>
        <v xml:space="preserve"> HIPOTERMIA</v>
      </c>
      <c r="W34" s="105"/>
      <c r="X34" s="105"/>
      <c r="Y34" s="105"/>
      <c r="Z34" s="103"/>
      <c r="AA34" s="103" t="str">
        <f>VLOOKUP(H34,Hoja1!A$2:G$445,7,0)</f>
        <v>N/A</v>
      </c>
      <c r="AB34" s="105" t="s">
        <v>1202</v>
      </c>
      <c r="AC34" s="177"/>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39.75" customHeight="1">
      <c r="A35" s="122"/>
      <c r="B35" s="122"/>
      <c r="C35" s="177"/>
      <c r="D35" s="180"/>
      <c r="E35" s="183"/>
      <c r="F35" s="183"/>
      <c r="G35" s="96" t="str">
        <f>VLOOKUP(H35,Hoja1!A$1:G$445,2,0)</f>
        <v>CONCENTRACIÓN EN ACTIVIDADES DE ALTO DESEMPEÑO MENTAL</v>
      </c>
      <c r="H35" s="97" t="s">
        <v>72</v>
      </c>
      <c r="I35" s="96" t="str">
        <f>VLOOKUP(H35,Hoja1!A$2:G$445,3,0)</f>
        <v>ESTRÉS, CEFALEA, IRRITABILIDAD</v>
      </c>
      <c r="J35" s="101" t="s">
        <v>1196</v>
      </c>
      <c r="K35" s="96" t="str">
        <f>VLOOKUP(H35,Hoja1!A$2:G$445,4,0)</f>
        <v>N/A</v>
      </c>
      <c r="L35" s="96" t="str">
        <f>VLOOKUP(H35,Hoja1!A$2:G$445,5,0)</f>
        <v>PVE PSICOSOCIAL</v>
      </c>
      <c r="M35" s="101">
        <v>2</v>
      </c>
      <c r="N35" s="99">
        <v>3</v>
      </c>
      <c r="O35" s="99">
        <v>10</v>
      </c>
      <c r="P35" s="99">
        <f t="shared" si="20"/>
        <v>6</v>
      </c>
      <c r="Q35" s="99">
        <f t="shared" si="21"/>
        <v>60</v>
      </c>
      <c r="R35" s="97" t="str">
        <f t="shared" si="22"/>
        <v>M-6</v>
      </c>
      <c r="S35" s="100" t="str">
        <f t="shared" si="23"/>
        <v>III</v>
      </c>
      <c r="T35" s="100" t="str">
        <f t="shared" si="24"/>
        <v>Mejorable</v>
      </c>
      <c r="U35" s="186"/>
      <c r="V35" s="96" t="str">
        <f>VLOOKUP(H35,Hoja1!A$2:G$445,6,0)</f>
        <v>ESTRÉS</v>
      </c>
      <c r="W35" s="105"/>
      <c r="X35" s="105"/>
      <c r="Y35" s="105"/>
      <c r="Z35" s="103"/>
      <c r="AA35" s="103" t="str">
        <f>VLOOKUP(H35,Hoja1!A$2:G$445,7,0)</f>
        <v>N/A</v>
      </c>
      <c r="AB35" s="191" t="s">
        <v>1203</v>
      </c>
      <c r="AC35" s="177"/>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9.75" customHeight="1">
      <c r="A36" s="122"/>
      <c r="B36" s="122"/>
      <c r="C36" s="177"/>
      <c r="D36" s="180"/>
      <c r="E36" s="183"/>
      <c r="F36" s="183"/>
      <c r="G36" s="96" t="str">
        <f>VLOOKUP(H36,Hoja1!A$1:G$445,2,0)</f>
        <v>NATURALEZA DE LA TAREA</v>
      </c>
      <c r="H36" s="97" t="s">
        <v>76</v>
      </c>
      <c r="I36" s="96" t="str">
        <f>VLOOKUP(H36,Hoja1!A$2:G$445,3,0)</f>
        <v>ESTRÉS,  TRANSTORNOS DEL SUEÑO</v>
      </c>
      <c r="J36" s="101" t="s">
        <v>1196</v>
      </c>
      <c r="K36" s="96" t="str">
        <f>VLOOKUP(H36,Hoja1!A$2:G$445,4,0)</f>
        <v>N/A</v>
      </c>
      <c r="L36" s="96" t="str">
        <f>VLOOKUP(H36,Hoja1!A$2:G$445,5,0)</f>
        <v>PVE PSICOSOCIAL</v>
      </c>
      <c r="M36" s="101">
        <v>2</v>
      </c>
      <c r="N36" s="99">
        <v>3</v>
      </c>
      <c r="O36" s="99">
        <v>10</v>
      </c>
      <c r="P36" s="99">
        <f t="shared" si="20"/>
        <v>6</v>
      </c>
      <c r="Q36" s="99">
        <f t="shared" si="21"/>
        <v>60</v>
      </c>
      <c r="R36" s="97" t="str">
        <f t="shared" si="22"/>
        <v>M-6</v>
      </c>
      <c r="S36" s="100" t="str">
        <f t="shared" si="23"/>
        <v>III</v>
      </c>
      <c r="T36" s="100" t="str">
        <f t="shared" si="24"/>
        <v>Mejorable</v>
      </c>
      <c r="U36" s="186"/>
      <c r="V36" s="96" t="str">
        <f>VLOOKUP(H36,Hoja1!A$2:G$445,6,0)</f>
        <v>ESTRÉS</v>
      </c>
      <c r="W36" s="105"/>
      <c r="X36" s="105"/>
      <c r="Y36" s="105"/>
      <c r="Z36" s="103"/>
      <c r="AA36" s="103" t="str">
        <f>VLOOKUP(H36,Hoja1!A$2:G$445,7,0)</f>
        <v>N/A</v>
      </c>
      <c r="AB36" s="191"/>
      <c r="AC36" s="177"/>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25.5">
      <c r="A37" s="122"/>
      <c r="B37" s="122"/>
      <c r="C37" s="177"/>
      <c r="D37" s="180"/>
      <c r="E37" s="183"/>
      <c r="F37" s="183"/>
      <c r="G37" s="96" t="str">
        <f>VLOOKUP(H37,Hoja1!A$1:G$445,2,0)</f>
        <v xml:space="preserve"> ALTA CONCENTRACIÓN</v>
      </c>
      <c r="H37" s="97" t="s">
        <v>88</v>
      </c>
      <c r="I37" s="96" t="str">
        <f>VLOOKUP(H37,Hoja1!A$2:G$445,3,0)</f>
        <v>ESTRÉS, DEPRESIÓN, TRANSTORNOS DEL SUEÑO, AUSENCIA DE ATENCIÓN</v>
      </c>
      <c r="J37" s="101" t="s">
        <v>1196</v>
      </c>
      <c r="K37" s="96" t="str">
        <f>VLOOKUP(H37,Hoja1!A$2:G$445,4,0)</f>
        <v>N/A</v>
      </c>
      <c r="L37" s="96" t="str">
        <f>VLOOKUP(H37,Hoja1!A$2:G$445,5,0)</f>
        <v>PVE PSICOSOCIAL</v>
      </c>
      <c r="M37" s="101">
        <v>2</v>
      </c>
      <c r="N37" s="99">
        <v>1</v>
      </c>
      <c r="O37" s="99">
        <v>10</v>
      </c>
      <c r="P37" s="99">
        <f t="shared" si="20"/>
        <v>2</v>
      </c>
      <c r="Q37" s="99">
        <f t="shared" si="21"/>
        <v>20</v>
      </c>
      <c r="R37" s="97" t="str">
        <f t="shared" si="22"/>
        <v>B-2</v>
      </c>
      <c r="S37" s="100" t="str">
        <f t="shared" si="23"/>
        <v>IV</v>
      </c>
      <c r="T37" s="100" t="str">
        <f t="shared" si="24"/>
        <v>Aceptable</v>
      </c>
      <c r="U37" s="186"/>
      <c r="V37" s="96" t="str">
        <f>VLOOKUP(H37,Hoja1!A$2:G$445,6,0)</f>
        <v>ESTRÉS, ALTERACIÓN DEL SISTEMA NERVIOSO</v>
      </c>
      <c r="W37" s="105"/>
      <c r="X37" s="105"/>
      <c r="Y37" s="105"/>
      <c r="Z37" s="103"/>
      <c r="AA37" s="103" t="str">
        <f>VLOOKUP(H37,Hoja1!A$2:G$445,7,0)</f>
        <v>N/A</v>
      </c>
      <c r="AB37" s="191"/>
      <c r="AC37" s="177"/>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38.25">
      <c r="A38" s="122"/>
      <c r="B38" s="122"/>
      <c r="C38" s="177"/>
      <c r="D38" s="180"/>
      <c r="E38" s="183"/>
      <c r="F38" s="183"/>
      <c r="G38" s="96" t="str">
        <f>VLOOKUP(H38,Hoja1!A$1:G$445,2,0)</f>
        <v>Higiene Muscular</v>
      </c>
      <c r="H38" s="97" t="s">
        <v>483</v>
      </c>
      <c r="I38" s="96" t="str">
        <f>VLOOKUP(H38,Hoja1!A$2:G$445,3,0)</f>
        <v>Lesiones Musculoesqueléticas</v>
      </c>
      <c r="J38" s="101" t="s">
        <v>1197</v>
      </c>
      <c r="K38" s="96" t="str">
        <f>VLOOKUP(H38,Hoja1!A$2:G$445,4,0)</f>
        <v>N/A</v>
      </c>
      <c r="L38" s="96" t="str">
        <f>VLOOKUP(H38,Hoja1!A$2:G$445,5,0)</f>
        <v>N/A</v>
      </c>
      <c r="M38" s="101">
        <v>2</v>
      </c>
      <c r="N38" s="99">
        <v>3</v>
      </c>
      <c r="O38" s="99">
        <v>10</v>
      </c>
      <c r="P38" s="99">
        <f t="shared" si="20"/>
        <v>6</v>
      </c>
      <c r="Q38" s="99">
        <f t="shared" si="21"/>
        <v>60</v>
      </c>
      <c r="R38" s="97" t="str">
        <f t="shared" si="22"/>
        <v>M-6</v>
      </c>
      <c r="S38" s="100" t="str">
        <f t="shared" si="23"/>
        <v>III</v>
      </c>
      <c r="T38" s="100" t="str">
        <f t="shared" si="24"/>
        <v>Mejorable</v>
      </c>
      <c r="U38" s="186"/>
      <c r="V38" s="96" t="str">
        <f>VLOOKUP(H38,Hoja1!A$2:G$445,6,0)</f>
        <v xml:space="preserve">Enfermedades Osteomusculares
</v>
      </c>
      <c r="W38" s="105"/>
      <c r="X38" s="105"/>
      <c r="Y38" s="105"/>
      <c r="Z38" s="103"/>
      <c r="AA38" s="103" t="str">
        <f>VLOOKUP(H38,Hoja1!A$2:G$445,7,0)</f>
        <v>Prevención en lesiones osteomusculares, líderes de pausas activas</v>
      </c>
      <c r="AB38" s="191" t="s">
        <v>1204</v>
      </c>
      <c r="AC38" s="177"/>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22"/>
      <c r="B39" s="122"/>
      <c r="C39" s="177"/>
      <c r="D39" s="180"/>
      <c r="E39" s="183"/>
      <c r="F39" s="183"/>
      <c r="G39" s="96" t="str">
        <f>VLOOKUP(H39,Hoja1!A$1:G$445,2,0)</f>
        <v>Forzadas, Prolongadas</v>
      </c>
      <c r="H39" s="97" t="s">
        <v>40</v>
      </c>
      <c r="I39" s="96" t="str">
        <f>VLOOKUP(H39,Hoja1!A$2:G$445,3,0)</f>
        <v xml:space="preserve">Lesiones osteomusculares, lesiones osteoarticulares
</v>
      </c>
      <c r="J39" s="101" t="s">
        <v>1197</v>
      </c>
      <c r="K39" s="96" t="str">
        <f>VLOOKUP(H39,Hoja1!A$2:G$445,4,0)</f>
        <v>Inspecciones planeadas e inspecciones no planeadas, procedimientos de programas de seguridad y salud en el trabajo</v>
      </c>
      <c r="L39" s="96" t="str">
        <f>VLOOKUP(H39,Hoja1!A$2:G$445,5,0)</f>
        <v>PVE Biomecánico, programa pausas activas, exámenes periódicos, recomendaciones, control de posturas</v>
      </c>
      <c r="M39" s="101">
        <v>2</v>
      </c>
      <c r="N39" s="99">
        <v>3</v>
      </c>
      <c r="O39" s="99">
        <v>10</v>
      </c>
      <c r="P39" s="99">
        <f t="shared" si="20"/>
        <v>6</v>
      </c>
      <c r="Q39" s="99">
        <f t="shared" si="21"/>
        <v>60</v>
      </c>
      <c r="R39" s="97" t="str">
        <f t="shared" si="22"/>
        <v>M-6</v>
      </c>
      <c r="S39" s="100" t="str">
        <f t="shared" si="23"/>
        <v>III</v>
      </c>
      <c r="T39" s="100" t="str">
        <f t="shared" si="24"/>
        <v>Mejorable</v>
      </c>
      <c r="U39" s="186"/>
      <c r="V39" s="96" t="str">
        <f>VLOOKUP(H39,Hoja1!A$2:G$445,6,0)</f>
        <v>Enfermedades Osteomusculares</v>
      </c>
      <c r="W39" s="105"/>
      <c r="X39" s="105"/>
      <c r="Y39" s="105"/>
      <c r="Z39" s="103"/>
      <c r="AA39" s="103" t="str">
        <f>VLOOKUP(H39,Hoja1!A$2:G$445,7,0)</f>
        <v>Prevención en lesiones osteomusculares, líderes de pausas activas</v>
      </c>
      <c r="AB39" s="191"/>
      <c r="AC39" s="177"/>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69.75" customHeight="1">
      <c r="A40" s="122"/>
      <c r="B40" s="122"/>
      <c r="C40" s="177"/>
      <c r="D40" s="180"/>
      <c r="E40" s="183"/>
      <c r="F40" s="183"/>
      <c r="G40" s="96" t="str">
        <f>VLOOKUP(H40,Hoja1!A$1:G$445,2,0)</f>
        <v>Atropellamiento, Envestir</v>
      </c>
      <c r="H40" s="97" t="s">
        <v>1188</v>
      </c>
      <c r="I40" s="96" t="str">
        <f>VLOOKUP(H40,Hoja1!A$2:G$445,3,0)</f>
        <v>Lesiones, pérdidas materiales, muerte</v>
      </c>
      <c r="J40" s="101" t="s">
        <v>1196</v>
      </c>
      <c r="K40" s="96" t="str">
        <f>VLOOKUP(H40,Hoja1!A$2:G$445,4,0)</f>
        <v>Inspecciones planeadas e inspecciones no planeadas, procedimientos de programas de seguridad y salud en el trabajo</v>
      </c>
      <c r="L40" s="96" t="str">
        <f>VLOOKUP(H40,Hoja1!A$2:G$445,5,0)</f>
        <v>Programa de seguridad vial, señalización</v>
      </c>
      <c r="M40" s="101">
        <v>2</v>
      </c>
      <c r="N40" s="99">
        <v>3</v>
      </c>
      <c r="O40" s="99">
        <v>60</v>
      </c>
      <c r="P40" s="99">
        <f t="shared" si="20"/>
        <v>6</v>
      </c>
      <c r="Q40" s="99">
        <f t="shared" si="21"/>
        <v>360</v>
      </c>
      <c r="R40" s="97" t="str">
        <f t="shared" si="22"/>
        <v>M-6</v>
      </c>
      <c r="S40" s="100" t="str">
        <f t="shared" si="23"/>
        <v>II</v>
      </c>
      <c r="T40" s="100" t="str">
        <f t="shared" si="24"/>
        <v>No Aceptable o Aceptable Con Control Especifico</v>
      </c>
      <c r="U40" s="186"/>
      <c r="V40" s="96" t="str">
        <f>VLOOKUP(H40,Hoja1!A$2:G$445,6,0)</f>
        <v>Muerte</v>
      </c>
      <c r="W40" s="105"/>
      <c r="X40" s="105"/>
      <c r="Y40" s="105"/>
      <c r="Z40" s="103"/>
      <c r="AA40" s="103" t="str">
        <f>VLOOKUP(H40,Hoja1!A$2:G$445,7,0)</f>
        <v>Seguridad vial y manejo defensivo, aseguramiento de áreas de trabajo</v>
      </c>
      <c r="AB40" s="105" t="s">
        <v>1205</v>
      </c>
      <c r="AC40" s="177"/>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82.5" customHeight="1">
      <c r="A41" s="122"/>
      <c r="B41" s="122"/>
      <c r="C41" s="177"/>
      <c r="D41" s="180"/>
      <c r="E41" s="183"/>
      <c r="F41" s="183"/>
      <c r="G41" s="96" t="str">
        <f>VLOOKUP(H41,Hoja1!A$1:G$445,2,0)</f>
        <v>Atraco, golpiza, atentados y secuestrados</v>
      </c>
      <c r="H41" s="97" t="s">
        <v>57</v>
      </c>
      <c r="I41" s="96" t="str">
        <f>VLOOKUP(H41,Hoja1!A$2:G$445,3,0)</f>
        <v>Estrés, golpes, Secuestros</v>
      </c>
      <c r="J41" s="101" t="s">
        <v>1196</v>
      </c>
      <c r="K41" s="96" t="str">
        <f>VLOOKUP(H41,Hoja1!A$2:G$445,4,0)</f>
        <v>Inspecciones planeadas e inspecciones no planeadas, procedimientos de programas de seguridad y salud en el trabajo</v>
      </c>
      <c r="L41" s="96" t="str">
        <f>VLOOKUP(H41,Hoja1!A$2:G$445,5,0)</f>
        <v xml:space="preserve">Uniformes Corporativos, Caquetas corporativas, Carnetización
</v>
      </c>
      <c r="M41" s="101">
        <v>2</v>
      </c>
      <c r="N41" s="99">
        <v>3</v>
      </c>
      <c r="O41" s="99">
        <v>60</v>
      </c>
      <c r="P41" s="99">
        <f t="shared" si="20"/>
        <v>6</v>
      </c>
      <c r="Q41" s="99">
        <f t="shared" si="21"/>
        <v>360</v>
      </c>
      <c r="R41" s="97" t="str">
        <f t="shared" si="22"/>
        <v>M-6</v>
      </c>
      <c r="S41" s="100" t="str">
        <f t="shared" si="23"/>
        <v>II</v>
      </c>
      <c r="T41" s="100" t="str">
        <f t="shared" si="24"/>
        <v>No Aceptable o Aceptable Con Control Especifico</v>
      </c>
      <c r="U41" s="186"/>
      <c r="V41" s="96" t="str">
        <f>VLOOKUP(H41,Hoja1!A$2:G$445,6,0)</f>
        <v>Secuestros</v>
      </c>
      <c r="W41" s="105"/>
      <c r="X41" s="105"/>
      <c r="Y41" s="105"/>
      <c r="Z41" s="103"/>
      <c r="AA41" s="103" t="str">
        <f>VLOOKUP(H41,Hoja1!A$2:G$445,7,0)</f>
        <v>N/A</v>
      </c>
      <c r="AB41" s="105" t="s">
        <v>1207</v>
      </c>
      <c r="AC41" s="177"/>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22"/>
      <c r="B42" s="122"/>
      <c r="C42" s="177"/>
      <c r="D42" s="180"/>
      <c r="E42" s="183"/>
      <c r="F42" s="183"/>
      <c r="G42" s="96" t="str">
        <f>VLOOKUP(H42,Hoja1!A$1:G$445,2,0)</f>
        <v>Maquinaria y equipo</v>
      </c>
      <c r="H42" s="97" t="s">
        <v>612</v>
      </c>
      <c r="I42" s="96" t="str">
        <f>VLOOKUP(H42,Hoja1!A$2:G$445,3,0)</f>
        <v>Atrapamiento, amputación, aplastamiento, fractura, muerte</v>
      </c>
      <c r="J42" s="101" t="s">
        <v>1254</v>
      </c>
      <c r="K42" s="96" t="str">
        <f>VLOOKUP(H42,Hoja1!A$2:G$445,4,0)</f>
        <v>Inspecciones planeadas e inspecciones no planeadas, procedimientos de programas de seguridad y salud en el trabajo</v>
      </c>
      <c r="L42" s="96" t="str">
        <f>VLOOKUP(H42,Hoja1!A$2:G$445,5,0)</f>
        <v>E.P.P.</v>
      </c>
      <c r="M42" s="101">
        <v>2</v>
      </c>
      <c r="N42" s="99">
        <v>1</v>
      </c>
      <c r="O42" s="99">
        <v>25</v>
      </c>
      <c r="P42" s="99">
        <f t="shared" si="20"/>
        <v>2</v>
      </c>
      <c r="Q42" s="99">
        <f t="shared" si="21"/>
        <v>50</v>
      </c>
      <c r="R42" s="97" t="str">
        <f t="shared" si="22"/>
        <v>B-2</v>
      </c>
      <c r="S42" s="100" t="str">
        <f t="shared" si="23"/>
        <v>III</v>
      </c>
      <c r="T42" s="100" t="str">
        <f t="shared" si="24"/>
        <v>Mejorable</v>
      </c>
      <c r="U42" s="186"/>
      <c r="V42" s="96" t="str">
        <f>VLOOKUP(H42,Hoja1!A$2:G$445,6,0)</f>
        <v>Aplastamiento</v>
      </c>
      <c r="W42" s="105"/>
      <c r="X42" s="105"/>
      <c r="Y42" s="105"/>
      <c r="Z42" s="103"/>
      <c r="AA42" s="103" t="str">
        <f>VLOOKUP(H42,Hoja1!A$2:G$445,7,0)</f>
        <v>Uso y manejo adecuado de E.P.P., uso y manejo adecuado de herramientas amnuales y/o máquinas y equipos</v>
      </c>
      <c r="AB42" s="116" t="s">
        <v>32</v>
      </c>
      <c r="AC42" s="177"/>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89.25">
      <c r="A43" s="122"/>
      <c r="B43" s="122"/>
      <c r="C43" s="177"/>
      <c r="D43" s="180"/>
      <c r="E43" s="183"/>
      <c r="F43" s="183"/>
      <c r="G43" s="96" t="str">
        <f>VLOOKUP(H43,Hoja1!A$1:G$445,2,0)</f>
        <v>MANTENIMIENTO DE PUENTE GRUAS, LIMPIEZA DE CANALES, MANTENIMIENTO DE INSTALACIONES LOCATIVAS, MANTENIMIENTO Y REPARACIÓN DE POZOS</v>
      </c>
      <c r="H43" s="97" t="s">
        <v>624</v>
      </c>
      <c r="I43" s="96" t="str">
        <f>VLOOKUP(H43,Hoja1!A$2:G$445,3,0)</f>
        <v>LESIONES, FRACTURAS, MUERTE</v>
      </c>
      <c r="J43" s="101" t="s">
        <v>1196</v>
      </c>
      <c r="K43" s="96" t="str">
        <f>VLOOKUP(H43,Hoja1!A$2:G$445,4,0)</f>
        <v>Inspecciones planeadas e inspecciones no planeadas, procedimientos de programas de seguridad y salud en el trabajo</v>
      </c>
      <c r="L43" s="96" t="str">
        <f>VLOOKUP(H43,Hoja1!A$2:G$445,5,0)</f>
        <v>EPP</v>
      </c>
      <c r="M43" s="101">
        <v>2</v>
      </c>
      <c r="N43" s="99">
        <v>1</v>
      </c>
      <c r="O43" s="99">
        <v>100</v>
      </c>
      <c r="P43" s="99">
        <f t="shared" si="20"/>
        <v>2</v>
      </c>
      <c r="Q43" s="99">
        <f t="shared" si="21"/>
        <v>200</v>
      </c>
      <c r="R43" s="97" t="str">
        <f t="shared" si="22"/>
        <v>B-2</v>
      </c>
      <c r="S43" s="100" t="str">
        <f t="shared" si="23"/>
        <v>II</v>
      </c>
      <c r="T43" s="100" t="str">
        <f t="shared" si="24"/>
        <v>No Aceptable o Aceptable Con Control Especifico</v>
      </c>
      <c r="U43" s="186"/>
      <c r="V43" s="96" t="str">
        <f>VLOOKUP(H43,Hoja1!A$2:G$445,6,0)</f>
        <v>MUERTE</v>
      </c>
      <c r="W43" s="105"/>
      <c r="X43" s="105"/>
      <c r="Y43" s="105"/>
      <c r="Z43" s="103"/>
      <c r="AA43" s="103" t="str">
        <f>VLOOKUP(H43,Hoja1!A$2:G$445,7,0)</f>
        <v>CERTIFICACIÓN Y/O ENTRENAMIENTO EN TRABAJO SEGURO EN ALTURAS; DILGENCIAMIENTO DE PERMISO DE TRABAJO; USO Y MANEJO ADECUADO DE E.P.P.; ARME Y DESARME DE ANDAMIOS</v>
      </c>
      <c r="AB43" s="116" t="s">
        <v>32</v>
      </c>
      <c r="AC43" s="177"/>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122"/>
      <c r="B44" s="122"/>
      <c r="C44" s="177"/>
      <c r="D44" s="180"/>
      <c r="E44" s="183"/>
      <c r="F44" s="183"/>
      <c r="G44" s="96" t="str">
        <f>VLOOKUP(H44,Hoja1!A$1:G$445,2,0)</f>
        <v>LÍQUIDOS</v>
      </c>
      <c r="H44" s="97" t="s">
        <v>263</v>
      </c>
      <c r="I44" s="96" t="str">
        <f>VLOOKUP(H44,Hoja1!A$2:G$445,3,0)</f>
        <v xml:space="preserve">  QUEMADURAS, IRRITACIONES, LESIONES PIEL, LESIONES OCULARES, IRRITACIÓN DE LAS MUCOSAS</v>
      </c>
      <c r="J44" s="101" t="s">
        <v>1227</v>
      </c>
      <c r="K44" s="96" t="str">
        <f>VLOOKUP(H44,Hoja1!A$2:G$445,4,0)</f>
        <v>Inspecciones planeadas e inspecciones no planeadas, procedimientos de programas de seguridad y salud en el trabajo</v>
      </c>
      <c r="L44" s="96" t="str">
        <f>VLOOKUP(H44,Hoja1!A$2:G$445,5,0)</f>
        <v>EPP TAPABOCAS, CARETAS CON FILTROS, GUANTES</v>
      </c>
      <c r="M44" s="101">
        <v>2</v>
      </c>
      <c r="N44" s="99">
        <v>1</v>
      </c>
      <c r="O44" s="99">
        <v>25</v>
      </c>
      <c r="P44" s="99">
        <f t="shared" si="20"/>
        <v>2</v>
      </c>
      <c r="Q44" s="99">
        <f t="shared" si="21"/>
        <v>50</v>
      </c>
      <c r="R44" s="97" t="str">
        <f t="shared" si="22"/>
        <v>B-2</v>
      </c>
      <c r="S44" s="100" t="str">
        <f t="shared" si="23"/>
        <v>III</v>
      </c>
      <c r="T44" s="100" t="str">
        <f t="shared" si="24"/>
        <v>Mejorable</v>
      </c>
      <c r="U44" s="186"/>
      <c r="V44" s="96" t="str">
        <f>VLOOKUP(H44,Hoja1!A$2:G$445,6,0)</f>
        <v>LESIONES IRREVERSIBLES VÍAS RESPIRATORIAS</v>
      </c>
      <c r="W44" s="105"/>
      <c r="X44" s="105"/>
      <c r="Y44" s="105"/>
      <c r="Z44" s="103"/>
      <c r="AA44" s="103" t="str">
        <f>VLOOKUP(H44,Hoja1!A$2:G$445,7,0)</f>
        <v>USO Y MANEJO ADECUADO DE E.P.P.; MANEJO DE PRODUCTOS QUÍMICOS LÍQUIDOS</v>
      </c>
      <c r="AB44" s="205" t="s">
        <v>1229</v>
      </c>
      <c r="AC44" s="177"/>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3.25" customHeight="1">
      <c r="A45" s="122"/>
      <c r="B45" s="122"/>
      <c r="C45" s="177"/>
      <c r="D45" s="180"/>
      <c r="E45" s="183"/>
      <c r="F45" s="183"/>
      <c r="G45" s="96" t="str">
        <f>VLOOKUP(H45,Hoja1!A$1:G$445,2,0)</f>
        <v>GASES Y VAPORES</v>
      </c>
      <c r="H45" s="97" t="s">
        <v>250</v>
      </c>
      <c r="I45" s="96" t="str">
        <f>VLOOKUP(H45,Hoja1!A$2:G$445,3,0)</f>
        <v xml:space="preserve"> LESIONES EN LA PIEL, IRRITACIÓN EN VÍAS  RESPIRATORIAS, MUERTE</v>
      </c>
      <c r="J45" s="101" t="s">
        <v>1196</v>
      </c>
      <c r="K45" s="96" t="str">
        <f>VLOOKUP(H45,Hoja1!A$2:G$445,4,0)</f>
        <v>Inspecciones planeadas e inspecciones no planeadas, procedimientos de programas de seguridad y salud en el trabajo</v>
      </c>
      <c r="L45" s="96" t="str">
        <f>VLOOKUP(H45,Hoja1!A$2:G$445,5,0)</f>
        <v>EPP TAPABOCAS, CARETAS CON FILTROS</v>
      </c>
      <c r="M45" s="101">
        <v>2</v>
      </c>
      <c r="N45" s="99">
        <v>1</v>
      </c>
      <c r="O45" s="99">
        <v>25</v>
      </c>
      <c r="P45" s="99">
        <f t="shared" si="20"/>
        <v>2</v>
      </c>
      <c r="Q45" s="99">
        <f t="shared" si="21"/>
        <v>50</v>
      </c>
      <c r="R45" s="97" t="str">
        <f t="shared" si="22"/>
        <v>B-2</v>
      </c>
      <c r="S45" s="100" t="str">
        <f t="shared" si="23"/>
        <v>III</v>
      </c>
      <c r="T45" s="100" t="str">
        <f t="shared" si="24"/>
        <v>Mejorable</v>
      </c>
      <c r="U45" s="186"/>
      <c r="V45" s="96" t="str">
        <f>VLOOKUP(H45,Hoja1!A$2:G$445,6,0)</f>
        <v xml:space="preserve"> MUERTE</v>
      </c>
      <c r="W45" s="105"/>
      <c r="X45" s="105"/>
      <c r="Y45" s="105"/>
      <c r="Z45" s="103"/>
      <c r="AA45" s="103" t="str">
        <f>VLOOKUP(H45,Hoja1!A$2:G$445,7,0)</f>
        <v>USO Y MANEJO ADECUADO DE E.P.P.</v>
      </c>
      <c r="AB45" s="199"/>
      <c r="AC45" s="177"/>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42" customHeight="1">
      <c r="A46" s="122"/>
      <c r="B46" s="122"/>
      <c r="C46" s="197"/>
      <c r="D46" s="201"/>
      <c r="E46" s="202"/>
      <c r="F46" s="202"/>
      <c r="G46" s="96" t="str">
        <f>VLOOKUP(H46,Hoja1!A$1:G$445,2,0)</f>
        <v xml:space="preserve">POLVOS INORGÁNICOS </v>
      </c>
      <c r="H46" s="97" t="s">
        <v>274</v>
      </c>
      <c r="I46" s="96" t="str">
        <f>VLOOKUP(H46,Hoja1!A$2:G$445,3,0)</f>
        <v xml:space="preserve">ASMA,GRIPA, NEUMOCONIOSIS </v>
      </c>
      <c r="J46" s="101" t="s">
        <v>1196</v>
      </c>
      <c r="K46" s="96" t="str">
        <f>VLOOKUP(H46,Hoja1!A$2:G$445,4,0)</f>
        <v>Inspecciones planeadas e inspecciones no planeadas, procedimientos de programas de seguridad y salud en el trabajo</v>
      </c>
      <c r="L46" s="96" t="str">
        <f>VLOOKUP(H46,Hoja1!A$2:G$445,5,0)</f>
        <v>EPP MASCARILLAS Y FILTROS</v>
      </c>
      <c r="M46" s="101">
        <v>2</v>
      </c>
      <c r="N46" s="99">
        <v>1</v>
      </c>
      <c r="O46" s="99">
        <v>25</v>
      </c>
      <c r="P46" s="99">
        <f t="shared" si="20"/>
        <v>2</v>
      </c>
      <c r="Q46" s="99">
        <f t="shared" si="21"/>
        <v>50</v>
      </c>
      <c r="R46" s="97" t="str">
        <f t="shared" si="22"/>
        <v>B-2</v>
      </c>
      <c r="S46" s="100" t="str">
        <f t="shared" si="23"/>
        <v>III</v>
      </c>
      <c r="T46" s="100" t="str">
        <f t="shared" si="24"/>
        <v>Mejorable</v>
      </c>
      <c r="U46" s="203"/>
      <c r="V46" s="96" t="str">
        <f>VLOOKUP(H46,Hoja1!A$2:G$445,6,0)</f>
        <v>NEUMOCONIOSIS</v>
      </c>
      <c r="W46" s="105"/>
      <c r="X46" s="105"/>
      <c r="Y46" s="105"/>
      <c r="Z46" s="117"/>
      <c r="AA46" s="103" t="str">
        <f>VLOOKUP(H46,Hoja1!A$2:G$445,7,0)</f>
        <v>LIMPIEZA</v>
      </c>
      <c r="AB46" s="116" t="s">
        <v>1228</v>
      </c>
      <c r="AC46" s="197"/>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42" customHeight="1" thickBot="1">
      <c r="A47" s="122"/>
      <c r="B47" s="122"/>
      <c r="C47" s="178"/>
      <c r="D47" s="181"/>
      <c r="E47" s="184"/>
      <c r="F47" s="184"/>
      <c r="G47" s="106" t="str">
        <f>VLOOKUP(H47,Hoja1!A$1:G$445,2,0)</f>
        <v>SISMOS, INCENDIOS, INUNDACIONES, TERREMOTOS, VENDAVALES, DERRUMBE</v>
      </c>
      <c r="H47" s="107" t="s">
        <v>62</v>
      </c>
      <c r="I47" s="106" t="str">
        <f>VLOOKUP(H47,Hoja1!A$2:G$445,3,0)</f>
        <v>SISMOS, INCENDIOS, INUNDACIONES, TERREMOTOS, VENDAVALES</v>
      </c>
      <c r="J47" s="111" t="s">
        <v>1214</v>
      </c>
      <c r="K47" s="106" t="str">
        <f>VLOOKUP(H47,Hoja1!A$2:G$445,4,0)</f>
        <v>Inspecciones planeadas e inspecciones no planeadas, procedimientos de programas de seguridad y salud en el trabajo</v>
      </c>
      <c r="L47" s="106" t="str">
        <f>VLOOKUP(H47,Hoja1!A$2:G$445,5,0)</f>
        <v>BRIGADAS DE EMERGENCIAS</v>
      </c>
      <c r="M47" s="111">
        <v>2</v>
      </c>
      <c r="N47" s="109">
        <v>1</v>
      </c>
      <c r="O47" s="109">
        <v>100</v>
      </c>
      <c r="P47" s="109">
        <f t="shared" si="20"/>
        <v>2</v>
      </c>
      <c r="Q47" s="109">
        <f t="shared" si="21"/>
        <v>200</v>
      </c>
      <c r="R47" s="107" t="str">
        <f t="shared" si="22"/>
        <v>B-2</v>
      </c>
      <c r="S47" s="110" t="str">
        <f t="shared" si="23"/>
        <v>II</v>
      </c>
      <c r="T47" s="110" t="str">
        <f t="shared" si="24"/>
        <v>No Aceptable o Aceptable Con Control Especifico</v>
      </c>
      <c r="U47" s="187"/>
      <c r="V47" s="106" t="str">
        <f>VLOOKUP(H47,Hoja1!A$2:G$445,6,0)</f>
        <v>MUERTE</v>
      </c>
      <c r="W47" s="112"/>
      <c r="X47" s="112"/>
      <c r="Y47" s="112"/>
      <c r="Z47" s="104" t="s">
        <v>1209</v>
      </c>
      <c r="AA47" s="114" t="str">
        <f>VLOOKUP(H47,Hoja1!A$2:G$445,7,0)</f>
        <v>ENTRENAMIENTO DE LA BRIGADA; DIVULGACIÓN DE PLAN DE EMERGENCIA</v>
      </c>
      <c r="AB47" s="105" t="s">
        <v>1208</v>
      </c>
      <c r="AC47" s="178"/>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7" customHeight="1">
      <c r="A48" s="122"/>
      <c r="B48" s="122"/>
      <c r="C48" s="124" t="s">
        <v>1257</v>
      </c>
      <c r="D48" s="130" t="s">
        <v>1258</v>
      </c>
      <c r="E48" s="133" t="s">
        <v>1073</v>
      </c>
      <c r="F48" s="133" t="s">
        <v>1193</v>
      </c>
      <c r="G48" s="76" t="str">
        <f>VLOOKUP(H48,Hoja1!A$1:G$445,2,0)</f>
        <v>Modeduras</v>
      </c>
      <c r="H48" s="32" t="s">
        <v>79</v>
      </c>
      <c r="I48" s="76" t="str">
        <f>VLOOKUP(H48,Hoja1!A$2:G$445,3,0)</f>
        <v>Lesiones, tejidos, muerte, enfermedades infectocontagiosas</v>
      </c>
      <c r="J48" s="79" t="s">
        <v>1196</v>
      </c>
      <c r="K48" s="76" t="str">
        <f>VLOOKUP(H48,Hoja1!A$2:G$445,4,0)</f>
        <v>N/A</v>
      </c>
      <c r="L48" s="76" t="str">
        <f>VLOOKUP(H48,Hoja1!A$2:G$445,5,0)</f>
        <v>N/A</v>
      </c>
      <c r="M48" s="79">
        <v>2</v>
      </c>
      <c r="N48" s="52">
        <v>2</v>
      </c>
      <c r="O48" s="52">
        <v>25</v>
      </c>
      <c r="P48" s="52">
        <f t="shared" si="0"/>
        <v>4</v>
      </c>
      <c r="Q48" s="52">
        <f t="shared" si="1"/>
        <v>100</v>
      </c>
      <c r="R48" s="32" t="str">
        <f t="shared" si="2"/>
        <v>B-4</v>
      </c>
      <c r="S48" s="118" t="str">
        <f t="shared" si="3"/>
        <v>III</v>
      </c>
      <c r="T48" s="118" t="str">
        <f t="shared" si="9"/>
        <v>Mejorable</v>
      </c>
      <c r="U48" s="136">
        <v>4</v>
      </c>
      <c r="V48" s="76" t="str">
        <f>VLOOKUP(H48,Hoja1!A$2:G$445,6,0)</f>
        <v>Posibles enfermedades</v>
      </c>
      <c r="W48" s="87"/>
      <c r="X48" s="87"/>
      <c r="Y48" s="87"/>
      <c r="Z48" s="55"/>
      <c r="AA48" s="55" t="str">
        <f>VLOOKUP(H48,Hoja1!A$2:G$445,7,0)</f>
        <v xml:space="preserve">Riesgo Biológico, Autocuidado y/o Uso y manejo adecuado de E.P.P.
</v>
      </c>
      <c r="AB48" s="87" t="s">
        <v>1200</v>
      </c>
      <c r="AC48" s="124" t="s">
        <v>1199</v>
      </c>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122"/>
      <c r="B49" s="122"/>
      <c r="C49" s="125"/>
      <c r="D49" s="131"/>
      <c r="E49" s="134"/>
      <c r="F49" s="134"/>
      <c r="G49" s="77" t="str">
        <f>VLOOKUP(H49,Hoja1!A$1:G$445,2,0)</f>
        <v>ENERGÍA TÉRMICA, CAMBIO DE TEMPERATURA DURANTE LOS RECORRIDOS</v>
      </c>
      <c r="H49" s="33" t="s">
        <v>174</v>
      </c>
      <c r="I49" s="77" t="str">
        <f>VLOOKUP(H49,Hoja1!A$2:G$445,3,0)</f>
        <v xml:space="preserve"> HIPOTERMIA</v>
      </c>
      <c r="J49" s="80" t="s">
        <v>1196</v>
      </c>
      <c r="K49" s="77" t="str">
        <f>VLOOKUP(H49,Hoja1!A$2:G$445,4,0)</f>
        <v>Inspecciones planeadas e inspecciones no planeadas, procedimientos de programas de seguridad y salud en el trabajo</v>
      </c>
      <c r="L49" s="77" t="str">
        <f>VLOOKUP(H49,Hoja1!A$2:G$445,5,0)</f>
        <v>EPP OVEROLES TERMICOS</v>
      </c>
      <c r="M49" s="80">
        <v>2</v>
      </c>
      <c r="N49" s="20">
        <v>3</v>
      </c>
      <c r="O49" s="20">
        <v>10</v>
      </c>
      <c r="P49" s="20">
        <f t="shared" si="0"/>
        <v>6</v>
      </c>
      <c r="Q49" s="20">
        <f t="shared" si="1"/>
        <v>60</v>
      </c>
      <c r="R49" s="33" t="str">
        <f t="shared" si="2"/>
        <v>M-6</v>
      </c>
      <c r="S49" s="119" t="str">
        <f t="shared" si="3"/>
        <v>III</v>
      </c>
      <c r="T49" s="119" t="str">
        <f t="shared" si="9"/>
        <v>Mejorable</v>
      </c>
      <c r="U49" s="137"/>
      <c r="V49" s="77" t="str">
        <f>VLOOKUP(H49,Hoja1!A$2:G$445,6,0)</f>
        <v xml:space="preserve"> HIPOTERMIA</v>
      </c>
      <c r="W49" s="82"/>
      <c r="X49" s="82"/>
      <c r="Y49" s="82"/>
      <c r="Z49" s="17"/>
      <c r="AA49" s="17" t="str">
        <f>VLOOKUP(H49,Hoja1!A$2:G$445,7,0)</f>
        <v>N/A</v>
      </c>
      <c r="AB49" s="82" t="s">
        <v>1202</v>
      </c>
      <c r="AC49" s="125"/>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
      <c r="A50" s="122"/>
      <c r="B50" s="122"/>
      <c r="C50" s="125"/>
      <c r="D50" s="131"/>
      <c r="E50" s="134"/>
      <c r="F50" s="134"/>
      <c r="G50" s="77" t="str">
        <f>VLOOKUP(H50,Hoja1!A$1:G$445,2,0)</f>
        <v>MAQUINARIA O EQUIPO</v>
      </c>
      <c r="H50" s="33" t="s">
        <v>164</v>
      </c>
      <c r="I50" s="77" t="str">
        <f>VLOOKUP(H50,Hoja1!A$2:G$445,3,0)</f>
        <v>SORDERA, ESTRÉS, HIPOACUSIA, CEFALA,IRRITABILIDAD</v>
      </c>
      <c r="J50" s="80" t="s">
        <v>1196</v>
      </c>
      <c r="K50" s="77" t="str">
        <f>VLOOKUP(H50,Hoja1!A$2:G$445,4,0)</f>
        <v>Inspecciones planeadas e inspecciones no planeadas, procedimientos de programas de seguridad y salud en el trabajo</v>
      </c>
      <c r="L50" s="77" t="str">
        <f>VLOOKUP(H50,Hoja1!A$2:G$445,5,0)</f>
        <v>PVE RUIDO</v>
      </c>
      <c r="M50" s="80">
        <v>2</v>
      </c>
      <c r="N50" s="20">
        <v>3</v>
      </c>
      <c r="O50" s="20">
        <v>10</v>
      </c>
      <c r="P50" s="20">
        <f t="shared" si="0"/>
        <v>6</v>
      </c>
      <c r="Q50" s="20">
        <f t="shared" si="1"/>
        <v>60</v>
      </c>
      <c r="R50" s="33" t="str">
        <f t="shared" si="2"/>
        <v>M-6</v>
      </c>
      <c r="S50" s="119" t="str">
        <f t="shared" si="3"/>
        <v>III</v>
      </c>
      <c r="T50" s="119" t="str">
        <f t="shared" si="9"/>
        <v>Mejorable</v>
      </c>
      <c r="U50" s="137"/>
      <c r="V50" s="77" t="str">
        <f>VLOOKUP(H50,Hoja1!A$2:G$445,6,0)</f>
        <v>SORDERA</v>
      </c>
      <c r="W50" s="82"/>
      <c r="X50" s="82"/>
      <c r="Y50" s="82"/>
      <c r="Z50" s="17"/>
      <c r="AA50" s="17" t="str">
        <f>VLOOKUP(H50,Hoja1!A$2:G$445,7,0)</f>
        <v>USO DE EPP</v>
      </c>
      <c r="AB50" s="82" t="s">
        <v>1259</v>
      </c>
      <c r="AC50" s="125"/>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7.75" customHeight="1">
      <c r="A51" s="122"/>
      <c r="B51" s="122"/>
      <c r="C51" s="125"/>
      <c r="D51" s="131"/>
      <c r="E51" s="134"/>
      <c r="F51" s="134"/>
      <c r="G51" s="77" t="str">
        <f>VLOOKUP(H51,Hoja1!A$1:G$445,2,0)</f>
        <v>INFRAROJA, ULTRAVIOLETA, VISIBLE, RADIOFRECUENCIA, MICROONDAS, LASER</v>
      </c>
      <c r="H51" s="33" t="s">
        <v>67</v>
      </c>
      <c r="I51" s="77" t="str">
        <f>VLOOKUP(H51,Hoja1!A$2:G$445,3,0)</f>
        <v>CÁNCER, LESIONES DÉRMICAS Y OCULARES</v>
      </c>
      <c r="J51" s="80" t="s">
        <v>1196</v>
      </c>
      <c r="K51" s="77" t="str">
        <f>VLOOKUP(H51,Hoja1!A$2:G$445,4,0)</f>
        <v>Inspecciones planeadas e inspecciones no planeadas, procedimientos de programas de seguridad y salud en el trabajo</v>
      </c>
      <c r="L51" s="77" t="str">
        <f>VLOOKUP(H51,Hoja1!A$2:G$445,5,0)</f>
        <v>PROGRAMA BLOQUEADOR SOLAR</v>
      </c>
      <c r="M51" s="80">
        <v>2</v>
      </c>
      <c r="N51" s="20">
        <v>3</v>
      </c>
      <c r="O51" s="20">
        <v>10</v>
      </c>
      <c r="P51" s="20">
        <f aca="true" t="shared" si="25" ref="P51">M51*N51</f>
        <v>6</v>
      </c>
      <c r="Q51" s="20">
        <f aca="true" t="shared" si="26" ref="Q51">O51*P51</f>
        <v>60</v>
      </c>
      <c r="R51" s="33" t="str">
        <f aca="true" t="shared" si="27" ref="R51">IF(P51=40,"MA-40",IF(P51=30,"MA-30",IF(P51=20,"A-20",IF(P51=10,"A-10",IF(P51=24,"MA-24",IF(P51=18,"A-18",IF(P51=12,"A-12",IF(P51=6,"M-6",IF(P51=8,"M-8",IF(P51=6,"M-6",IF(P51=4,"B-4",IF(P51=2,"B-2",))))))))))))</f>
        <v>M-6</v>
      </c>
      <c r="S51" s="119" t="str">
        <f aca="true" t="shared" si="28" ref="S51">IF(Q51&lt;=20,"IV",IF(Q51&lt;=120,"III",IF(Q51&lt;=500,"II",IF(Q51&lt;=4000,"I"))))</f>
        <v>III</v>
      </c>
      <c r="T51" s="119" t="str">
        <f aca="true" t="shared" si="29" ref="T51">IF(S51=0,"",IF(S51="IV","Aceptable",IF(S51="III","Mejorable",IF(S51="II","No Aceptable o Aceptable Con Control Especifico",IF(S51="I","No Aceptable","")))))</f>
        <v>Mejorable</v>
      </c>
      <c r="U51" s="137"/>
      <c r="V51" s="77" t="str">
        <f>VLOOKUP(H51,Hoja1!A$2:G$445,6,0)</f>
        <v>CÁNCER</v>
      </c>
      <c r="W51" s="82"/>
      <c r="X51" s="82"/>
      <c r="Y51" s="82"/>
      <c r="Z51" s="84"/>
      <c r="AA51" s="17" t="str">
        <f>VLOOKUP(H51,Hoja1!A$2:G$445,7,0)</f>
        <v>N/A</v>
      </c>
      <c r="AB51" s="82" t="s">
        <v>1260</v>
      </c>
      <c r="AC51" s="125"/>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8.5" customHeight="1">
      <c r="A52" s="122"/>
      <c r="B52" s="122"/>
      <c r="C52" s="125"/>
      <c r="D52" s="131"/>
      <c r="E52" s="134"/>
      <c r="F52" s="134"/>
      <c r="G52" s="77" t="str">
        <f>VLOOKUP(H52,Hoja1!A$1:G$445,2,0)</f>
        <v>AUSENCIA O EXCESO DE LUZ EN UN AMBIENTE</v>
      </c>
      <c r="H52" s="33" t="s">
        <v>155</v>
      </c>
      <c r="I52" s="77" t="str">
        <f>VLOOKUP(H52,Hoja1!A$2:G$445,3,0)</f>
        <v>DISMINUCIÓN AGUDEZA VISUAL, CANSANCIO VISUAL</v>
      </c>
      <c r="J52" s="80" t="s">
        <v>1196</v>
      </c>
      <c r="K52" s="77" t="str">
        <f>VLOOKUP(H52,Hoja1!A$2:G$445,4,0)</f>
        <v>Inspecciones planeadas e inspecciones no planeadas, procedimientos de programas de seguridad y salud en el trabajo</v>
      </c>
      <c r="L52" s="77" t="str">
        <f>VLOOKUP(H52,Hoja1!A$2:G$445,5,0)</f>
        <v>N/A</v>
      </c>
      <c r="M52" s="80">
        <v>2</v>
      </c>
      <c r="N52" s="20">
        <v>2</v>
      </c>
      <c r="O52" s="20">
        <v>25</v>
      </c>
      <c r="P52" s="20">
        <f t="shared" si="0"/>
        <v>4</v>
      </c>
      <c r="Q52" s="20">
        <f t="shared" si="1"/>
        <v>100</v>
      </c>
      <c r="R52" s="33" t="str">
        <f t="shared" si="2"/>
        <v>B-4</v>
      </c>
      <c r="S52" s="119" t="str">
        <f t="shared" si="3"/>
        <v>III</v>
      </c>
      <c r="T52" s="119" t="str">
        <f t="shared" si="9"/>
        <v>Mejorable</v>
      </c>
      <c r="U52" s="137"/>
      <c r="V52" s="77" t="str">
        <f>VLOOKUP(H52,Hoja1!A$2:G$445,6,0)</f>
        <v>DISMINUCIÓN AGUDEZA VISUAL</v>
      </c>
      <c r="W52" s="82"/>
      <c r="X52" s="82"/>
      <c r="Y52" s="82"/>
      <c r="Z52" s="84" t="s">
        <v>1233</v>
      </c>
      <c r="AA52" s="17" t="str">
        <f>VLOOKUP(H52,Hoja1!A$2:G$445,7,0)</f>
        <v>N/A</v>
      </c>
      <c r="AB52" s="82" t="s">
        <v>32</v>
      </c>
      <c r="AC52" s="125"/>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37.5" customHeight="1">
      <c r="A53" s="122"/>
      <c r="B53" s="122"/>
      <c r="C53" s="125"/>
      <c r="D53" s="131"/>
      <c r="E53" s="134"/>
      <c r="F53" s="134"/>
      <c r="G53" s="77" t="str">
        <f>VLOOKUP(H53,Hoja1!A$1:G$445,2,0)</f>
        <v>CONCENTRACIÓN EN ACTIVIDADES DE ALTO DESEMPEÑO MENTAL</v>
      </c>
      <c r="H53" s="33" t="s">
        <v>72</v>
      </c>
      <c r="I53" s="77" t="str">
        <f>VLOOKUP(H53,Hoja1!A$2:G$445,3,0)</f>
        <v>ESTRÉS, CEFALEA, IRRITABILIDAD</v>
      </c>
      <c r="J53" s="80" t="s">
        <v>1196</v>
      </c>
      <c r="K53" s="77" t="str">
        <f>VLOOKUP(H53,Hoja1!A$2:G$445,4,0)</f>
        <v>N/A</v>
      </c>
      <c r="L53" s="77" t="str">
        <f>VLOOKUP(H53,Hoja1!A$2:G$445,5,0)</f>
        <v>PVE PSICOSOCIAL</v>
      </c>
      <c r="M53" s="80">
        <v>2</v>
      </c>
      <c r="N53" s="20">
        <v>2</v>
      </c>
      <c r="O53" s="20">
        <v>10</v>
      </c>
      <c r="P53" s="20">
        <f t="shared" si="0"/>
        <v>4</v>
      </c>
      <c r="Q53" s="20">
        <f t="shared" si="1"/>
        <v>40</v>
      </c>
      <c r="R53" s="33" t="str">
        <f t="shared" si="2"/>
        <v>B-4</v>
      </c>
      <c r="S53" s="119" t="str">
        <f t="shared" si="3"/>
        <v>III</v>
      </c>
      <c r="T53" s="119" t="str">
        <f t="shared" si="9"/>
        <v>Mejorable</v>
      </c>
      <c r="U53" s="137"/>
      <c r="V53" s="77" t="str">
        <f>VLOOKUP(H53,Hoja1!A$2:G$445,6,0)</f>
        <v>ESTRÉS</v>
      </c>
      <c r="W53" s="82"/>
      <c r="X53" s="82"/>
      <c r="Y53" s="82"/>
      <c r="Z53" s="17"/>
      <c r="AA53" s="17" t="str">
        <f>VLOOKUP(H53,Hoja1!A$2:G$445,7,0)</f>
        <v>N/A</v>
      </c>
      <c r="AB53" s="161" t="s">
        <v>1203</v>
      </c>
      <c r="AC53" s="125"/>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37.5" customHeight="1">
      <c r="A54" s="122"/>
      <c r="B54" s="122"/>
      <c r="C54" s="125"/>
      <c r="D54" s="131"/>
      <c r="E54" s="134"/>
      <c r="F54" s="134"/>
      <c r="G54" s="77" t="str">
        <f>VLOOKUP(H54,Hoja1!A$1:G$445,2,0)</f>
        <v>NATURALEZA DE LA TAREA</v>
      </c>
      <c r="H54" s="33" t="s">
        <v>76</v>
      </c>
      <c r="I54" s="77" t="str">
        <f>VLOOKUP(H54,Hoja1!A$2:G$445,3,0)</f>
        <v>ESTRÉS,  TRANSTORNOS DEL SUEÑO</v>
      </c>
      <c r="J54" s="80" t="s">
        <v>1196</v>
      </c>
      <c r="K54" s="77" t="str">
        <f>VLOOKUP(H54,Hoja1!A$2:G$445,4,0)</f>
        <v>N/A</v>
      </c>
      <c r="L54" s="77" t="str">
        <f>VLOOKUP(H54,Hoja1!A$2:G$445,5,0)</f>
        <v>PVE PSICOSOCIAL</v>
      </c>
      <c r="M54" s="80">
        <v>2</v>
      </c>
      <c r="N54" s="20">
        <v>2</v>
      </c>
      <c r="O54" s="20">
        <v>10</v>
      </c>
      <c r="P54" s="20">
        <f t="shared" si="0"/>
        <v>4</v>
      </c>
      <c r="Q54" s="20">
        <f t="shared" si="1"/>
        <v>40</v>
      </c>
      <c r="R54" s="33" t="str">
        <f t="shared" si="2"/>
        <v>B-4</v>
      </c>
      <c r="S54" s="119" t="str">
        <f t="shared" si="3"/>
        <v>III</v>
      </c>
      <c r="T54" s="119" t="str">
        <f t="shared" si="9"/>
        <v>Mejorable</v>
      </c>
      <c r="U54" s="137"/>
      <c r="V54" s="77" t="str">
        <f>VLOOKUP(H54,Hoja1!A$2:G$445,6,0)</f>
        <v>ESTRÉS</v>
      </c>
      <c r="W54" s="82"/>
      <c r="X54" s="82"/>
      <c r="Y54" s="82"/>
      <c r="Z54" s="17"/>
      <c r="AA54" s="17" t="str">
        <f>VLOOKUP(H54,Hoja1!A$2:G$445,7,0)</f>
        <v>N/A</v>
      </c>
      <c r="AB54" s="161"/>
      <c r="AC54" s="125"/>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45.75" customHeight="1">
      <c r="A55" s="122"/>
      <c r="B55" s="122"/>
      <c r="C55" s="125"/>
      <c r="D55" s="131"/>
      <c r="E55" s="134"/>
      <c r="F55" s="134"/>
      <c r="G55" s="77" t="str">
        <f>VLOOKUP(H55,Hoja1!A$1:G$445,2,0)</f>
        <v>Higiene Muscular</v>
      </c>
      <c r="H55" s="33" t="s">
        <v>483</v>
      </c>
      <c r="I55" s="77" t="str">
        <f>VLOOKUP(H55,Hoja1!A$2:G$445,3,0)</f>
        <v>Lesiones Musculoesqueléticas</v>
      </c>
      <c r="J55" s="80" t="s">
        <v>1196</v>
      </c>
      <c r="K55" s="77" t="str">
        <f>VLOOKUP(H55,Hoja1!A$2:G$445,4,0)</f>
        <v>N/A</v>
      </c>
      <c r="L55" s="77" t="str">
        <f>VLOOKUP(H55,Hoja1!A$2:G$445,5,0)</f>
        <v>N/A</v>
      </c>
      <c r="M55" s="80">
        <v>2</v>
      </c>
      <c r="N55" s="20">
        <v>2</v>
      </c>
      <c r="O55" s="20">
        <v>10</v>
      </c>
      <c r="P55" s="20">
        <f t="shared" si="0"/>
        <v>4</v>
      </c>
      <c r="Q55" s="20">
        <f t="shared" si="1"/>
        <v>40</v>
      </c>
      <c r="R55" s="33" t="str">
        <f t="shared" si="2"/>
        <v>B-4</v>
      </c>
      <c r="S55" s="119" t="str">
        <f t="shared" si="3"/>
        <v>III</v>
      </c>
      <c r="T55" s="119" t="str">
        <f t="shared" si="9"/>
        <v>Mejorable</v>
      </c>
      <c r="U55" s="137"/>
      <c r="V55" s="77" t="str">
        <f>VLOOKUP(H55,Hoja1!A$2:G$445,6,0)</f>
        <v xml:space="preserve">Enfermedades Osteomusculares
</v>
      </c>
      <c r="W55" s="82"/>
      <c r="X55" s="82"/>
      <c r="Y55" s="82"/>
      <c r="Z55" s="17"/>
      <c r="AA55" s="17" t="str">
        <f>VLOOKUP(H55,Hoja1!A$2:G$445,7,0)</f>
        <v>Prevención en lesiones osteomusculares, líderes de pausas activas</v>
      </c>
      <c r="AB55" s="174" t="s">
        <v>1204</v>
      </c>
      <c r="AC55" s="125"/>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22"/>
      <c r="B56" s="122"/>
      <c r="C56" s="125"/>
      <c r="D56" s="131"/>
      <c r="E56" s="134"/>
      <c r="F56" s="134"/>
      <c r="G56" s="77" t="str">
        <f>VLOOKUP(H56,Hoja1!A$1:G$445,2,0)</f>
        <v>Forzadas, Prolongadas</v>
      </c>
      <c r="H56" s="33" t="s">
        <v>40</v>
      </c>
      <c r="I56" s="77" t="str">
        <f>VLOOKUP(H56,Hoja1!A$2:G$445,3,0)</f>
        <v xml:space="preserve">Lesiones osteomusculares, lesiones osteoarticulares
</v>
      </c>
      <c r="J56" s="80" t="s">
        <v>1196</v>
      </c>
      <c r="K56" s="77" t="str">
        <f>VLOOKUP(H56,Hoja1!A$2:G$445,4,0)</f>
        <v>Inspecciones planeadas e inspecciones no planeadas, procedimientos de programas de seguridad y salud en el trabajo</v>
      </c>
      <c r="L56" s="77" t="str">
        <f>VLOOKUP(H56,Hoja1!A$2:G$445,5,0)</f>
        <v>PVE Biomecánico, programa pausas activas, exámenes periódicos, recomendaciones, control de posturas</v>
      </c>
      <c r="M56" s="80">
        <v>2</v>
      </c>
      <c r="N56" s="20">
        <v>1</v>
      </c>
      <c r="O56" s="20">
        <v>10</v>
      </c>
      <c r="P56" s="20">
        <f t="shared" si="0"/>
        <v>2</v>
      </c>
      <c r="Q56" s="20">
        <f t="shared" si="1"/>
        <v>20</v>
      </c>
      <c r="R56" s="33" t="str">
        <f t="shared" si="2"/>
        <v>B-2</v>
      </c>
      <c r="S56" s="119" t="str">
        <f t="shared" si="3"/>
        <v>IV</v>
      </c>
      <c r="T56" s="119" t="str">
        <f t="shared" si="9"/>
        <v>Aceptable</v>
      </c>
      <c r="U56" s="137"/>
      <c r="V56" s="77" t="str">
        <f>VLOOKUP(H56,Hoja1!A$2:G$445,6,0)</f>
        <v>Enfermedades Osteomusculares</v>
      </c>
      <c r="W56" s="82"/>
      <c r="X56" s="82"/>
      <c r="Y56" s="82"/>
      <c r="Z56" s="17"/>
      <c r="AA56" s="17" t="str">
        <f>VLOOKUP(H56,Hoja1!A$2:G$445,7,0)</f>
        <v>Prevención en lesiones osteomusculares, líderes de pausas activas</v>
      </c>
      <c r="AB56" s="129"/>
      <c r="AC56" s="125"/>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22"/>
      <c r="B57" s="122"/>
      <c r="C57" s="125"/>
      <c r="D57" s="131"/>
      <c r="E57" s="134"/>
      <c r="F57" s="134"/>
      <c r="G57" s="77" t="str">
        <f>VLOOKUP(H57,Hoja1!A$1:G$445,2,0)</f>
        <v>Carga de un peso mayor al recomendado</v>
      </c>
      <c r="H57" s="33" t="s">
        <v>486</v>
      </c>
      <c r="I57" s="77" t="str">
        <f>VLOOKUP(H57,Hoja1!A$2:G$445,3,0)</f>
        <v>Lesiones osteomusculares, lesiones osteoarticulares</v>
      </c>
      <c r="J57" s="80" t="s">
        <v>1196</v>
      </c>
      <c r="K57" s="77" t="str">
        <f>VLOOKUP(H57,Hoja1!A$2:G$445,4,0)</f>
        <v>Inspecciones planeadas e inspecciones no planeadas, procedimientos de programas de seguridad y salud en el trabajo</v>
      </c>
      <c r="L57" s="77" t="str">
        <f>VLOOKUP(H57,Hoja1!A$2:G$445,5,0)</f>
        <v>PVE Biomecánico, programa pausas activas, exámenes periódicos, recomendaciones, control de posturas</v>
      </c>
      <c r="M57" s="80">
        <v>2</v>
      </c>
      <c r="N57" s="20">
        <v>2</v>
      </c>
      <c r="O57" s="20">
        <v>10</v>
      </c>
      <c r="P57" s="20">
        <f aca="true" t="shared" si="30" ref="P57:P58">M57*N57</f>
        <v>4</v>
      </c>
      <c r="Q57" s="20">
        <f aca="true" t="shared" si="31" ref="Q57:Q58">O57*P57</f>
        <v>40</v>
      </c>
      <c r="R57" s="33" t="str">
        <f aca="true" t="shared" si="32" ref="R57:R58">IF(P57=40,"MA-40",IF(P57=30,"MA-30",IF(P57=20,"A-20",IF(P57=10,"A-10",IF(P57=24,"MA-24",IF(P57=18,"A-18",IF(P57=12,"A-12",IF(P57=6,"M-6",IF(P57=8,"M-8",IF(P57=6,"M-6",IF(P57=4,"B-4",IF(P57=2,"B-2",))))))))))))</f>
        <v>B-4</v>
      </c>
      <c r="S57" s="119" t="str">
        <f aca="true" t="shared" si="33" ref="S57:S58">IF(Q57&lt;=20,"IV",IF(Q57&lt;=120,"III",IF(Q57&lt;=500,"II",IF(Q57&lt;=4000,"I"))))</f>
        <v>III</v>
      </c>
      <c r="T57" s="119" t="str">
        <f aca="true" t="shared" si="34" ref="T57:T58">IF(S57=0,"",IF(S57="IV","Aceptable",IF(S57="III","Mejorable",IF(S57="II","No Aceptable o Aceptable Con Control Especifico",IF(S57="I","No Aceptable","")))))</f>
        <v>Mejorable</v>
      </c>
      <c r="U57" s="137"/>
      <c r="V57" s="77" t="str">
        <f>VLOOKUP(H57,Hoja1!A$2:G$445,6,0)</f>
        <v>Enfermedades del sistema osteomuscular</v>
      </c>
      <c r="W57" s="82"/>
      <c r="X57" s="82"/>
      <c r="Y57" s="82"/>
      <c r="Z57" s="17"/>
      <c r="AA57" s="17" t="str">
        <f>VLOOKUP(H57,Hoja1!A$2:G$445,7,0)</f>
        <v>Prevención en lesiones osteomusculares, Líderes en pausas activas</v>
      </c>
      <c r="AB57" s="128"/>
      <c r="AC57" s="125"/>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63.75">
      <c r="A58" s="122"/>
      <c r="B58" s="122"/>
      <c r="C58" s="125"/>
      <c r="D58" s="131"/>
      <c r="E58" s="134"/>
      <c r="F58" s="134"/>
      <c r="G58" s="77" t="str">
        <f>VLOOKUP(H58,Hoja1!A$1:G$445,2,0)</f>
        <v xml:space="preserve">MALA DISTRIBUCIÓN DE PRODUCTOS </v>
      </c>
      <c r="H58" s="33" t="s">
        <v>244</v>
      </c>
      <c r="I58" s="77" t="str">
        <f>VLOOKUP(H58,Hoja1!A$2:G$445,3,0)</f>
        <v xml:space="preserve">INCENDIO, EXPLOSIÓN, QUEMADURAS, LESIONES DÉRMICAS, LESIONES EN VÍAS RESPIRATORIAS,INTOXICACIÓN,  NÁUSEAS, VÓMITOS, IRRITACIÓN CONJUNTIVA </v>
      </c>
      <c r="J58" s="80" t="s">
        <v>1230</v>
      </c>
      <c r="K58" s="77" t="str">
        <f>VLOOKUP(H58,Hoja1!A$2:G$445,4,0)</f>
        <v>Inspecciones planeadas e inspecciones no planeadas, procedimientos de programas de seguridad y salud en el trabajo</v>
      </c>
      <c r="L58" s="77" t="str">
        <f>VLOOKUP(H58,Hoja1!A$2:G$445,5,0)</f>
        <v xml:space="preserve">NO OBSERVADO </v>
      </c>
      <c r="M58" s="80">
        <v>2</v>
      </c>
      <c r="N58" s="20">
        <v>2</v>
      </c>
      <c r="O58" s="20">
        <v>25</v>
      </c>
      <c r="P58" s="20">
        <f t="shared" si="30"/>
        <v>4</v>
      </c>
      <c r="Q58" s="20">
        <f t="shared" si="31"/>
        <v>100</v>
      </c>
      <c r="R58" s="33" t="str">
        <f t="shared" si="32"/>
        <v>B-4</v>
      </c>
      <c r="S58" s="119" t="str">
        <f t="shared" si="33"/>
        <v>III</v>
      </c>
      <c r="T58" s="119" t="str">
        <f t="shared" si="34"/>
        <v>Mejorable</v>
      </c>
      <c r="U58" s="137"/>
      <c r="V58" s="77" t="str">
        <f>VLOOKUP(H58,Hoja1!A$2:G$445,6,0)</f>
        <v>EXPLOSIÓN</v>
      </c>
      <c r="W58" s="82"/>
      <c r="X58" s="82"/>
      <c r="Y58" s="82"/>
      <c r="Z58" s="17"/>
      <c r="AA58" s="17" t="str">
        <f>VLOOKUP(H58,Hoja1!A$2:G$445,7,0)</f>
        <v>USO Y MANEJO ADECUADO DE E.P.P.; PROTOCOLO DE MANEJO DE PRODUCTOS QUÍMICOS; MANEJO DE KIT DE DERRAMES POR PRODUCTOS QUÍMICOS</v>
      </c>
      <c r="AB58" s="82" t="s">
        <v>32</v>
      </c>
      <c r="AC58" s="125"/>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
      <c r="A59" s="122"/>
      <c r="B59" s="122"/>
      <c r="C59" s="125"/>
      <c r="D59" s="131"/>
      <c r="E59" s="134"/>
      <c r="F59" s="134"/>
      <c r="G59" s="77" t="str">
        <f>VLOOKUP(H59,Hoja1!A$1:G$445,2,0)</f>
        <v xml:space="preserve">HUMOS </v>
      </c>
      <c r="H59" s="33" t="s">
        <v>258</v>
      </c>
      <c r="I59" s="77" t="str">
        <f>VLOOKUP(H59,Hoja1!A$2:G$445,3,0)</f>
        <v xml:space="preserve">ASMA,GRIPA, NEUMOCONIOSIS, CÁNCER </v>
      </c>
      <c r="J59" s="80" t="s">
        <v>1196</v>
      </c>
      <c r="K59" s="77" t="str">
        <f>VLOOKUP(H59,Hoja1!A$2:G$445,4,0)</f>
        <v>Inspecciones planeadas e inspecciones no planeadas, procedimientos de programas de seguridad y salud en el trabajo</v>
      </c>
      <c r="L59" s="77" t="str">
        <f>VLOOKUP(H59,Hoja1!A$2:G$445,5,0)</f>
        <v xml:space="preserve">EPP TAPABOCAS, CARETAS CON FILTROS </v>
      </c>
      <c r="M59" s="80">
        <v>2</v>
      </c>
      <c r="N59" s="20">
        <v>1</v>
      </c>
      <c r="O59" s="20">
        <v>25</v>
      </c>
      <c r="P59" s="20">
        <f t="shared" si="0"/>
        <v>2</v>
      </c>
      <c r="Q59" s="20">
        <f t="shared" si="1"/>
        <v>50</v>
      </c>
      <c r="R59" s="33" t="str">
        <f t="shared" si="2"/>
        <v>B-2</v>
      </c>
      <c r="S59" s="119" t="str">
        <f t="shared" si="3"/>
        <v>III</v>
      </c>
      <c r="T59" s="119" t="str">
        <f t="shared" si="9"/>
        <v>Mejorable</v>
      </c>
      <c r="U59" s="137"/>
      <c r="V59" s="77" t="str">
        <f>VLOOKUP(H59,Hoja1!A$2:G$445,6,0)</f>
        <v>NEUMOCONIOSIS</v>
      </c>
      <c r="W59" s="82"/>
      <c r="X59" s="82"/>
      <c r="Y59" s="82"/>
      <c r="Z59" s="17"/>
      <c r="AA59" s="17" t="str">
        <f>VLOOKUP(H59,Hoja1!A$2:G$445,7,0)</f>
        <v>USO Y MANEJO ADECUADO DE E.P.P.</v>
      </c>
      <c r="AB59" s="161" t="s">
        <v>1261</v>
      </c>
      <c r="AC59" s="125"/>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
      <c r="A60" s="122"/>
      <c r="B60" s="122"/>
      <c r="C60" s="125"/>
      <c r="D60" s="131"/>
      <c r="E60" s="134"/>
      <c r="F60" s="134"/>
      <c r="G60" s="77" t="str">
        <f>VLOOKUP(H60,Hoja1!A$1:G$445,2,0)</f>
        <v>LÍQUIDOS</v>
      </c>
      <c r="H60" s="33" t="s">
        <v>263</v>
      </c>
      <c r="I60" s="77" t="str">
        <f>VLOOKUP(H60,Hoja1!A$2:G$445,3,0)</f>
        <v xml:space="preserve">  QUEMADURAS, IRRITACIONES, LESIONES PIEL, LESIONES OCULARES, IRRITACIÓN DE LAS MUCOSAS</v>
      </c>
      <c r="J60" s="80" t="s">
        <v>1196</v>
      </c>
      <c r="K60" s="77" t="str">
        <f>VLOOKUP(H60,Hoja1!A$2:G$445,4,0)</f>
        <v>Inspecciones planeadas e inspecciones no planeadas, procedimientos de programas de seguridad y salud en el trabajo</v>
      </c>
      <c r="L60" s="77" t="str">
        <f>VLOOKUP(H60,Hoja1!A$2:G$445,5,0)</f>
        <v>EPP TAPABOCAS, CARETAS CON FILTROS, GUANTES</v>
      </c>
      <c r="M60" s="80">
        <v>2</v>
      </c>
      <c r="N60" s="20">
        <v>2</v>
      </c>
      <c r="O60" s="20">
        <v>60</v>
      </c>
      <c r="P60" s="20">
        <f t="shared" si="0"/>
        <v>4</v>
      </c>
      <c r="Q60" s="20">
        <f t="shared" si="1"/>
        <v>240</v>
      </c>
      <c r="R60" s="33" t="str">
        <f t="shared" si="2"/>
        <v>B-4</v>
      </c>
      <c r="S60" s="119" t="str">
        <f t="shared" si="3"/>
        <v>II</v>
      </c>
      <c r="T60" s="119" t="str">
        <f t="shared" si="9"/>
        <v>No Aceptable o Aceptable Con Control Especifico</v>
      </c>
      <c r="U60" s="137"/>
      <c r="V60" s="77" t="str">
        <f>VLOOKUP(H60,Hoja1!A$2:G$445,6,0)</f>
        <v>LESIONES IRREVERSIBLES VÍAS RESPIRATORIAS</v>
      </c>
      <c r="W60" s="82"/>
      <c r="X60" s="82"/>
      <c r="Y60" s="82"/>
      <c r="Z60" s="17"/>
      <c r="AA60" s="17" t="str">
        <f>VLOOKUP(H60,Hoja1!A$2:G$445,7,0)</f>
        <v>USO Y MANEJO ADECUADO DE E.P.P.; MANEJO DE PRODUCTOS QUÍMICOS LÍQUIDOS</v>
      </c>
      <c r="AB60" s="161"/>
      <c r="AC60" s="125"/>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72" customHeight="1">
      <c r="A61" s="122"/>
      <c r="B61" s="122"/>
      <c r="C61" s="175"/>
      <c r="D61" s="188"/>
      <c r="E61" s="189"/>
      <c r="F61" s="189"/>
      <c r="G61" s="77" t="str">
        <f>VLOOKUP(H61,Hoja1!A$1:G$445,2,0)</f>
        <v>Atropellamiento, Envestir</v>
      </c>
      <c r="H61" s="33" t="s">
        <v>1188</v>
      </c>
      <c r="I61" s="77" t="str">
        <f>VLOOKUP(H61,Hoja1!A$2:G$445,3,0)</f>
        <v>Lesiones, pérdidas materiales, muerte</v>
      </c>
      <c r="J61" s="80" t="s">
        <v>1196</v>
      </c>
      <c r="K61" s="77" t="str">
        <f>VLOOKUP(H61,Hoja1!A$2:G$445,4,0)</f>
        <v>Inspecciones planeadas e inspecciones no planeadas, procedimientos de programas de seguridad y salud en el trabajo</v>
      </c>
      <c r="L61" s="77" t="str">
        <f>VLOOKUP(H61,Hoja1!A$2:G$445,5,0)</f>
        <v>Programa de seguridad vial, señalización</v>
      </c>
      <c r="M61" s="80">
        <v>2</v>
      </c>
      <c r="N61" s="20">
        <v>2</v>
      </c>
      <c r="O61" s="20">
        <v>60</v>
      </c>
      <c r="P61" s="20">
        <f aca="true" t="shared" si="35" ref="P61:P64">M61*N61</f>
        <v>4</v>
      </c>
      <c r="Q61" s="20">
        <f aca="true" t="shared" si="36" ref="Q61:Q64">O61*P61</f>
        <v>240</v>
      </c>
      <c r="R61" s="33" t="str">
        <f aca="true" t="shared" si="37" ref="R61:R64">IF(P61=40,"MA-40",IF(P61=30,"MA-30",IF(P61=20,"A-20",IF(P61=10,"A-10",IF(P61=24,"MA-24",IF(P61=18,"A-18",IF(P61=12,"A-12",IF(P61=6,"M-6",IF(P61=8,"M-8",IF(P61=6,"M-6",IF(P61=4,"B-4",IF(P61=2,"B-2",))))))))))))</f>
        <v>B-4</v>
      </c>
      <c r="S61" s="119" t="str">
        <f aca="true" t="shared" si="38" ref="S61:S64">IF(Q61&lt;=20,"IV",IF(Q61&lt;=120,"III",IF(Q61&lt;=500,"II",IF(Q61&lt;=4000,"I"))))</f>
        <v>II</v>
      </c>
      <c r="T61" s="119" t="str">
        <f aca="true" t="shared" si="39" ref="T61:T64">IF(S61=0,"",IF(S61="IV","Aceptable",IF(S61="III","Mejorable",IF(S61="II","No Aceptable o Aceptable Con Control Especifico",IF(S61="I","No Aceptable","")))))</f>
        <v>No Aceptable o Aceptable Con Control Especifico</v>
      </c>
      <c r="U61" s="192"/>
      <c r="V61" s="77" t="str">
        <f>VLOOKUP(H61,Hoja1!A$2:G$445,6,0)</f>
        <v>Muerte</v>
      </c>
      <c r="W61" s="82"/>
      <c r="X61" s="82"/>
      <c r="Y61" s="82"/>
      <c r="Z61" s="17"/>
      <c r="AA61" s="17" t="str">
        <f>VLOOKUP(H61,Hoja1!A$2:G$445,7,0)</f>
        <v>Seguridad vial y manejo defensivo, aseguramiento de áreas de trabajo</v>
      </c>
      <c r="AB61" s="86" t="s">
        <v>1205</v>
      </c>
      <c r="AC61" s="175"/>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122"/>
      <c r="B62" s="122"/>
      <c r="C62" s="175"/>
      <c r="D62" s="188"/>
      <c r="E62" s="189"/>
      <c r="F62" s="189"/>
      <c r="G62" s="77" t="str">
        <f>VLOOKUP(H62,Hoja1!A$1:G$445,2,0)</f>
        <v>Inadecuadas conexiones eléctricas-saturación en tomas de energía</v>
      </c>
      <c r="H62" s="33" t="s">
        <v>566</v>
      </c>
      <c r="I62" s="77" t="str">
        <f>VLOOKUP(H62,Hoja1!A$2:G$445,3,0)</f>
        <v>Quemaduras, electrocución, muerte</v>
      </c>
      <c r="J62" s="80" t="s">
        <v>1196</v>
      </c>
      <c r="K62" s="77" t="str">
        <f>VLOOKUP(H62,Hoja1!A$2:G$445,4,0)</f>
        <v>Inspecciones planeadas e inspecciones no planeadas, procedimientos de programas de seguridad y salud en el trabajo</v>
      </c>
      <c r="L62" s="77" t="str">
        <f>VLOOKUP(H62,Hoja1!A$2:G$445,5,0)</f>
        <v>E.P.P. Bota dieléctrica, Casco dieléctrico</v>
      </c>
      <c r="M62" s="80">
        <v>2</v>
      </c>
      <c r="N62" s="20">
        <v>2</v>
      </c>
      <c r="O62" s="20">
        <v>25</v>
      </c>
      <c r="P62" s="20">
        <f t="shared" si="35"/>
        <v>4</v>
      </c>
      <c r="Q62" s="20">
        <f t="shared" si="36"/>
        <v>100</v>
      </c>
      <c r="R62" s="33" t="str">
        <f t="shared" si="37"/>
        <v>B-4</v>
      </c>
      <c r="S62" s="119" t="str">
        <f t="shared" si="38"/>
        <v>III</v>
      </c>
      <c r="T62" s="119" t="str">
        <f t="shared" si="39"/>
        <v>Mejorable</v>
      </c>
      <c r="U62" s="192"/>
      <c r="V62" s="77" t="str">
        <f>VLOOKUP(H62,Hoja1!A$2:G$445,6,0)</f>
        <v>Muerte</v>
      </c>
      <c r="W62" s="82"/>
      <c r="X62" s="82"/>
      <c r="Y62" s="82"/>
      <c r="Z62" s="17"/>
      <c r="AA62" s="17" t="str">
        <f>VLOOKUP(H62,Hoja1!A$2:G$445,7,0)</f>
        <v>Uso y manejo adecuado de E.P.P., actos y condiciones inseguras</v>
      </c>
      <c r="AB62" s="86" t="s">
        <v>1262</v>
      </c>
      <c r="AC62" s="175"/>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 customHeight="1">
      <c r="A63" s="122"/>
      <c r="B63" s="122"/>
      <c r="C63" s="175"/>
      <c r="D63" s="188"/>
      <c r="E63" s="189"/>
      <c r="F63" s="189"/>
      <c r="G63" s="77" t="str">
        <f>VLOOKUP(H63,Hoja1!A$1:G$445,2,0)</f>
        <v>Superficies de trabajo irregulares o deslizantes</v>
      </c>
      <c r="H63" s="33" t="s">
        <v>597</v>
      </c>
      <c r="I63" s="77" t="str">
        <f>VLOOKUP(H63,Hoja1!A$2:G$445,3,0)</f>
        <v>Caidas del mismo nivel, fracturas, golpe con objetos, caídas de objetos, obstrucción de rutas de evacuación</v>
      </c>
      <c r="J63" s="80" t="s">
        <v>1196</v>
      </c>
      <c r="K63" s="77" t="str">
        <f>VLOOKUP(H63,Hoja1!A$2:G$445,4,0)</f>
        <v>N/A</v>
      </c>
      <c r="L63" s="77" t="str">
        <f>VLOOKUP(H63,Hoja1!A$2:G$445,5,0)</f>
        <v>N/A</v>
      </c>
      <c r="M63" s="80">
        <v>2</v>
      </c>
      <c r="N63" s="20">
        <v>2</v>
      </c>
      <c r="O63" s="20">
        <v>25</v>
      </c>
      <c r="P63" s="20">
        <f aca="true" t="shared" si="40" ref="P63">M63*N63</f>
        <v>4</v>
      </c>
      <c r="Q63" s="20">
        <f aca="true" t="shared" si="41" ref="Q63">O63*P63</f>
        <v>100</v>
      </c>
      <c r="R63" s="33" t="str">
        <f aca="true" t="shared" si="42" ref="R63">IF(P63=40,"MA-40",IF(P63=30,"MA-30",IF(P63=20,"A-20",IF(P63=10,"A-10",IF(P63=24,"MA-24",IF(P63=18,"A-18",IF(P63=12,"A-12",IF(P63=6,"M-6",IF(P63=8,"M-8",IF(P63=6,"M-6",IF(P63=4,"B-4",IF(P63=2,"B-2",))))))))))))</f>
        <v>B-4</v>
      </c>
      <c r="S63" s="119" t="str">
        <f aca="true" t="shared" si="43" ref="S63">IF(Q63&lt;=20,"IV",IF(Q63&lt;=120,"III",IF(Q63&lt;=500,"II",IF(Q63&lt;=4000,"I"))))</f>
        <v>III</v>
      </c>
      <c r="T63" s="119" t="str">
        <f aca="true" t="shared" si="44" ref="T63">IF(S63=0,"",IF(S63="IV","Aceptable",IF(S63="III","Mejorable",IF(S63="II","No Aceptable o Aceptable Con Control Especifico",IF(S63="I","No Aceptable","")))))</f>
        <v>Mejorable</v>
      </c>
      <c r="U63" s="192"/>
      <c r="V63" s="77" t="str">
        <f>VLOOKUP(H63,Hoja1!A$2:G$445,6,0)</f>
        <v>Caídas de distinto nivel</v>
      </c>
      <c r="W63" s="82"/>
      <c r="X63" s="82"/>
      <c r="Y63" s="82"/>
      <c r="Z63" s="17" t="s">
        <v>1263</v>
      </c>
      <c r="AA63" s="17" t="str">
        <f>VLOOKUP(H63,Hoja1!A$2:G$445,7,0)</f>
        <v>Pautas Básicas en orden y aseo en el lugar de trabajo, actos y condiciones inseguras</v>
      </c>
      <c r="AB63" s="86" t="s">
        <v>32</v>
      </c>
      <c r="AC63" s="175"/>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9.25" customHeight="1">
      <c r="A64" s="122"/>
      <c r="B64" s="122"/>
      <c r="C64" s="175"/>
      <c r="D64" s="188"/>
      <c r="E64" s="189"/>
      <c r="F64" s="189"/>
      <c r="G64" s="77" t="str">
        <f>VLOOKUP(H64,Hoja1!A$1:G$445,2,0)</f>
        <v>Inmersión (lluvias, crecientes de rios, quebradas, caídas de tarabitas, puentes y medios de transporte)</v>
      </c>
      <c r="H64" s="33" t="s">
        <v>1189</v>
      </c>
      <c r="I64" s="77" t="str">
        <f>VLOOKUP(H64,Hoja1!A$2:G$445,3,0)</f>
        <v>Contusiones, laceraciones, afectaciones del sistema respiratorio.</v>
      </c>
      <c r="J64" s="80" t="s">
        <v>1196</v>
      </c>
      <c r="K64" s="77" t="str">
        <f>VLOOKUP(H64,Hoja1!A$2:G$445,4,0)</f>
        <v>Inspecciones planeadas e inspecciones no planeadas, procedimientos de programas de seguridad y salud en el trabajo</v>
      </c>
      <c r="L64" s="77" t="str">
        <f>VLOOKUP(H64,Hoja1!A$2:G$445,5,0)</f>
        <v>E.P.P.</v>
      </c>
      <c r="M64" s="80">
        <v>2</v>
      </c>
      <c r="N64" s="20">
        <v>2</v>
      </c>
      <c r="O64" s="20">
        <v>100</v>
      </c>
      <c r="P64" s="20">
        <f t="shared" si="35"/>
        <v>4</v>
      </c>
      <c r="Q64" s="20">
        <f t="shared" si="36"/>
        <v>400</v>
      </c>
      <c r="R64" s="33" t="str">
        <f t="shared" si="37"/>
        <v>B-4</v>
      </c>
      <c r="S64" s="119" t="str">
        <f t="shared" si="38"/>
        <v>II</v>
      </c>
      <c r="T64" s="119" t="str">
        <f t="shared" si="39"/>
        <v>No Aceptable o Aceptable Con Control Especifico</v>
      </c>
      <c r="U64" s="192"/>
      <c r="V64" s="77" t="str">
        <f>VLOOKUP(H64,Hoja1!A$2:G$445,6,0)</f>
        <v>Muerte</v>
      </c>
      <c r="W64" s="82"/>
      <c r="X64" s="82"/>
      <c r="Y64" s="82"/>
      <c r="Z64" s="17"/>
      <c r="AA64" s="17" t="str">
        <f>VLOOKUP(H64,Hoja1!A$2:G$445,7,0)</f>
        <v>Capacitación en salvamento acuatico y primer respondiente.</v>
      </c>
      <c r="AB64" s="86" t="s">
        <v>1206</v>
      </c>
      <c r="AC64" s="175"/>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63.75">
      <c r="A65" s="122"/>
      <c r="B65" s="122"/>
      <c r="C65" s="175"/>
      <c r="D65" s="188"/>
      <c r="E65" s="189"/>
      <c r="F65" s="189"/>
      <c r="G65" s="77" t="str">
        <f>VLOOKUP(H65,Hoja1!A$1:G$445,2,0)</f>
        <v>Herramientas Manuales</v>
      </c>
      <c r="H65" s="33" t="s">
        <v>606</v>
      </c>
      <c r="I65" s="77" t="str">
        <f>VLOOKUP(H65,Hoja1!A$2:G$445,3,0)</f>
        <v>Quemaduras, contusiones y lesiones</v>
      </c>
      <c r="J65" s="80" t="s">
        <v>1196</v>
      </c>
      <c r="K65" s="77" t="str">
        <f>VLOOKUP(H65,Hoja1!A$2:G$445,4,0)</f>
        <v>Inspecciones planeadas e inspecciones no planeadas, procedimientos de programas de seguridad y salud en el trabajo</v>
      </c>
      <c r="L65" s="77" t="str">
        <f>VLOOKUP(H65,Hoja1!A$2:G$445,5,0)</f>
        <v>E.P.P.</v>
      </c>
      <c r="M65" s="80">
        <v>2</v>
      </c>
      <c r="N65" s="20">
        <v>3</v>
      </c>
      <c r="O65" s="20">
        <v>25</v>
      </c>
      <c r="P65" s="20">
        <f aca="true" t="shared" si="45" ref="P65">M65*N65</f>
        <v>6</v>
      </c>
      <c r="Q65" s="20">
        <f aca="true" t="shared" si="46" ref="Q65">O65*P65</f>
        <v>150</v>
      </c>
      <c r="R65" s="33" t="str">
        <f aca="true" t="shared" si="47" ref="R65">IF(P65=40,"MA-40",IF(P65=30,"MA-30",IF(P65=20,"A-20",IF(P65=10,"A-10",IF(P65=24,"MA-24",IF(P65=18,"A-18",IF(P65=12,"A-12",IF(P65=6,"M-6",IF(P65=8,"M-8",IF(P65=6,"M-6",IF(P65=4,"B-4",IF(P65=2,"B-2",))))))))))))</f>
        <v>M-6</v>
      </c>
      <c r="S65" s="119" t="str">
        <f aca="true" t="shared" si="48" ref="S65">IF(Q65&lt;=20,"IV",IF(Q65&lt;=120,"III",IF(Q65&lt;=500,"II",IF(Q65&lt;=4000,"I"))))</f>
        <v>II</v>
      </c>
      <c r="T65" s="119" t="str">
        <f aca="true" t="shared" si="49" ref="T65">IF(S65=0,"",IF(S65="IV","Aceptable",IF(S65="III","Mejorable",IF(S65="II","No Aceptable o Aceptable Con Control Especifico",IF(S65="I","No Aceptable","")))))</f>
        <v>No Aceptable o Aceptable Con Control Especifico</v>
      </c>
      <c r="U65" s="192"/>
      <c r="V65" s="77" t="str">
        <f>VLOOKUP(H65,Hoja1!A$2:G$445,6,0)</f>
        <v>Amputación</v>
      </c>
      <c r="W65" s="82"/>
      <c r="X65" s="82"/>
      <c r="Y65" s="82"/>
      <c r="Z65" s="17"/>
      <c r="AA65" s="17" t="str">
        <f>VLOOKUP(H65,Hoja1!A$2:G$445,7,0)</f>
        <v xml:space="preserve">
Uso y manejo adecuado de E.P.P., uso y manejo adecuado de herramientas manuales y/o máqinas y equipos</v>
      </c>
      <c r="AB65" s="174" t="s">
        <v>1264</v>
      </c>
      <c r="AC65" s="175"/>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122"/>
      <c r="B66" s="122"/>
      <c r="C66" s="175"/>
      <c r="D66" s="188"/>
      <c r="E66" s="189"/>
      <c r="F66" s="189"/>
      <c r="G66" s="77" t="str">
        <f>VLOOKUP(H66,Hoja1!A$1:G$445,2,0)</f>
        <v>Maquinaria y equipo</v>
      </c>
      <c r="H66" s="33" t="s">
        <v>612</v>
      </c>
      <c r="I66" s="77" t="str">
        <f>VLOOKUP(H66,Hoja1!A$2:G$445,3,0)</f>
        <v>Atrapamiento, amputación, aplastamiento, fractura, muerte</v>
      </c>
      <c r="J66" s="80" t="s">
        <v>1196</v>
      </c>
      <c r="K66" s="77" t="str">
        <f>VLOOKUP(H66,Hoja1!A$2:G$445,4,0)</f>
        <v>Inspecciones planeadas e inspecciones no planeadas, procedimientos de programas de seguridad y salud en el trabajo</v>
      </c>
      <c r="L66" s="77" t="str">
        <f>VLOOKUP(H66,Hoja1!A$2:G$445,5,0)</f>
        <v>E.P.P.</v>
      </c>
      <c r="M66" s="80">
        <v>2</v>
      </c>
      <c r="N66" s="20">
        <v>3</v>
      </c>
      <c r="O66" s="20">
        <v>25</v>
      </c>
      <c r="P66" s="20">
        <f aca="true" t="shared" si="50" ref="P66">M66*N66</f>
        <v>6</v>
      </c>
      <c r="Q66" s="20">
        <f aca="true" t="shared" si="51" ref="Q66">O66*P66</f>
        <v>150</v>
      </c>
      <c r="R66" s="33" t="str">
        <f aca="true" t="shared" si="52" ref="R66">IF(P66=40,"MA-40",IF(P66=30,"MA-30",IF(P66=20,"A-20",IF(P66=10,"A-10",IF(P66=24,"MA-24",IF(P66=18,"A-18",IF(P66=12,"A-12",IF(P66=6,"M-6",IF(P66=8,"M-8",IF(P66=6,"M-6",IF(P66=4,"B-4",IF(P66=2,"B-2",))))))))))))</f>
        <v>M-6</v>
      </c>
      <c r="S66" s="119" t="str">
        <f aca="true" t="shared" si="53" ref="S66">IF(Q66&lt;=20,"IV",IF(Q66&lt;=120,"III",IF(Q66&lt;=500,"II",IF(Q66&lt;=4000,"I"))))</f>
        <v>II</v>
      </c>
      <c r="T66" s="119" t="str">
        <f aca="true" t="shared" si="54" ref="T66">IF(S66=0,"",IF(S66="IV","Aceptable",IF(S66="III","Mejorable",IF(S66="II","No Aceptable o Aceptable Con Control Especifico",IF(S66="I","No Aceptable","")))))</f>
        <v>No Aceptable o Aceptable Con Control Especifico</v>
      </c>
      <c r="U66" s="192"/>
      <c r="V66" s="77" t="str">
        <f>VLOOKUP(H66,Hoja1!A$2:G$445,6,0)</f>
        <v>Aplastamiento</v>
      </c>
      <c r="W66" s="82"/>
      <c r="X66" s="82"/>
      <c r="Y66" s="82"/>
      <c r="Z66" s="17"/>
      <c r="AA66" s="17" t="str">
        <f>VLOOKUP(H66,Hoja1!A$2:G$445,7,0)</f>
        <v>Uso y manejo adecuado de E.P.P., uso y manejo adecuado de herramientas amnuales y/o máquinas y equipos</v>
      </c>
      <c r="AB66" s="128"/>
      <c r="AC66" s="175"/>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79.5" customHeight="1">
      <c r="A67" s="122"/>
      <c r="B67" s="122"/>
      <c r="C67" s="175"/>
      <c r="D67" s="188"/>
      <c r="E67" s="189"/>
      <c r="F67" s="189"/>
      <c r="G67" s="77" t="str">
        <f>VLOOKUP(H67,Hoja1!A$1:G$445,2,0)</f>
        <v>Atraco, golpiza, atentados y secuestrados</v>
      </c>
      <c r="H67" s="33" t="s">
        <v>57</v>
      </c>
      <c r="I67" s="77" t="str">
        <f>VLOOKUP(H67,Hoja1!A$2:G$445,3,0)</f>
        <v>Estrés, golpes, Secuestros</v>
      </c>
      <c r="J67" s="80" t="s">
        <v>1196</v>
      </c>
      <c r="K67" s="77" t="str">
        <f>VLOOKUP(H67,Hoja1!A$2:G$445,4,0)</f>
        <v>Inspecciones planeadas e inspecciones no planeadas, procedimientos de programas de seguridad y salud en el trabajo</v>
      </c>
      <c r="L67" s="77" t="str">
        <f>VLOOKUP(H67,Hoja1!A$2:G$445,5,0)</f>
        <v xml:space="preserve">Uniformes Corporativos, Caquetas corporativas, Carnetización
</v>
      </c>
      <c r="M67" s="80">
        <v>2</v>
      </c>
      <c r="N67" s="20">
        <v>2</v>
      </c>
      <c r="O67" s="20">
        <v>60</v>
      </c>
      <c r="P67" s="20">
        <f aca="true" t="shared" si="55" ref="P67:P69">M67*N67</f>
        <v>4</v>
      </c>
      <c r="Q67" s="20">
        <f aca="true" t="shared" si="56" ref="Q67:Q69">O67*P67</f>
        <v>240</v>
      </c>
      <c r="R67" s="33" t="str">
        <f aca="true" t="shared" si="57" ref="R67:R69">IF(P67=40,"MA-40",IF(P67=30,"MA-30",IF(P67=20,"A-20",IF(P67=10,"A-10",IF(P67=24,"MA-24",IF(P67=18,"A-18",IF(P67=12,"A-12",IF(P67=6,"M-6",IF(P67=8,"M-8",IF(P67=6,"M-6",IF(P67=4,"B-4",IF(P67=2,"B-2",))))))))))))</f>
        <v>B-4</v>
      </c>
      <c r="S67" s="119" t="str">
        <f aca="true" t="shared" si="58" ref="S67:S69">IF(Q67&lt;=20,"IV",IF(Q67&lt;=120,"III",IF(Q67&lt;=500,"II",IF(Q67&lt;=4000,"I"))))</f>
        <v>II</v>
      </c>
      <c r="T67" s="119" t="str">
        <f aca="true" t="shared" si="59" ref="T67:T69">IF(S67=0,"",IF(S67="IV","Aceptable",IF(S67="III","Mejorable",IF(S67="II","No Aceptable o Aceptable Con Control Especifico",IF(S67="I","No Aceptable","")))))</f>
        <v>No Aceptable o Aceptable Con Control Especifico</v>
      </c>
      <c r="U67" s="192"/>
      <c r="V67" s="77" t="str">
        <f>VLOOKUP(H67,Hoja1!A$2:G$445,6,0)</f>
        <v>Secuestros</v>
      </c>
      <c r="W67" s="82"/>
      <c r="X67" s="82"/>
      <c r="Y67" s="82"/>
      <c r="Z67" s="17"/>
      <c r="AA67" s="17" t="str">
        <f>VLOOKUP(H67,Hoja1!A$2:G$445,7,0)</f>
        <v>N/A</v>
      </c>
      <c r="AB67" s="86" t="s">
        <v>1207</v>
      </c>
      <c r="AC67" s="175"/>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
      <c r="A68" s="122"/>
      <c r="B68" s="122"/>
      <c r="C68" s="175"/>
      <c r="D68" s="188"/>
      <c r="E68" s="189"/>
      <c r="F68" s="189"/>
      <c r="G68" s="77" t="str">
        <f>VLOOKUP(H68,Hoja1!A$1:G$445,2,0)</f>
        <v>Reparación de redes y sumideros</v>
      </c>
      <c r="H68" s="33" t="s">
        <v>320</v>
      </c>
      <c r="I68" s="77" t="str">
        <f>VLOOKUP(H68,Hoja1!A$2:G$445,3,0)</f>
        <v>Lesiones oculares, lesiones dérmicas, incendio, explosión, pérdidas materiales, quemaduras</v>
      </c>
      <c r="J68" s="80" t="s">
        <v>1196</v>
      </c>
      <c r="K68" s="77" t="str">
        <f>VLOOKUP(H68,Hoja1!A$2:G$445,4,0)</f>
        <v>Inspecciones planeadas e inspecciones no planeadas, procedimientos de programas de seguridad y salud en el trabajo</v>
      </c>
      <c r="L68" s="77" t="str">
        <f>VLOOKUP(H68,Hoja1!A$2:G$445,5,0)</f>
        <v>INS , E.P.P. Caretas tipo soldador, traje de carnaza, pero en carnaza, botas tipo soldador</v>
      </c>
      <c r="M68" s="80">
        <v>2</v>
      </c>
      <c r="N68" s="20">
        <v>1</v>
      </c>
      <c r="O68" s="20">
        <v>25</v>
      </c>
      <c r="P68" s="20">
        <f aca="true" t="shared" si="60" ref="P68">M68*N68</f>
        <v>2</v>
      </c>
      <c r="Q68" s="20">
        <f aca="true" t="shared" si="61" ref="Q68">O68*P68</f>
        <v>50</v>
      </c>
      <c r="R68" s="33" t="str">
        <f aca="true" t="shared" si="62" ref="R68">IF(P68=40,"MA-40",IF(P68=30,"MA-30",IF(P68=20,"A-20",IF(P68=10,"A-10",IF(P68=24,"MA-24",IF(P68=18,"A-18",IF(P68=12,"A-12",IF(P68=6,"M-6",IF(P68=8,"M-8",IF(P68=6,"M-6",IF(P68=4,"B-4",IF(P68=2,"B-2",))))))))))))</f>
        <v>B-2</v>
      </c>
      <c r="S68" s="119" t="str">
        <f aca="true" t="shared" si="63" ref="S68">IF(Q68&lt;=20,"IV",IF(Q68&lt;=120,"III",IF(Q68&lt;=500,"II",IF(Q68&lt;=4000,"I"))))</f>
        <v>III</v>
      </c>
      <c r="T68" s="119" t="str">
        <f aca="true" t="shared" si="64" ref="T68">IF(S68=0,"",IF(S68="IV","Aceptable",IF(S68="III","Mejorable",IF(S68="II","No Aceptable o Aceptable Con Control Especifico",IF(S68="I","No Aceptable","")))))</f>
        <v>Mejorable</v>
      </c>
      <c r="U68" s="192"/>
      <c r="V68" s="77" t="str">
        <f>VLOOKUP(H68,Hoja1!A$2:G$445,6,0)</f>
        <v>Muerte</v>
      </c>
      <c r="W68" s="82"/>
      <c r="X68" s="82"/>
      <c r="Y68" s="82"/>
      <c r="Z68" s="17"/>
      <c r="AA68" s="17" t="str">
        <f>VLOOKUP(H68,Hoja1!A$2:G$445,7,0)</f>
        <v>Trabajo seguro en caliente, diligencionamiento de permisos de trabajo, uso y manejo adecuado de E.P.P.</v>
      </c>
      <c r="AB68" s="86" t="s">
        <v>32</v>
      </c>
      <c r="AC68" s="175"/>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89.25">
      <c r="A69" s="122"/>
      <c r="B69" s="122"/>
      <c r="C69" s="175"/>
      <c r="D69" s="188"/>
      <c r="E69" s="189"/>
      <c r="F69" s="189"/>
      <c r="G69" s="77" t="str">
        <f>VLOOKUP(H69,Hoja1!A$1:G$445,2,0)</f>
        <v>MANTENIMIENTO DE PUENTE GRUAS, LIMPIEZA DE CANALES, MANTENIMIENTO DE INSTALACIONES LOCATIVAS, MANTENIMIENTO Y REPARACIÓN DE POZOS</v>
      </c>
      <c r="H69" s="33" t="s">
        <v>624</v>
      </c>
      <c r="I69" s="77" t="str">
        <f>VLOOKUP(H69,Hoja1!A$2:G$445,3,0)</f>
        <v>LESIONES, FRACTURAS, MUERTE</v>
      </c>
      <c r="J69" s="80" t="s">
        <v>1196</v>
      </c>
      <c r="K69" s="77" t="str">
        <f>VLOOKUP(H69,Hoja1!A$2:G$445,4,0)</f>
        <v>Inspecciones planeadas e inspecciones no planeadas, procedimientos de programas de seguridad y salud en el trabajo</v>
      </c>
      <c r="L69" s="77" t="str">
        <f>VLOOKUP(H69,Hoja1!A$2:G$445,5,0)</f>
        <v>EPP</v>
      </c>
      <c r="M69" s="80">
        <v>2</v>
      </c>
      <c r="N69" s="20">
        <v>2</v>
      </c>
      <c r="O69" s="20">
        <v>60</v>
      </c>
      <c r="P69" s="20">
        <f t="shared" si="55"/>
        <v>4</v>
      </c>
      <c r="Q69" s="20">
        <f t="shared" si="56"/>
        <v>240</v>
      </c>
      <c r="R69" s="33" t="str">
        <f t="shared" si="57"/>
        <v>B-4</v>
      </c>
      <c r="S69" s="119" t="str">
        <f t="shared" si="58"/>
        <v>II</v>
      </c>
      <c r="T69" s="119" t="str">
        <f t="shared" si="59"/>
        <v>No Aceptable o Aceptable Con Control Especifico</v>
      </c>
      <c r="U69" s="192"/>
      <c r="V69" s="77" t="str">
        <f>VLOOKUP(H69,Hoja1!A$2:G$445,6,0)</f>
        <v>MUERTE</v>
      </c>
      <c r="W69" s="82"/>
      <c r="X69" s="82"/>
      <c r="Y69" s="82"/>
      <c r="Z69" s="17"/>
      <c r="AA69" s="17" t="str">
        <f>VLOOKUP(H69,Hoja1!A$2:G$445,7,0)</f>
        <v>CERTIFICACIÓN Y/O ENTRENAMIENTO EN TRABAJO SEGURO EN ALTURAS; DILGENCIAMIENTO DE PERMISO DE TRABAJO; USO Y MANEJO ADECUADO DE E.P.P.; ARME Y DESARME DE ANDAMIOS</v>
      </c>
      <c r="AB69" s="86" t="s">
        <v>32</v>
      </c>
      <c r="AC69" s="175"/>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
      <c r="A70" s="122"/>
      <c r="B70" s="122"/>
      <c r="C70" s="175"/>
      <c r="D70" s="188"/>
      <c r="E70" s="189"/>
      <c r="F70" s="189"/>
      <c r="G70" s="77" t="str">
        <f>VLOOKUP(H70,Hoja1!A$1:G$445,2,0)</f>
        <v>MATERIAL PARTICULADO</v>
      </c>
      <c r="H70" s="33" t="s">
        <v>269</v>
      </c>
      <c r="I70" s="77" t="str">
        <f>VLOOKUP(H70,Hoja1!A$2:G$445,3,0)</f>
        <v>NEUMOCONIOSIS, BRONQUITIS, ASMA, SILICOSIS</v>
      </c>
      <c r="J70" s="80" t="s">
        <v>1196</v>
      </c>
      <c r="K70" s="77" t="str">
        <f>VLOOKUP(H70,Hoja1!A$2:G$445,4,0)</f>
        <v>Inspecciones planeadas e inspecciones no planeadas, procedimientos de programas de seguridad y salud en el trabajo</v>
      </c>
      <c r="L70" s="77" t="str">
        <f>VLOOKUP(H70,Hoja1!A$2:G$445,5,0)</f>
        <v>EPP MASCARILLAS Y FILTROS</v>
      </c>
      <c r="M70" s="80">
        <v>2</v>
      </c>
      <c r="N70" s="20">
        <v>2</v>
      </c>
      <c r="O70" s="20">
        <v>10</v>
      </c>
      <c r="P70" s="20">
        <f aca="true" t="shared" si="65" ref="P70">M70*N70</f>
        <v>4</v>
      </c>
      <c r="Q70" s="20">
        <f aca="true" t="shared" si="66" ref="Q70">O70*P70</f>
        <v>40</v>
      </c>
      <c r="R70" s="33" t="str">
        <f aca="true" t="shared" si="67" ref="R70">IF(P70=40,"MA-40",IF(P70=30,"MA-30",IF(P70=20,"A-20",IF(P70=10,"A-10",IF(P70=24,"MA-24",IF(P70=18,"A-18",IF(P70=12,"A-12",IF(P70=6,"M-6",IF(P70=8,"M-8",IF(P70=6,"M-6",IF(P70=4,"B-4",IF(P70=2,"B-2",))))))))))))</f>
        <v>B-4</v>
      </c>
      <c r="S70" s="119" t="str">
        <f aca="true" t="shared" si="68" ref="S70">IF(Q70&lt;=20,"IV",IF(Q70&lt;=120,"III",IF(Q70&lt;=500,"II",IF(Q70&lt;=4000,"I"))))</f>
        <v>III</v>
      </c>
      <c r="T70" s="119" t="str">
        <f aca="true" t="shared" si="69" ref="T70">IF(S70=0,"",IF(S70="IV","Aceptable",IF(S70="III","Mejorable",IF(S70="II","No Aceptable o Aceptable Con Control Especifico",IF(S70="I","No Aceptable","")))))</f>
        <v>Mejorable</v>
      </c>
      <c r="U70" s="192"/>
      <c r="V70" s="77" t="str">
        <f>VLOOKUP(H70,Hoja1!A$2:G$445,6,0)</f>
        <v>NEUMOCONIOSIS</v>
      </c>
      <c r="W70" s="82"/>
      <c r="X70" s="82"/>
      <c r="Y70" s="82"/>
      <c r="Z70" s="17"/>
      <c r="AA70" s="17" t="str">
        <f>VLOOKUP(H70,Hoja1!A$2:G$445,7,0)</f>
        <v>USO Y MANEJO DE LOS EPP</v>
      </c>
      <c r="AB70" s="86" t="s">
        <v>1265</v>
      </c>
      <c r="AC70" s="175"/>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74.25" customHeight="1" thickBot="1">
      <c r="A71" s="122"/>
      <c r="B71" s="122"/>
      <c r="C71" s="126"/>
      <c r="D71" s="132"/>
      <c r="E71" s="135"/>
      <c r="F71" s="135"/>
      <c r="G71" s="78" t="str">
        <f>VLOOKUP(H71,Hoja1!A$1:G$445,2,0)</f>
        <v>SISMOS, INCENDIOS, INUNDACIONES, TERREMOTOS, VENDAVALES, DERRUMBE</v>
      </c>
      <c r="H71" s="36" t="s">
        <v>62</v>
      </c>
      <c r="I71" s="78" t="str">
        <f>VLOOKUP(H71,Hoja1!A$2:G$445,3,0)</f>
        <v>SISMOS, INCENDIOS, INUNDACIONES, TERREMOTOS, VENDAVALES</v>
      </c>
      <c r="J71" s="81" t="s">
        <v>1214</v>
      </c>
      <c r="K71" s="78" t="str">
        <f>VLOOKUP(H71,Hoja1!A$2:G$445,4,0)</f>
        <v>Inspecciones planeadas e inspecciones no planeadas, procedimientos de programas de seguridad y salud en el trabajo</v>
      </c>
      <c r="L71" s="78" t="str">
        <f>VLOOKUP(H71,Hoja1!A$2:G$445,5,0)</f>
        <v>BRIGADAS DE EMERGENCIAS</v>
      </c>
      <c r="M71" s="81">
        <v>2</v>
      </c>
      <c r="N71" s="25">
        <v>1</v>
      </c>
      <c r="O71" s="25">
        <v>100</v>
      </c>
      <c r="P71" s="25">
        <f t="shared" si="0"/>
        <v>2</v>
      </c>
      <c r="Q71" s="25">
        <f t="shared" si="1"/>
        <v>200</v>
      </c>
      <c r="R71" s="36" t="str">
        <f t="shared" si="2"/>
        <v>B-2</v>
      </c>
      <c r="S71" s="120" t="str">
        <f t="shared" si="3"/>
        <v>II</v>
      </c>
      <c r="T71" s="120" t="str">
        <f t="shared" si="9"/>
        <v>No Aceptable o Aceptable Con Control Especifico</v>
      </c>
      <c r="U71" s="138"/>
      <c r="V71" s="78" t="str">
        <f>VLOOKUP(H71,Hoja1!A$2:G$445,6,0)</f>
        <v>MUERTE</v>
      </c>
      <c r="W71" s="83"/>
      <c r="X71" s="83"/>
      <c r="Y71" s="83"/>
      <c r="Z71" s="85" t="s">
        <v>1209</v>
      </c>
      <c r="AA71" s="22" t="str">
        <f>VLOOKUP(H71,Hoja1!A$2:G$445,7,0)</f>
        <v>ENTRENAMIENTO DE LA BRIGADA; DIVULGACIÓN DE PLAN DE EMERGENCIA</v>
      </c>
      <c r="AB71" s="83" t="s">
        <v>1208</v>
      </c>
      <c r="AC71" s="126"/>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57.75" customHeight="1">
      <c r="A72" s="122"/>
      <c r="B72" s="122"/>
      <c r="C72" s="176" t="s">
        <v>1266</v>
      </c>
      <c r="D72" s="179" t="s">
        <v>1267</v>
      </c>
      <c r="E72" s="182" t="s">
        <v>1074</v>
      </c>
      <c r="F72" s="182" t="s">
        <v>1193</v>
      </c>
      <c r="G72" s="88" t="str">
        <f>VLOOKUP(H72,Hoja1!A$1:G$445,2,0)</f>
        <v>Modeduras</v>
      </c>
      <c r="H72" s="89" t="s">
        <v>79</v>
      </c>
      <c r="I72" s="88" t="str">
        <f>VLOOKUP(H72,Hoja1!A$2:G$445,3,0)</f>
        <v>Lesiones, tejidos, muerte, enfermedades infectocontagiosas</v>
      </c>
      <c r="J72" s="93" t="s">
        <v>1196</v>
      </c>
      <c r="K72" s="88" t="str">
        <f>VLOOKUP(H72,Hoja1!A$2:G$445,4,0)</f>
        <v>N/A</v>
      </c>
      <c r="L72" s="88" t="str">
        <f>VLOOKUP(H72,Hoja1!A$2:G$445,5,0)</f>
        <v>N/A</v>
      </c>
      <c r="M72" s="93">
        <v>2</v>
      </c>
      <c r="N72" s="91">
        <v>1</v>
      </c>
      <c r="O72" s="91">
        <v>25</v>
      </c>
      <c r="P72" s="91">
        <f aca="true" t="shared" si="70" ref="P72:P93">M72*N72</f>
        <v>2</v>
      </c>
      <c r="Q72" s="91">
        <f aca="true" t="shared" si="71" ref="Q72:Q93">O72*P72</f>
        <v>50</v>
      </c>
      <c r="R72" s="89" t="str">
        <f aca="true" t="shared" si="72" ref="R72:R93">IF(P72=40,"MA-40",IF(P72=30,"MA-30",IF(P72=20,"A-20",IF(P72=10,"A-10",IF(P72=24,"MA-24",IF(P72=18,"A-18",IF(P72=12,"A-12",IF(P72=6,"M-6",IF(P72=8,"M-8",IF(P72=6,"M-6",IF(P72=4,"B-4",IF(P72=2,"B-2",))))))))))))</f>
        <v>B-2</v>
      </c>
      <c r="S72" s="92" t="str">
        <f aca="true" t="shared" si="73" ref="S72:S93">IF(Q72&lt;=20,"IV",IF(Q72&lt;=120,"III",IF(Q72&lt;=500,"II",IF(Q72&lt;=4000,"I"))))</f>
        <v>III</v>
      </c>
      <c r="T72" s="92" t="str">
        <f aca="true" t="shared" si="74" ref="T72:T93">IF(S72=0,"",IF(S72="IV","Aceptable",IF(S72="III","Mejorable",IF(S72="II","No Aceptable o Aceptable Con Control Especifico",IF(S72="I","No Aceptable","")))))</f>
        <v>Mejorable</v>
      </c>
      <c r="U72" s="185">
        <v>3</v>
      </c>
      <c r="V72" s="88" t="str">
        <f>VLOOKUP(H72,Hoja1!A$2:G$445,6,0)</f>
        <v>Posibles enfermedades</v>
      </c>
      <c r="W72" s="115"/>
      <c r="X72" s="115"/>
      <c r="Y72" s="115"/>
      <c r="Z72" s="95"/>
      <c r="AA72" s="95" t="str">
        <f>VLOOKUP(H72,Hoja1!A$2:G$445,7,0)</f>
        <v xml:space="preserve">Riesgo Biológico, Autocuidado y/o Uso y manejo adecuado de E.P.P.
</v>
      </c>
      <c r="AB72" s="115" t="s">
        <v>1200</v>
      </c>
      <c r="AC72" s="176" t="s">
        <v>1199</v>
      </c>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51">
      <c r="A73" s="122"/>
      <c r="B73" s="122"/>
      <c r="C73" s="177"/>
      <c r="D73" s="180"/>
      <c r="E73" s="183"/>
      <c r="F73" s="183"/>
      <c r="G73" s="96" t="str">
        <f>VLOOKUP(H73,Hoja1!A$1:G$445,2,0)</f>
        <v>ENERGÍA TÉRMICA, CAMBIO DE TEMPERATURA DURANTE LOS RECORRIDOS</v>
      </c>
      <c r="H73" s="97" t="s">
        <v>174</v>
      </c>
      <c r="I73" s="96" t="str">
        <f>VLOOKUP(H73,Hoja1!A$2:G$445,3,0)</f>
        <v xml:space="preserve"> HIPOTERMIA</v>
      </c>
      <c r="J73" s="101" t="s">
        <v>1196</v>
      </c>
      <c r="K73" s="96" t="str">
        <f>VLOOKUP(H73,Hoja1!A$2:G$445,4,0)</f>
        <v>Inspecciones planeadas e inspecciones no planeadas, procedimientos de programas de seguridad y salud en el trabajo</v>
      </c>
      <c r="L73" s="96" t="str">
        <f>VLOOKUP(H73,Hoja1!A$2:G$445,5,0)</f>
        <v>EPP OVEROLES TERMICOS</v>
      </c>
      <c r="M73" s="101">
        <v>2</v>
      </c>
      <c r="N73" s="99">
        <v>3</v>
      </c>
      <c r="O73" s="99">
        <v>10</v>
      </c>
      <c r="P73" s="99">
        <f t="shared" si="70"/>
        <v>6</v>
      </c>
      <c r="Q73" s="99">
        <f t="shared" si="71"/>
        <v>60</v>
      </c>
      <c r="R73" s="97" t="str">
        <f t="shared" si="72"/>
        <v>M-6</v>
      </c>
      <c r="S73" s="100" t="str">
        <f t="shared" si="73"/>
        <v>III</v>
      </c>
      <c r="T73" s="100" t="str">
        <f t="shared" si="74"/>
        <v>Mejorable</v>
      </c>
      <c r="U73" s="186"/>
      <c r="V73" s="96" t="str">
        <f>VLOOKUP(H73,Hoja1!A$2:G$445,6,0)</f>
        <v xml:space="preserve"> HIPOTERMIA</v>
      </c>
      <c r="W73" s="105"/>
      <c r="X73" s="105"/>
      <c r="Y73" s="105"/>
      <c r="Z73" s="103"/>
      <c r="AA73" s="103" t="str">
        <f>VLOOKUP(H73,Hoja1!A$2:G$445,7,0)</f>
        <v>N/A</v>
      </c>
      <c r="AB73" s="105" t="s">
        <v>1202</v>
      </c>
      <c r="AC73" s="177"/>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
      <c r="A74" s="122"/>
      <c r="B74" s="122"/>
      <c r="C74" s="177"/>
      <c r="D74" s="180"/>
      <c r="E74" s="183"/>
      <c r="F74" s="183"/>
      <c r="G74" s="96" t="str">
        <f>VLOOKUP(H74,Hoja1!A$1:G$445,2,0)</f>
        <v>MAQUINARIA O EQUIPO</v>
      </c>
      <c r="H74" s="97" t="s">
        <v>164</v>
      </c>
      <c r="I74" s="96" t="str">
        <f>VLOOKUP(H74,Hoja1!A$2:G$445,3,0)</f>
        <v>SORDERA, ESTRÉS, HIPOACUSIA, CEFALA,IRRITABILIDAD</v>
      </c>
      <c r="J74" s="101" t="s">
        <v>1196</v>
      </c>
      <c r="K74" s="96" t="str">
        <f>VLOOKUP(H74,Hoja1!A$2:G$445,4,0)</f>
        <v>Inspecciones planeadas e inspecciones no planeadas, procedimientos de programas de seguridad y salud en el trabajo</v>
      </c>
      <c r="L74" s="96" t="str">
        <f>VLOOKUP(H74,Hoja1!A$2:G$445,5,0)</f>
        <v>PVE RUIDO</v>
      </c>
      <c r="M74" s="101">
        <v>2</v>
      </c>
      <c r="N74" s="99">
        <v>2</v>
      </c>
      <c r="O74" s="99">
        <v>10</v>
      </c>
      <c r="P74" s="99">
        <f t="shared" si="70"/>
        <v>4</v>
      </c>
      <c r="Q74" s="99">
        <f t="shared" si="71"/>
        <v>40</v>
      </c>
      <c r="R74" s="97" t="str">
        <f t="shared" si="72"/>
        <v>B-4</v>
      </c>
      <c r="S74" s="100" t="str">
        <f t="shared" si="73"/>
        <v>III</v>
      </c>
      <c r="T74" s="100" t="str">
        <f t="shared" si="74"/>
        <v>Mejorable</v>
      </c>
      <c r="U74" s="186"/>
      <c r="V74" s="96" t="str">
        <f>VLOOKUP(H74,Hoja1!A$2:G$445,6,0)</f>
        <v>SORDERA</v>
      </c>
      <c r="W74" s="105"/>
      <c r="X74" s="105"/>
      <c r="Y74" s="105"/>
      <c r="Z74" s="103"/>
      <c r="AA74" s="103" t="str">
        <f>VLOOKUP(H74,Hoja1!A$2:G$445,7,0)</f>
        <v>USO DE EPP</v>
      </c>
      <c r="AB74" s="105" t="s">
        <v>1259</v>
      </c>
      <c r="AC74" s="177"/>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7" customHeight="1">
      <c r="A75" s="122"/>
      <c r="B75" s="122"/>
      <c r="C75" s="177"/>
      <c r="D75" s="180"/>
      <c r="E75" s="183"/>
      <c r="F75" s="183"/>
      <c r="G75" s="96" t="str">
        <f>VLOOKUP(H75,Hoja1!A$1:G$445,2,0)</f>
        <v>INFRAROJA, ULTRAVIOLETA, VISIBLE, RADIOFRECUENCIA, MICROONDAS, LASER</v>
      </c>
      <c r="H75" s="97" t="s">
        <v>67</v>
      </c>
      <c r="I75" s="96" t="str">
        <f>VLOOKUP(H75,Hoja1!A$2:G$445,3,0)</f>
        <v>CÁNCER, LESIONES DÉRMICAS Y OCULARES</v>
      </c>
      <c r="J75" s="101" t="s">
        <v>1196</v>
      </c>
      <c r="K75" s="96" t="str">
        <f>VLOOKUP(H75,Hoja1!A$2:G$445,4,0)</f>
        <v>Inspecciones planeadas e inspecciones no planeadas, procedimientos de programas de seguridad y salud en el trabajo</v>
      </c>
      <c r="L75" s="96" t="str">
        <f>VLOOKUP(H75,Hoja1!A$2:G$445,5,0)</f>
        <v>PROGRAMA BLOQUEADOR SOLAR</v>
      </c>
      <c r="M75" s="101">
        <v>2</v>
      </c>
      <c r="N75" s="99">
        <v>3</v>
      </c>
      <c r="O75" s="99">
        <v>10</v>
      </c>
      <c r="P75" s="99">
        <f t="shared" si="70"/>
        <v>6</v>
      </c>
      <c r="Q75" s="99">
        <f t="shared" si="71"/>
        <v>60</v>
      </c>
      <c r="R75" s="97" t="str">
        <f t="shared" si="72"/>
        <v>M-6</v>
      </c>
      <c r="S75" s="100" t="str">
        <f t="shared" si="73"/>
        <v>III</v>
      </c>
      <c r="T75" s="100" t="str">
        <f t="shared" si="74"/>
        <v>Mejorable</v>
      </c>
      <c r="U75" s="186"/>
      <c r="V75" s="96" t="str">
        <f>VLOOKUP(H75,Hoja1!A$2:G$445,6,0)</f>
        <v>CÁNCER</v>
      </c>
      <c r="W75" s="105"/>
      <c r="X75" s="105"/>
      <c r="Y75" s="105"/>
      <c r="Z75" s="104"/>
      <c r="AA75" s="103" t="str">
        <f>VLOOKUP(H75,Hoja1!A$2:G$445,7,0)</f>
        <v>N/A</v>
      </c>
      <c r="AB75" s="105" t="s">
        <v>1268</v>
      </c>
      <c r="AC75" s="177"/>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60.75" customHeight="1">
      <c r="A76" s="122"/>
      <c r="B76" s="122"/>
      <c r="C76" s="177"/>
      <c r="D76" s="180"/>
      <c r="E76" s="183"/>
      <c r="F76" s="183"/>
      <c r="G76" s="96" t="str">
        <f>VLOOKUP(H76,Hoja1!A$1:G$445,2,0)</f>
        <v>AUSENCIA O EXCESO DE LUZ EN UN AMBIENTE</v>
      </c>
      <c r="H76" s="97" t="s">
        <v>155</v>
      </c>
      <c r="I76" s="96" t="str">
        <f>VLOOKUP(H76,Hoja1!A$2:G$445,3,0)</f>
        <v>DISMINUCIÓN AGUDEZA VISUAL, CANSANCIO VISUAL</v>
      </c>
      <c r="J76" s="101" t="s">
        <v>1196</v>
      </c>
      <c r="K76" s="96" t="str">
        <f>VLOOKUP(H76,Hoja1!A$2:G$445,4,0)</f>
        <v>Inspecciones planeadas e inspecciones no planeadas, procedimientos de programas de seguridad y salud en el trabajo</v>
      </c>
      <c r="L76" s="96" t="str">
        <f>VLOOKUP(H76,Hoja1!A$2:G$445,5,0)</f>
        <v>N/A</v>
      </c>
      <c r="M76" s="101">
        <v>2</v>
      </c>
      <c r="N76" s="99">
        <v>2</v>
      </c>
      <c r="O76" s="99">
        <v>25</v>
      </c>
      <c r="P76" s="99">
        <f t="shared" si="70"/>
        <v>4</v>
      </c>
      <c r="Q76" s="99">
        <f t="shared" si="71"/>
        <v>100</v>
      </c>
      <c r="R76" s="97" t="str">
        <f t="shared" si="72"/>
        <v>B-4</v>
      </c>
      <c r="S76" s="100" t="str">
        <f t="shared" si="73"/>
        <v>III</v>
      </c>
      <c r="T76" s="100" t="str">
        <f t="shared" si="74"/>
        <v>Mejorable</v>
      </c>
      <c r="U76" s="186"/>
      <c r="V76" s="96" t="str">
        <f>VLOOKUP(H76,Hoja1!A$2:G$445,6,0)</f>
        <v>DISMINUCIÓN AGUDEZA VISUAL</v>
      </c>
      <c r="W76" s="105"/>
      <c r="X76" s="105"/>
      <c r="Y76" s="105"/>
      <c r="Z76" s="104" t="s">
        <v>1233</v>
      </c>
      <c r="AA76" s="103" t="str">
        <f>VLOOKUP(H76,Hoja1!A$2:G$445,7,0)</f>
        <v>N/A</v>
      </c>
      <c r="AB76" s="105" t="s">
        <v>32</v>
      </c>
      <c r="AC76" s="177"/>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39.75" customHeight="1">
      <c r="A77" s="122"/>
      <c r="B77" s="122"/>
      <c r="C77" s="177"/>
      <c r="D77" s="180"/>
      <c r="E77" s="183"/>
      <c r="F77" s="183"/>
      <c r="G77" s="96" t="str">
        <f>VLOOKUP(H77,Hoja1!A$1:G$445,2,0)</f>
        <v>CONCENTRACIÓN EN ACTIVIDADES DE ALTO DESEMPEÑO MENTAL</v>
      </c>
      <c r="H77" s="97" t="s">
        <v>72</v>
      </c>
      <c r="I77" s="96" t="str">
        <f>VLOOKUP(H77,Hoja1!A$2:G$445,3,0)</f>
        <v>ESTRÉS, CEFALEA, IRRITABILIDAD</v>
      </c>
      <c r="J77" s="101" t="s">
        <v>1196</v>
      </c>
      <c r="K77" s="96" t="str">
        <f>VLOOKUP(H77,Hoja1!A$2:G$445,4,0)</f>
        <v>N/A</v>
      </c>
      <c r="L77" s="96" t="str">
        <f>VLOOKUP(H77,Hoja1!A$2:G$445,5,0)</f>
        <v>PVE PSICOSOCIAL</v>
      </c>
      <c r="M77" s="101">
        <v>2</v>
      </c>
      <c r="N77" s="99">
        <v>2</v>
      </c>
      <c r="O77" s="99">
        <v>10</v>
      </c>
      <c r="P77" s="99">
        <f t="shared" si="70"/>
        <v>4</v>
      </c>
      <c r="Q77" s="99">
        <f t="shared" si="71"/>
        <v>40</v>
      </c>
      <c r="R77" s="97" t="str">
        <f t="shared" si="72"/>
        <v>B-4</v>
      </c>
      <c r="S77" s="100" t="str">
        <f t="shared" si="73"/>
        <v>III</v>
      </c>
      <c r="T77" s="100" t="str">
        <f t="shared" si="74"/>
        <v>Mejorable</v>
      </c>
      <c r="U77" s="186"/>
      <c r="V77" s="96" t="str">
        <f>VLOOKUP(H77,Hoja1!A$2:G$445,6,0)</f>
        <v>ESTRÉS</v>
      </c>
      <c r="W77" s="105"/>
      <c r="X77" s="105"/>
      <c r="Y77" s="105"/>
      <c r="Z77" s="103"/>
      <c r="AA77" s="103" t="str">
        <f>VLOOKUP(H77,Hoja1!A$2:G$445,7,0)</f>
        <v>N/A</v>
      </c>
      <c r="AB77" s="191" t="s">
        <v>1203</v>
      </c>
      <c r="AC77" s="177"/>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39.75" customHeight="1">
      <c r="A78" s="122"/>
      <c r="B78" s="122"/>
      <c r="C78" s="177"/>
      <c r="D78" s="180"/>
      <c r="E78" s="183"/>
      <c r="F78" s="183"/>
      <c r="G78" s="96" t="str">
        <f>VLOOKUP(H78,Hoja1!A$1:G$445,2,0)</f>
        <v>NATURALEZA DE LA TAREA</v>
      </c>
      <c r="H78" s="97" t="s">
        <v>76</v>
      </c>
      <c r="I78" s="96" t="str">
        <f>VLOOKUP(H78,Hoja1!A$2:G$445,3,0)</f>
        <v>ESTRÉS,  TRANSTORNOS DEL SUEÑO</v>
      </c>
      <c r="J78" s="101" t="s">
        <v>1196</v>
      </c>
      <c r="K78" s="96" t="str">
        <f>VLOOKUP(H78,Hoja1!A$2:G$445,4,0)</f>
        <v>N/A</v>
      </c>
      <c r="L78" s="96" t="str">
        <f>VLOOKUP(H78,Hoja1!A$2:G$445,5,0)</f>
        <v>PVE PSICOSOCIAL</v>
      </c>
      <c r="M78" s="101">
        <v>2</v>
      </c>
      <c r="N78" s="99">
        <v>2</v>
      </c>
      <c r="O78" s="99">
        <v>10</v>
      </c>
      <c r="P78" s="99">
        <f t="shared" si="70"/>
        <v>4</v>
      </c>
      <c r="Q78" s="99">
        <f t="shared" si="71"/>
        <v>40</v>
      </c>
      <c r="R78" s="97" t="str">
        <f t="shared" si="72"/>
        <v>B-4</v>
      </c>
      <c r="S78" s="100" t="str">
        <f t="shared" si="73"/>
        <v>III</v>
      </c>
      <c r="T78" s="100" t="str">
        <f t="shared" si="74"/>
        <v>Mejorable</v>
      </c>
      <c r="U78" s="186"/>
      <c r="V78" s="96" t="str">
        <f>VLOOKUP(H78,Hoja1!A$2:G$445,6,0)</f>
        <v>ESTRÉS</v>
      </c>
      <c r="W78" s="105"/>
      <c r="X78" s="105"/>
      <c r="Y78" s="105"/>
      <c r="Z78" s="103"/>
      <c r="AA78" s="103" t="str">
        <f>VLOOKUP(H78,Hoja1!A$2:G$445,7,0)</f>
        <v>N/A</v>
      </c>
      <c r="AB78" s="191"/>
      <c r="AC78" s="177"/>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
      <c r="A79" s="122"/>
      <c r="B79" s="122"/>
      <c r="C79" s="177"/>
      <c r="D79" s="180"/>
      <c r="E79" s="183"/>
      <c r="F79" s="183"/>
      <c r="G79" s="96" t="str">
        <f>VLOOKUP(H79,Hoja1!A$1:G$445,2,0)</f>
        <v>Forzadas, Prolongadas</v>
      </c>
      <c r="H79" s="97" t="s">
        <v>40</v>
      </c>
      <c r="I79" s="96" t="str">
        <f>VLOOKUP(H79,Hoja1!A$2:G$445,3,0)</f>
        <v xml:space="preserve">Lesiones osteomusculares, lesiones osteoarticulares
</v>
      </c>
      <c r="J79" s="101" t="s">
        <v>1196</v>
      </c>
      <c r="K79" s="96" t="str">
        <f>VLOOKUP(H79,Hoja1!A$2:G$445,4,0)</f>
        <v>Inspecciones planeadas e inspecciones no planeadas, procedimientos de programas de seguridad y salud en el trabajo</v>
      </c>
      <c r="L79" s="96" t="str">
        <f>VLOOKUP(H79,Hoja1!A$2:G$445,5,0)</f>
        <v>PVE Biomecánico, programa pausas activas, exámenes periódicos, recomendaciones, control de posturas</v>
      </c>
      <c r="M79" s="101">
        <v>2</v>
      </c>
      <c r="N79" s="99">
        <v>1</v>
      </c>
      <c r="O79" s="99">
        <v>10</v>
      </c>
      <c r="P79" s="99">
        <f t="shared" si="70"/>
        <v>2</v>
      </c>
      <c r="Q79" s="99">
        <f t="shared" si="71"/>
        <v>20</v>
      </c>
      <c r="R79" s="97" t="str">
        <f t="shared" si="72"/>
        <v>B-2</v>
      </c>
      <c r="S79" s="100" t="str">
        <f t="shared" si="73"/>
        <v>IV</v>
      </c>
      <c r="T79" s="100" t="str">
        <f t="shared" si="74"/>
        <v>Aceptable</v>
      </c>
      <c r="U79" s="186"/>
      <c r="V79" s="96" t="str">
        <f>VLOOKUP(H79,Hoja1!A$2:G$445,6,0)</f>
        <v>Enfermedades Osteomusculares</v>
      </c>
      <c r="W79" s="105"/>
      <c r="X79" s="105"/>
      <c r="Y79" s="105"/>
      <c r="Z79" s="103"/>
      <c r="AA79" s="103" t="str">
        <f>VLOOKUP(H79,Hoja1!A$2:G$445,7,0)</f>
        <v>Prevención en lesiones osteomusculares, líderes de pausas activas</v>
      </c>
      <c r="AB79" s="198" t="s">
        <v>1204</v>
      </c>
      <c r="AC79" s="177"/>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
      <c r="A80" s="122"/>
      <c r="B80" s="122"/>
      <c r="C80" s="177"/>
      <c r="D80" s="180"/>
      <c r="E80" s="183"/>
      <c r="F80" s="183"/>
      <c r="G80" s="96" t="str">
        <f>VLOOKUP(H80,Hoja1!A$1:G$445,2,0)</f>
        <v>Carga de un peso mayor al recomendado</v>
      </c>
      <c r="H80" s="97" t="s">
        <v>486</v>
      </c>
      <c r="I80" s="96" t="str">
        <f>VLOOKUP(H80,Hoja1!A$2:G$445,3,0)</f>
        <v>Lesiones osteomusculares, lesiones osteoarticulares</v>
      </c>
      <c r="J80" s="101" t="s">
        <v>1196</v>
      </c>
      <c r="K80" s="96" t="str">
        <f>VLOOKUP(H80,Hoja1!A$2:G$445,4,0)</f>
        <v>Inspecciones planeadas e inspecciones no planeadas, procedimientos de programas de seguridad y salud en el trabajo</v>
      </c>
      <c r="L80" s="96" t="str">
        <f>VLOOKUP(H80,Hoja1!A$2:G$445,5,0)</f>
        <v>PVE Biomecánico, programa pausas activas, exámenes periódicos, recomendaciones, control de posturas</v>
      </c>
      <c r="M80" s="101">
        <v>2</v>
      </c>
      <c r="N80" s="99">
        <v>2</v>
      </c>
      <c r="O80" s="99">
        <v>25</v>
      </c>
      <c r="P80" s="99">
        <f t="shared" si="70"/>
        <v>4</v>
      </c>
      <c r="Q80" s="99">
        <f t="shared" si="71"/>
        <v>100</v>
      </c>
      <c r="R80" s="97" t="str">
        <f t="shared" si="72"/>
        <v>B-4</v>
      </c>
      <c r="S80" s="100" t="str">
        <f t="shared" si="73"/>
        <v>III</v>
      </c>
      <c r="T80" s="100" t="str">
        <f t="shared" si="74"/>
        <v>Mejorable</v>
      </c>
      <c r="U80" s="186"/>
      <c r="V80" s="96" t="str">
        <f>VLOOKUP(H80,Hoja1!A$2:G$445,6,0)</f>
        <v>Enfermedades del sistema osteomuscular</v>
      </c>
      <c r="W80" s="105"/>
      <c r="X80" s="105"/>
      <c r="Y80" s="105"/>
      <c r="Z80" s="103"/>
      <c r="AA80" s="103" t="str">
        <f>VLOOKUP(H80,Hoja1!A$2:G$445,7,0)</f>
        <v>Prevención en lesiones osteomusculares, Líderes en pausas activas</v>
      </c>
      <c r="AB80" s="199"/>
      <c r="AC80" s="177"/>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63.75">
      <c r="A81" s="122"/>
      <c r="B81" s="122"/>
      <c r="C81" s="177"/>
      <c r="D81" s="180"/>
      <c r="E81" s="183"/>
      <c r="F81" s="183"/>
      <c r="G81" s="96" t="str">
        <f>VLOOKUP(H81,Hoja1!A$1:G$445,2,0)</f>
        <v xml:space="preserve">MALA DISTRIBUCIÓN DE PRODUCTOS </v>
      </c>
      <c r="H81" s="97" t="s">
        <v>244</v>
      </c>
      <c r="I81" s="96" t="str">
        <f>VLOOKUP(H81,Hoja1!A$2:G$445,3,0)</f>
        <v xml:space="preserve">INCENDIO, EXPLOSIÓN, QUEMADURAS, LESIONES DÉRMICAS, LESIONES EN VÍAS RESPIRATORIAS,INTOXICACIÓN,  NÁUSEAS, VÓMITOS, IRRITACIÓN CONJUNTIVA </v>
      </c>
      <c r="J81" s="101" t="s">
        <v>1230</v>
      </c>
      <c r="K81" s="96" t="str">
        <f>VLOOKUP(H81,Hoja1!A$2:G$445,4,0)</f>
        <v>Inspecciones planeadas e inspecciones no planeadas, procedimientos de programas de seguridad y salud en el trabajo</v>
      </c>
      <c r="L81" s="96" t="str">
        <f>VLOOKUP(H81,Hoja1!A$2:G$445,5,0)</f>
        <v xml:space="preserve">NO OBSERVADO </v>
      </c>
      <c r="M81" s="101">
        <v>2</v>
      </c>
      <c r="N81" s="99">
        <v>2</v>
      </c>
      <c r="O81" s="99">
        <v>25</v>
      </c>
      <c r="P81" s="99">
        <f t="shared" si="70"/>
        <v>4</v>
      </c>
      <c r="Q81" s="99">
        <f t="shared" si="71"/>
        <v>100</v>
      </c>
      <c r="R81" s="97" t="str">
        <f t="shared" si="72"/>
        <v>B-4</v>
      </c>
      <c r="S81" s="100" t="str">
        <f t="shared" si="73"/>
        <v>III</v>
      </c>
      <c r="T81" s="100" t="str">
        <f t="shared" si="74"/>
        <v>Mejorable</v>
      </c>
      <c r="U81" s="186"/>
      <c r="V81" s="96" t="str">
        <f>VLOOKUP(H81,Hoja1!A$2:G$445,6,0)</f>
        <v>EXPLOSIÓN</v>
      </c>
      <c r="W81" s="105"/>
      <c r="X81" s="105"/>
      <c r="Y81" s="105"/>
      <c r="Z81" s="103"/>
      <c r="AA81" s="103" t="str">
        <f>VLOOKUP(H81,Hoja1!A$2:G$445,7,0)</f>
        <v>USO Y MANEJO ADECUADO DE E.P.P.; PROTOCOLO DE MANEJO DE PRODUCTOS QUÍMICOS; MANEJO DE KIT DE DERRAMES POR PRODUCTOS QUÍMICOS</v>
      </c>
      <c r="AB81" s="105" t="s">
        <v>32</v>
      </c>
      <c r="AC81" s="177"/>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51">
      <c r="A82" s="122"/>
      <c r="B82" s="122"/>
      <c r="C82" s="177"/>
      <c r="D82" s="180"/>
      <c r="E82" s="183"/>
      <c r="F82" s="183"/>
      <c r="G82" s="96" t="str">
        <f>VLOOKUP(H82,Hoja1!A$1:G$445,2,0)</f>
        <v xml:space="preserve">HUMOS </v>
      </c>
      <c r="H82" s="97" t="s">
        <v>258</v>
      </c>
      <c r="I82" s="96" t="str">
        <f>VLOOKUP(H82,Hoja1!A$2:G$445,3,0)</f>
        <v xml:space="preserve">ASMA,GRIPA, NEUMOCONIOSIS, CÁNCER </v>
      </c>
      <c r="J82" s="101" t="s">
        <v>1196</v>
      </c>
      <c r="K82" s="96" t="str">
        <f>VLOOKUP(H82,Hoja1!A$2:G$445,4,0)</f>
        <v>Inspecciones planeadas e inspecciones no planeadas, procedimientos de programas de seguridad y salud en el trabajo</v>
      </c>
      <c r="L82" s="96" t="str">
        <f>VLOOKUP(H82,Hoja1!A$2:G$445,5,0)</f>
        <v xml:space="preserve">EPP TAPABOCAS, CARETAS CON FILTROS </v>
      </c>
      <c r="M82" s="101">
        <v>2</v>
      </c>
      <c r="N82" s="99">
        <v>1</v>
      </c>
      <c r="O82" s="99">
        <v>25</v>
      </c>
      <c r="P82" s="99">
        <f t="shared" si="70"/>
        <v>2</v>
      </c>
      <c r="Q82" s="99">
        <f t="shared" si="71"/>
        <v>50</v>
      </c>
      <c r="R82" s="97" t="str">
        <f t="shared" si="72"/>
        <v>B-2</v>
      </c>
      <c r="S82" s="100" t="str">
        <f t="shared" si="73"/>
        <v>III</v>
      </c>
      <c r="T82" s="100" t="str">
        <f t="shared" si="74"/>
        <v>Mejorable</v>
      </c>
      <c r="U82" s="186"/>
      <c r="V82" s="96" t="str">
        <f>VLOOKUP(H82,Hoja1!A$2:G$445,6,0)</f>
        <v>NEUMOCONIOSIS</v>
      </c>
      <c r="W82" s="105"/>
      <c r="X82" s="105"/>
      <c r="Y82" s="105"/>
      <c r="Z82" s="103"/>
      <c r="AA82" s="103" t="str">
        <f>VLOOKUP(H82,Hoja1!A$2:G$445,7,0)</f>
        <v>USO Y MANEJO ADECUADO DE E.P.P.</v>
      </c>
      <c r="AB82" s="191" t="s">
        <v>1261</v>
      </c>
      <c r="AC82" s="177"/>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7" customHeight="1">
      <c r="A83" s="122"/>
      <c r="B83" s="122"/>
      <c r="C83" s="177"/>
      <c r="D83" s="180"/>
      <c r="E83" s="183"/>
      <c r="F83" s="183"/>
      <c r="G83" s="96" t="str">
        <f>VLOOKUP(H83,Hoja1!A$1:G$445,2,0)</f>
        <v>LÍQUIDOS</v>
      </c>
      <c r="H83" s="97" t="s">
        <v>263</v>
      </c>
      <c r="I83" s="96" t="str">
        <f>VLOOKUP(H83,Hoja1!A$2:G$445,3,0)</f>
        <v xml:space="preserve">  QUEMADURAS, IRRITACIONES, LESIONES PIEL, LESIONES OCULARES, IRRITACIÓN DE LAS MUCOSAS</v>
      </c>
      <c r="J83" s="101" t="s">
        <v>1196</v>
      </c>
      <c r="K83" s="96" t="str">
        <f>VLOOKUP(H83,Hoja1!A$2:G$445,4,0)</f>
        <v>Inspecciones planeadas e inspecciones no planeadas, procedimientos de programas de seguridad y salud en el trabajo</v>
      </c>
      <c r="L83" s="96" t="str">
        <f>VLOOKUP(H83,Hoja1!A$2:G$445,5,0)</f>
        <v>EPP TAPABOCAS, CARETAS CON FILTROS, GUANTES</v>
      </c>
      <c r="M83" s="101">
        <v>2</v>
      </c>
      <c r="N83" s="99">
        <v>2</v>
      </c>
      <c r="O83" s="99">
        <v>60</v>
      </c>
      <c r="P83" s="99">
        <f t="shared" si="70"/>
        <v>4</v>
      </c>
      <c r="Q83" s="99">
        <f t="shared" si="71"/>
        <v>240</v>
      </c>
      <c r="R83" s="97" t="str">
        <f t="shared" si="72"/>
        <v>B-4</v>
      </c>
      <c r="S83" s="100" t="str">
        <f t="shared" si="73"/>
        <v>II</v>
      </c>
      <c r="T83" s="100" t="str">
        <f t="shared" si="74"/>
        <v>No Aceptable o Aceptable Con Control Especifico</v>
      </c>
      <c r="U83" s="186"/>
      <c r="V83" s="96" t="str">
        <f>VLOOKUP(H83,Hoja1!A$2:G$445,6,0)</f>
        <v>LESIONES IRREVERSIBLES VÍAS RESPIRATORIAS</v>
      </c>
      <c r="W83" s="105"/>
      <c r="X83" s="105"/>
      <c r="Y83" s="105"/>
      <c r="Z83" s="103"/>
      <c r="AA83" s="103" t="str">
        <f>VLOOKUP(H83,Hoja1!A$2:G$445,7,0)</f>
        <v>USO Y MANEJO ADECUADO DE E.P.P.; MANEJO DE PRODUCTOS QUÍMICOS LÍQUIDOS</v>
      </c>
      <c r="AB83" s="191"/>
      <c r="AC83" s="177"/>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69.75" customHeight="1">
      <c r="A84" s="122"/>
      <c r="B84" s="122"/>
      <c r="C84" s="197"/>
      <c r="D84" s="201"/>
      <c r="E84" s="202"/>
      <c r="F84" s="202"/>
      <c r="G84" s="96" t="str">
        <f>VLOOKUP(H84,Hoja1!A$1:G$445,2,0)</f>
        <v>Atropellamiento, Envestir</v>
      </c>
      <c r="H84" s="97" t="s">
        <v>1188</v>
      </c>
      <c r="I84" s="96" t="str">
        <f>VLOOKUP(H84,Hoja1!A$2:G$445,3,0)</f>
        <v>Lesiones, pérdidas materiales, muerte</v>
      </c>
      <c r="J84" s="101" t="s">
        <v>1196</v>
      </c>
      <c r="K84" s="96" t="str">
        <f>VLOOKUP(H84,Hoja1!A$2:G$445,4,0)</f>
        <v>Inspecciones planeadas e inspecciones no planeadas, procedimientos de programas de seguridad y salud en el trabajo</v>
      </c>
      <c r="L84" s="96" t="str">
        <f>VLOOKUP(H84,Hoja1!A$2:G$445,5,0)</f>
        <v>Programa de seguridad vial, señalización</v>
      </c>
      <c r="M84" s="101">
        <v>2</v>
      </c>
      <c r="N84" s="99">
        <v>2</v>
      </c>
      <c r="O84" s="99">
        <v>60</v>
      </c>
      <c r="P84" s="99">
        <f t="shared" si="70"/>
        <v>4</v>
      </c>
      <c r="Q84" s="99">
        <f t="shared" si="71"/>
        <v>240</v>
      </c>
      <c r="R84" s="97" t="str">
        <f t="shared" si="72"/>
        <v>B-4</v>
      </c>
      <c r="S84" s="100" t="str">
        <f t="shared" si="73"/>
        <v>II</v>
      </c>
      <c r="T84" s="100" t="str">
        <f t="shared" si="74"/>
        <v>No Aceptable o Aceptable Con Control Especifico</v>
      </c>
      <c r="U84" s="203"/>
      <c r="V84" s="96" t="str">
        <f>VLOOKUP(H84,Hoja1!A$2:G$445,6,0)</f>
        <v>Muerte</v>
      </c>
      <c r="W84" s="105"/>
      <c r="X84" s="105"/>
      <c r="Y84" s="105"/>
      <c r="Z84" s="103"/>
      <c r="AA84" s="103" t="str">
        <f>VLOOKUP(H84,Hoja1!A$2:G$445,7,0)</f>
        <v>Seguridad vial y manejo defensivo, aseguramiento de áreas de trabajo</v>
      </c>
      <c r="AB84" s="116" t="s">
        <v>1205</v>
      </c>
      <c r="AC84" s="197"/>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8.5" customHeight="1">
      <c r="A85" s="122"/>
      <c r="B85" s="122"/>
      <c r="C85" s="197"/>
      <c r="D85" s="201"/>
      <c r="E85" s="202"/>
      <c r="F85" s="202"/>
      <c r="G85" s="96" t="str">
        <f>VLOOKUP(H85,Hoja1!A$1:G$445,2,0)</f>
        <v>Inadecuadas conexiones eléctricas-saturación en tomas de energía</v>
      </c>
      <c r="H85" s="97" t="s">
        <v>566</v>
      </c>
      <c r="I85" s="96" t="str">
        <f>VLOOKUP(H85,Hoja1!A$2:G$445,3,0)</f>
        <v>Quemaduras, electrocución, muerte</v>
      </c>
      <c r="J85" s="101" t="s">
        <v>1196</v>
      </c>
      <c r="K85" s="96" t="str">
        <f>VLOOKUP(H85,Hoja1!A$2:G$445,4,0)</f>
        <v>Inspecciones planeadas e inspecciones no planeadas, procedimientos de programas de seguridad y salud en el trabajo</v>
      </c>
      <c r="L85" s="96" t="str">
        <f>VLOOKUP(H85,Hoja1!A$2:G$445,5,0)</f>
        <v>E.P.P. Bota dieléctrica, Casco dieléctrico</v>
      </c>
      <c r="M85" s="101">
        <v>2</v>
      </c>
      <c r="N85" s="99">
        <v>3</v>
      </c>
      <c r="O85" s="99">
        <v>25</v>
      </c>
      <c r="P85" s="99">
        <f t="shared" si="70"/>
        <v>6</v>
      </c>
      <c r="Q85" s="99">
        <f t="shared" si="71"/>
        <v>150</v>
      </c>
      <c r="R85" s="97" t="str">
        <f t="shared" si="72"/>
        <v>M-6</v>
      </c>
      <c r="S85" s="100" t="str">
        <f t="shared" si="73"/>
        <v>II</v>
      </c>
      <c r="T85" s="100" t="str">
        <f t="shared" si="74"/>
        <v>No Aceptable o Aceptable Con Control Especifico</v>
      </c>
      <c r="U85" s="203"/>
      <c r="V85" s="96" t="str">
        <f>VLOOKUP(H85,Hoja1!A$2:G$445,6,0)</f>
        <v>Muerte</v>
      </c>
      <c r="W85" s="105"/>
      <c r="X85" s="105"/>
      <c r="Y85" s="105"/>
      <c r="Z85" s="103"/>
      <c r="AA85" s="103" t="str">
        <f>VLOOKUP(H85,Hoja1!A$2:G$445,7,0)</f>
        <v>Uso y manejo adecuado de E.P.P., actos y condiciones inseguras</v>
      </c>
      <c r="AB85" s="116" t="s">
        <v>1262</v>
      </c>
      <c r="AC85" s="197"/>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67.5" customHeight="1">
      <c r="A86" s="122"/>
      <c r="B86" s="122"/>
      <c r="C86" s="197"/>
      <c r="D86" s="201"/>
      <c r="E86" s="202"/>
      <c r="F86" s="202"/>
      <c r="G86" s="96" t="str">
        <f>VLOOKUP(H86,Hoja1!A$1:G$445,2,0)</f>
        <v>Superficies de trabajo irregulares o deslizantes</v>
      </c>
      <c r="H86" s="97" t="s">
        <v>597</v>
      </c>
      <c r="I86" s="96" t="str">
        <f>VLOOKUP(H86,Hoja1!A$2:G$445,3,0)</f>
        <v>Caidas del mismo nivel, fracturas, golpe con objetos, caídas de objetos, obstrucción de rutas de evacuación</v>
      </c>
      <c r="J86" s="101" t="s">
        <v>1196</v>
      </c>
      <c r="K86" s="96" t="str">
        <f>VLOOKUP(H86,Hoja1!A$2:G$445,4,0)</f>
        <v>N/A</v>
      </c>
      <c r="L86" s="96" t="str">
        <f>VLOOKUP(H86,Hoja1!A$2:G$445,5,0)</f>
        <v>N/A</v>
      </c>
      <c r="M86" s="101">
        <v>2</v>
      </c>
      <c r="N86" s="99">
        <v>2</v>
      </c>
      <c r="O86" s="99">
        <v>25</v>
      </c>
      <c r="P86" s="99">
        <f t="shared" si="70"/>
        <v>4</v>
      </c>
      <c r="Q86" s="99">
        <f t="shared" si="71"/>
        <v>100</v>
      </c>
      <c r="R86" s="97" t="str">
        <f t="shared" si="72"/>
        <v>B-4</v>
      </c>
      <c r="S86" s="100" t="str">
        <f t="shared" si="73"/>
        <v>III</v>
      </c>
      <c r="T86" s="100" t="str">
        <f t="shared" si="74"/>
        <v>Mejorable</v>
      </c>
      <c r="U86" s="203"/>
      <c r="V86" s="96" t="str">
        <f>VLOOKUP(H86,Hoja1!A$2:G$445,6,0)</f>
        <v>Caídas de distinto nivel</v>
      </c>
      <c r="W86" s="105"/>
      <c r="X86" s="105"/>
      <c r="Y86" s="105"/>
      <c r="Z86" s="103" t="s">
        <v>1263</v>
      </c>
      <c r="AA86" s="103" t="str">
        <f>VLOOKUP(H86,Hoja1!A$2:G$445,7,0)</f>
        <v>Pautas Básicas en orden y aseo en el lugar de trabajo, actos y condiciones inseguras</v>
      </c>
      <c r="AB86" s="116" t="s">
        <v>32</v>
      </c>
      <c r="AC86" s="197"/>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7" customHeight="1">
      <c r="A87" s="122"/>
      <c r="B87" s="122"/>
      <c r="C87" s="197"/>
      <c r="D87" s="201"/>
      <c r="E87" s="202"/>
      <c r="F87" s="202"/>
      <c r="G87" s="96" t="str">
        <f>VLOOKUP(H87,Hoja1!A$1:G$445,2,0)</f>
        <v>Herramientas Manuales</v>
      </c>
      <c r="H87" s="97" t="s">
        <v>606</v>
      </c>
      <c r="I87" s="96" t="str">
        <f>VLOOKUP(H87,Hoja1!A$2:G$445,3,0)</f>
        <v>Quemaduras, contusiones y lesiones</v>
      </c>
      <c r="J87" s="101" t="s">
        <v>1196</v>
      </c>
      <c r="K87" s="96" t="str">
        <f>VLOOKUP(H87,Hoja1!A$2:G$445,4,0)</f>
        <v>Inspecciones planeadas e inspecciones no planeadas, procedimientos de programas de seguridad y salud en el trabajo</v>
      </c>
      <c r="L87" s="96" t="str">
        <f>VLOOKUP(H87,Hoja1!A$2:G$445,5,0)</f>
        <v>E.P.P.</v>
      </c>
      <c r="M87" s="101">
        <v>2</v>
      </c>
      <c r="N87" s="99">
        <v>3</v>
      </c>
      <c r="O87" s="99">
        <v>25</v>
      </c>
      <c r="P87" s="99">
        <f t="shared" si="70"/>
        <v>6</v>
      </c>
      <c r="Q87" s="99">
        <f t="shared" si="71"/>
        <v>150</v>
      </c>
      <c r="R87" s="97" t="str">
        <f t="shared" si="72"/>
        <v>M-6</v>
      </c>
      <c r="S87" s="100" t="str">
        <f t="shared" si="73"/>
        <v>II</v>
      </c>
      <c r="T87" s="100" t="str">
        <f t="shared" si="74"/>
        <v>No Aceptable o Aceptable Con Control Especifico</v>
      </c>
      <c r="U87" s="203"/>
      <c r="V87" s="96" t="str">
        <f>VLOOKUP(H87,Hoja1!A$2:G$445,6,0)</f>
        <v>Amputación</v>
      </c>
      <c r="W87" s="105"/>
      <c r="X87" s="105"/>
      <c r="Y87" s="105"/>
      <c r="Z87" s="103"/>
      <c r="AA87" s="103" t="str">
        <f>VLOOKUP(H87,Hoja1!A$2:G$445,7,0)</f>
        <v xml:space="preserve">
Uso y manejo adecuado de E.P.P., uso y manejo adecuado de herramientas manuales y/o máqinas y equipos</v>
      </c>
      <c r="AB87" s="200" t="s">
        <v>1264</v>
      </c>
      <c r="AC87" s="197"/>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102.75" customHeight="1">
      <c r="A88" s="122"/>
      <c r="B88" s="122"/>
      <c r="C88" s="197"/>
      <c r="D88" s="201"/>
      <c r="E88" s="202"/>
      <c r="F88" s="202"/>
      <c r="G88" s="96" t="str">
        <f>VLOOKUP(H88,Hoja1!A$1:G$445,2,0)</f>
        <v>Maquinaria y equipo</v>
      </c>
      <c r="H88" s="97" t="s">
        <v>612</v>
      </c>
      <c r="I88" s="96" t="str">
        <f>VLOOKUP(H88,Hoja1!A$2:G$445,3,0)</f>
        <v>Atrapamiento, amputación, aplastamiento, fractura, muerte</v>
      </c>
      <c r="J88" s="101" t="s">
        <v>1196</v>
      </c>
      <c r="K88" s="96" t="str">
        <f>VLOOKUP(H88,Hoja1!A$2:G$445,4,0)</f>
        <v>Inspecciones planeadas e inspecciones no planeadas, procedimientos de programas de seguridad y salud en el trabajo</v>
      </c>
      <c r="L88" s="96" t="str">
        <f>VLOOKUP(H88,Hoja1!A$2:G$445,5,0)</f>
        <v>E.P.P.</v>
      </c>
      <c r="M88" s="101">
        <v>2</v>
      </c>
      <c r="N88" s="99">
        <v>3</v>
      </c>
      <c r="O88" s="99">
        <v>25</v>
      </c>
      <c r="P88" s="99">
        <f t="shared" si="70"/>
        <v>6</v>
      </c>
      <c r="Q88" s="99">
        <f t="shared" si="71"/>
        <v>150</v>
      </c>
      <c r="R88" s="97" t="str">
        <f t="shared" si="72"/>
        <v>M-6</v>
      </c>
      <c r="S88" s="100" t="str">
        <f t="shared" si="73"/>
        <v>II</v>
      </c>
      <c r="T88" s="100" t="str">
        <f t="shared" si="74"/>
        <v>No Aceptable o Aceptable Con Control Especifico</v>
      </c>
      <c r="U88" s="203"/>
      <c r="V88" s="96" t="str">
        <f>VLOOKUP(H88,Hoja1!A$2:G$445,6,0)</f>
        <v>Aplastamiento</v>
      </c>
      <c r="W88" s="105"/>
      <c r="X88" s="105"/>
      <c r="Y88" s="105"/>
      <c r="Z88" s="103"/>
      <c r="AA88" s="103" t="str">
        <f>VLOOKUP(H88,Hoja1!A$2:G$445,7,0)</f>
        <v>Uso y manejo adecuado de E.P.P., uso y manejo adecuado de herramientas amnuales y/o máquinas y equipos</v>
      </c>
      <c r="AB88" s="199"/>
      <c r="AC88" s="197"/>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79.5" customHeight="1">
      <c r="A89" s="122"/>
      <c r="B89" s="122"/>
      <c r="C89" s="197"/>
      <c r="D89" s="201"/>
      <c r="E89" s="202"/>
      <c r="F89" s="202"/>
      <c r="G89" s="96" t="str">
        <f>VLOOKUP(H89,Hoja1!A$1:G$445,2,0)</f>
        <v>Atraco, golpiza, atentados y secuestrados</v>
      </c>
      <c r="H89" s="97" t="s">
        <v>57</v>
      </c>
      <c r="I89" s="96" t="str">
        <f>VLOOKUP(H89,Hoja1!A$2:G$445,3,0)</f>
        <v>Estrés, golpes, Secuestros</v>
      </c>
      <c r="J89" s="101" t="s">
        <v>1196</v>
      </c>
      <c r="K89" s="96" t="str">
        <f>VLOOKUP(H89,Hoja1!A$2:G$445,4,0)</f>
        <v>Inspecciones planeadas e inspecciones no planeadas, procedimientos de programas de seguridad y salud en el trabajo</v>
      </c>
      <c r="L89" s="96" t="str">
        <f>VLOOKUP(H89,Hoja1!A$2:G$445,5,0)</f>
        <v xml:space="preserve">Uniformes Corporativos, Caquetas corporativas, Carnetización
</v>
      </c>
      <c r="M89" s="101">
        <v>2</v>
      </c>
      <c r="N89" s="99">
        <v>2</v>
      </c>
      <c r="O89" s="99">
        <v>60</v>
      </c>
      <c r="P89" s="99">
        <f t="shared" si="70"/>
        <v>4</v>
      </c>
      <c r="Q89" s="99">
        <f t="shared" si="71"/>
        <v>240</v>
      </c>
      <c r="R89" s="97" t="str">
        <f t="shared" si="72"/>
        <v>B-4</v>
      </c>
      <c r="S89" s="100" t="str">
        <f t="shared" si="73"/>
        <v>II</v>
      </c>
      <c r="T89" s="100" t="str">
        <f t="shared" si="74"/>
        <v>No Aceptable o Aceptable Con Control Especifico</v>
      </c>
      <c r="U89" s="203"/>
      <c r="V89" s="96" t="str">
        <f>VLOOKUP(H89,Hoja1!A$2:G$445,6,0)</f>
        <v>Secuestros</v>
      </c>
      <c r="W89" s="105"/>
      <c r="X89" s="105"/>
      <c r="Y89" s="105"/>
      <c r="Z89" s="103"/>
      <c r="AA89" s="103" t="str">
        <f>VLOOKUP(H89,Hoja1!A$2:G$445,7,0)</f>
        <v>N/A</v>
      </c>
      <c r="AB89" s="116" t="s">
        <v>1207</v>
      </c>
      <c r="AC89" s="197"/>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89.25">
      <c r="A90" s="122"/>
      <c r="B90" s="122"/>
      <c r="C90" s="197"/>
      <c r="D90" s="201"/>
      <c r="E90" s="202"/>
      <c r="F90" s="202"/>
      <c r="G90" s="96" t="str">
        <f>VLOOKUP(H90,Hoja1!A$1:G$445,2,0)</f>
        <v>MANTENIMIENTO DE PUENTE GRUAS, LIMPIEZA DE CANALES, MANTENIMIENTO DE INSTALACIONES LOCATIVAS, MANTENIMIENTO Y REPARACIÓN DE POZOS</v>
      </c>
      <c r="H90" s="97" t="s">
        <v>624</v>
      </c>
      <c r="I90" s="96" t="str">
        <f>VLOOKUP(H90,Hoja1!A$2:G$445,3,0)</f>
        <v>LESIONES, FRACTURAS, MUERTE</v>
      </c>
      <c r="J90" s="101" t="s">
        <v>1196</v>
      </c>
      <c r="K90" s="96" t="str">
        <f>VLOOKUP(H90,Hoja1!A$2:G$445,4,0)</f>
        <v>Inspecciones planeadas e inspecciones no planeadas, procedimientos de programas de seguridad y salud en el trabajo</v>
      </c>
      <c r="L90" s="96" t="str">
        <f>VLOOKUP(H90,Hoja1!A$2:G$445,5,0)</f>
        <v>EPP</v>
      </c>
      <c r="M90" s="101">
        <v>2</v>
      </c>
      <c r="N90" s="99">
        <v>2</v>
      </c>
      <c r="O90" s="99">
        <v>60</v>
      </c>
      <c r="P90" s="99">
        <f t="shared" si="70"/>
        <v>4</v>
      </c>
      <c r="Q90" s="99">
        <f t="shared" si="71"/>
        <v>240</v>
      </c>
      <c r="R90" s="97" t="str">
        <f t="shared" si="72"/>
        <v>B-4</v>
      </c>
      <c r="S90" s="100" t="str">
        <f t="shared" si="73"/>
        <v>II</v>
      </c>
      <c r="T90" s="100" t="str">
        <f t="shared" si="74"/>
        <v>No Aceptable o Aceptable Con Control Especifico</v>
      </c>
      <c r="U90" s="203"/>
      <c r="V90" s="96" t="str">
        <f>VLOOKUP(H90,Hoja1!A$2:G$445,6,0)</f>
        <v>MUERTE</v>
      </c>
      <c r="W90" s="105"/>
      <c r="X90" s="105"/>
      <c r="Y90" s="105"/>
      <c r="Z90" s="103"/>
      <c r="AA90" s="103" t="str">
        <f>VLOOKUP(H90,Hoja1!A$2:G$445,7,0)</f>
        <v>CERTIFICACIÓN Y/O ENTRENAMIENTO EN TRABAJO SEGURO EN ALTURAS; DILGENCIAMIENTO DE PERMISO DE TRABAJO; USO Y MANEJO ADECUADO DE E.P.P.; ARME Y DESARME DE ANDAMIOS</v>
      </c>
      <c r="AB90" s="116" t="s">
        <v>32</v>
      </c>
      <c r="AC90" s="197"/>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84.75" customHeight="1">
      <c r="A91" s="122"/>
      <c r="B91" s="122"/>
      <c r="C91" s="197"/>
      <c r="D91" s="201"/>
      <c r="E91" s="202"/>
      <c r="F91" s="202"/>
      <c r="G91" s="96" t="str">
        <f>VLOOKUP(H91,Hoja1!A$1:G$445,2,0)</f>
        <v>Ingreso a pozos, Red de acueducto o excavaciones</v>
      </c>
      <c r="H91" s="97" t="s">
        <v>571</v>
      </c>
      <c r="I91" s="96" t="str">
        <f>VLOOKUP(H91,Hoja1!A$2:G$445,3,0)</f>
        <v>Intoxicación, asfixicia, daños vías resiratorias, muerte</v>
      </c>
      <c r="J91" s="101" t="s">
        <v>1196</v>
      </c>
      <c r="K91" s="96" t="str">
        <f>VLOOKUP(H91,Hoja1!A$2:G$445,4,0)</f>
        <v>Inspecciones planeadas e inspecciones no planeadas, procedimientos de programas de seguridad y salud en el trabajo</v>
      </c>
      <c r="L91" s="96" t="str">
        <f>VLOOKUP(H91,Hoja1!A$2:G$445,5,0)</f>
        <v>E.P.P. Colectivos, Tripoide</v>
      </c>
      <c r="M91" s="101">
        <v>2</v>
      </c>
      <c r="N91" s="99">
        <v>2</v>
      </c>
      <c r="O91" s="99">
        <v>60</v>
      </c>
      <c r="P91" s="99">
        <f aca="true" t="shared" si="75" ref="P91">M91*N91</f>
        <v>4</v>
      </c>
      <c r="Q91" s="99">
        <f aca="true" t="shared" si="76" ref="Q91">O91*P91</f>
        <v>240</v>
      </c>
      <c r="R91" s="97" t="str">
        <f aca="true" t="shared" si="77" ref="R91">IF(P91=40,"MA-40",IF(P91=30,"MA-30",IF(P91=20,"A-20",IF(P91=10,"A-10",IF(P91=24,"MA-24",IF(P91=18,"A-18",IF(P91=12,"A-12",IF(P91=6,"M-6",IF(P91=8,"M-8",IF(P91=6,"M-6",IF(P91=4,"B-4",IF(P91=2,"B-2",))))))))))))</f>
        <v>B-4</v>
      </c>
      <c r="S91" s="100" t="str">
        <f aca="true" t="shared" si="78" ref="S91">IF(Q91&lt;=20,"IV",IF(Q91&lt;=120,"III",IF(Q91&lt;=500,"II",IF(Q91&lt;=4000,"I"))))</f>
        <v>II</v>
      </c>
      <c r="T91" s="100" t="str">
        <f aca="true" t="shared" si="79" ref="T91">IF(S91=0,"",IF(S91="IV","Aceptable",IF(S91="III","Mejorable",IF(S91="II","No Aceptable o Aceptable Con Control Especifico",IF(S91="I","No Aceptable","")))))</f>
        <v>No Aceptable o Aceptable Con Control Especifico</v>
      </c>
      <c r="U91" s="203"/>
      <c r="V91" s="96" t="str">
        <f>VLOOKUP(H91,Hoja1!A$2:G$445,6,0)</f>
        <v>Muerte</v>
      </c>
      <c r="W91" s="105"/>
      <c r="X91" s="105"/>
      <c r="Y91" s="105"/>
      <c r="Z91" s="103"/>
      <c r="AA91" s="103" t="str">
        <f>VLOOKUP(H91,Hoja1!A$2:G$445,7,0)</f>
        <v>Trabajo seguro en espacios confinados y manejo de medidores de gases, diligenciamiento de permisos de trabajos, uso y manejo adecuado de E.P.P.</v>
      </c>
      <c r="AB91" s="116" t="s">
        <v>1269</v>
      </c>
      <c r="AC91" s="197"/>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84.75" customHeight="1">
      <c r="A92" s="122"/>
      <c r="B92" s="122"/>
      <c r="C92" s="197"/>
      <c r="D92" s="201"/>
      <c r="E92" s="202"/>
      <c r="F92" s="202"/>
      <c r="G92" s="96" t="str">
        <f>VLOOKUP(H92,Hoja1!A$1:G$445,2,0)</f>
        <v>MATERIAL PARTICULADO</v>
      </c>
      <c r="H92" s="97" t="s">
        <v>269</v>
      </c>
      <c r="I92" s="96" t="str">
        <f>VLOOKUP(H92,Hoja1!A$2:G$445,3,0)</f>
        <v>NEUMOCONIOSIS, BRONQUITIS, ASMA, SILICOSIS</v>
      </c>
      <c r="J92" s="101" t="s">
        <v>1196</v>
      </c>
      <c r="K92" s="96" t="str">
        <f>VLOOKUP(H92,Hoja1!A$2:G$445,4,0)</f>
        <v>Inspecciones planeadas e inspecciones no planeadas, procedimientos de programas de seguridad y salud en el trabajo</v>
      </c>
      <c r="L92" s="96" t="str">
        <f>VLOOKUP(H92,Hoja1!A$2:G$445,5,0)</f>
        <v>EPP MASCARILLAS Y FILTROS</v>
      </c>
      <c r="M92" s="101">
        <v>2</v>
      </c>
      <c r="N92" s="99">
        <v>2</v>
      </c>
      <c r="O92" s="99">
        <v>10</v>
      </c>
      <c r="P92" s="99">
        <f t="shared" si="70"/>
        <v>4</v>
      </c>
      <c r="Q92" s="99">
        <f t="shared" si="71"/>
        <v>40</v>
      </c>
      <c r="R92" s="97" t="str">
        <f t="shared" si="72"/>
        <v>B-4</v>
      </c>
      <c r="S92" s="100" t="str">
        <f t="shared" si="73"/>
        <v>III</v>
      </c>
      <c r="T92" s="100" t="str">
        <f t="shared" si="74"/>
        <v>Mejorable</v>
      </c>
      <c r="U92" s="203"/>
      <c r="V92" s="96" t="str">
        <f>VLOOKUP(H92,Hoja1!A$2:G$445,6,0)</f>
        <v>NEUMOCONIOSIS</v>
      </c>
      <c r="W92" s="105"/>
      <c r="X92" s="105"/>
      <c r="Y92" s="105"/>
      <c r="Z92" s="103"/>
      <c r="AA92" s="103" t="str">
        <f>VLOOKUP(H92,Hoja1!A$2:G$445,7,0)</f>
        <v>USO Y MANEJO DE LOS EPP</v>
      </c>
      <c r="AB92" s="116" t="s">
        <v>1265</v>
      </c>
      <c r="AC92" s="197"/>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74.25" customHeight="1" thickBot="1">
      <c r="A93" s="122"/>
      <c r="B93" s="122"/>
      <c r="C93" s="178"/>
      <c r="D93" s="181"/>
      <c r="E93" s="184"/>
      <c r="F93" s="184"/>
      <c r="G93" s="106" t="str">
        <f>VLOOKUP(H93,Hoja1!A$1:G$445,2,0)</f>
        <v>SISMOS, INCENDIOS, INUNDACIONES, TERREMOTOS, VENDAVALES, DERRUMBE</v>
      </c>
      <c r="H93" s="107" t="s">
        <v>62</v>
      </c>
      <c r="I93" s="106" t="str">
        <f>VLOOKUP(H93,Hoja1!A$2:G$445,3,0)</f>
        <v>SISMOS, INCENDIOS, INUNDACIONES, TERREMOTOS, VENDAVALES</v>
      </c>
      <c r="J93" s="111" t="s">
        <v>1214</v>
      </c>
      <c r="K93" s="106" t="str">
        <f>VLOOKUP(H93,Hoja1!A$2:G$445,4,0)</f>
        <v>Inspecciones planeadas e inspecciones no planeadas, procedimientos de programas de seguridad y salud en el trabajo</v>
      </c>
      <c r="L93" s="106" t="str">
        <f>VLOOKUP(H93,Hoja1!A$2:G$445,5,0)</f>
        <v>BRIGADAS DE EMERGENCIAS</v>
      </c>
      <c r="M93" s="111">
        <v>2</v>
      </c>
      <c r="N93" s="109">
        <v>1</v>
      </c>
      <c r="O93" s="109">
        <v>100</v>
      </c>
      <c r="P93" s="109">
        <f t="shared" si="70"/>
        <v>2</v>
      </c>
      <c r="Q93" s="109">
        <f t="shared" si="71"/>
        <v>200</v>
      </c>
      <c r="R93" s="107" t="str">
        <f t="shared" si="72"/>
        <v>B-2</v>
      </c>
      <c r="S93" s="110" t="str">
        <f t="shared" si="73"/>
        <v>II</v>
      </c>
      <c r="T93" s="110" t="str">
        <f t="shared" si="74"/>
        <v>No Aceptable o Aceptable Con Control Especifico</v>
      </c>
      <c r="U93" s="187"/>
      <c r="V93" s="106" t="str">
        <f>VLOOKUP(H93,Hoja1!A$2:G$445,6,0)</f>
        <v>MUERTE</v>
      </c>
      <c r="W93" s="112"/>
      <c r="X93" s="112"/>
      <c r="Y93" s="112"/>
      <c r="Z93" s="113" t="s">
        <v>1209</v>
      </c>
      <c r="AA93" s="114" t="str">
        <f>VLOOKUP(H93,Hoja1!A$2:G$445,7,0)</f>
        <v>ENTRENAMIENTO DE LA BRIGADA; DIVULGACIÓN DE PLAN DE EMERGENCIA</v>
      </c>
      <c r="AB93" s="112" t="s">
        <v>1208</v>
      </c>
      <c r="AC93" s="178"/>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55.5" customHeight="1">
      <c r="A94" s="122"/>
      <c r="B94" s="122"/>
      <c r="C94" s="124" t="s">
        <v>1270</v>
      </c>
      <c r="D94" s="130" t="s">
        <v>1271</v>
      </c>
      <c r="E94" s="133" t="s">
        <v>1025</v>
      </c>
      <c r="F94" s="133" t="s">
        <v>1193</v>
      </c>
      <c r="G94" s="76" t="str">
        <f>VLOOKUP(H94,Hoja1!A$1:G$445,2,0)</f>
        <v>Modeduras</v>
      </c>
      <c r="H94" s="32" t="s">
        <v>79</v>
      </c>
      <c r="I94" s="76" t="str">
        <f>VLOOKUP(H94,Hoja1!A$2:G$445,3,0)</f>
        <v>Lesiones, tejidos, muerte, enfermedades infectocontagiosas</v>
      </c>
      <c r="J94" s="79" t="s">
        <v>1196</v>
      </c>
      <c r="K94" s="76" t="str">
        <f>VLOOKUP(H94,Hoja1!A$2:G$445,4,0)</f>
        <v>N/A</v>
      </c>
      <c r="L94" s="76" t="str">
        <f>VLOOKUP(H94,Hoja1!A$2:G$445,5,0)</f>
        <v>N/A</v>
      </c>
      <c r="M94" s="79">
        <v>2</v>
      </c>
      <c r="N94" s="52">
        <v>1</v>
      </c>
      <c r="O94" s="52">
        <v>25</v>
      </c>
      <c r="P94" s="52">
        <f aca="true" t="shared" si="80" ref="P94:P115">M94*N94</f>
        <v>2</v>
      </c>
      <c r="Q94" s="52">
        <f aca="true" t="shared" si="81" ref="Q94:Q115">O94*P94</f>
        <v>50</v>
      </c>
      <c r="R94" s="32" t="str">
        <f aca="true" t="shared" si="82" ref="R94:R115">IF(P94=40,"MA-40",IF(P94=30,"MA-30",IF(P94=20,"A-20",IF(P94=10,"A-10",IF(P94=24,"MA-24",IF(P94=18,"A-18",IF(P94=12,"A-12",IF(P94=6,"M-6",IF(P94=8,"M-8",IF(P94=6,"M-6",IF(P94=4,"B-4",IF(P94=2,"B-2",))))))))))))</f>
        <v>B-2</v>
      </c>
      <c r="S94" s="118" t="str">
        <f aca="true" t="shared" si="83" ref="S94:S115">IF(Q94&lt;=20,"IV",IF(Q94&lt;=120,"III",IF(Q94&lt;=500,"II",IF(Q94&lt;=4000,"I"))))</f>
        <v>III</v>
      </c>
      <c r="T94" s="118" t="str">
        <f aca="true" t="shared" si="84" ref="T94:T115">IF(S94=0,"",IF(S94="IV","Aceptable",IF(S94="III","Mejorable",IF(S94="II","No Aceptable o Aceptable Con Control Especifico",IF(S94="I","No Aceptable","")))))</f>
        <v>Mejorable</v>
      </c>
      <c r="U94" s="136">
        <v>5</v>
      </c>
      <c r="V94" s="76" t="str">
        <f>VLOOKUP(H94,Hoja1!A$2:G$445,6,0)</f>
        <v>Posibles enfermedades</v>
      </c>
      <c r="W94" s="87"/>
      <c r="X94" s="87"/>
      <c r="Y94" s="87"/>
      <c r="Z94" s="55"/>
      <c r="AA94" s="55" t="str">
        <f>VLOOKUP(H94,Hoja1!A$2:G$445,7,0)</f>
        <v xml:space="preserve">Riesgo Biológico, Autocuidado y/o Uso y manejo adecuado de E.P.P.
</v>
      </c>
      <c r="AB94" s="87" t="s">
        <v>1200</v>
      </c>
      <c r="AC94" s="124" t="s">
        <v>1199</v>
      </c>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
      <c r="A95" s="122"/>
      <c r="B95" s="122"/>
      <c r="C95" s="125"/>
      <c r="D95" s="131"/>
      <c r="E95" s="134"/>
      <c r="F95" s="134"/>
      <c r="G95" s="77" t="str">
        <f>VLOOKUP(H95,Hoja1!A$1:G$445,2,0)</f>
        <v>ENERGÍA TÉRMICA, CAMBIO DE TEMPERATURA DURANTE LOS RECORRIDOS</v>
      </c>
      <c r="H95" s="33" t="s">
        <v>174</v>
      </c>
      <c r="I95" s="77" t="str">
        <f>VLOOKUP(H95,Hoja1!A$2:G$445,3,0)</f>
        <v xml:space="preserve"> HIPOTERMIA</v>
      </c>
      <c r="J95" s="80" t="s">
        <v>1196</v>
      </c>
      <c r="K95" s="77" t="str">
        <f>VLOOKUP(H95,Hoja1!A$2:G$445,4,0)</f>
        <v>Inspecciones planeadas e inspecciones no planeadas, procedimientos de programas de seguridad y salud en el trabajo</v>
      </c>
      <c r="L95" s="77" t="str">
        <f>VLOOKUP(H95,Hoja1!A$2:G$445,5,0)</f>
        <v>EPP OVEROLES TERMICOS</v>
      </c>
      <c r="M95" s="80">
        <v>2</v>
      </c>
      <c r="N95" s="20">
        <v>3</v>
      </c>
      <c r="O95" s="20">
        <v>10</v>
      </c>
      <c r="P95" s="20">
        <f t="shared" si="80"/>
        <v>6</v>
      </c>
      <c r="Q95" s="20">
        <f t="shared" si="81"/>
        <v>60</v>
      </c>
      <c r="R95" s="33" t="str">
        <f t="shared" si="82"/>
        <v>M-6</v>
      </c>
      <c r="S95" s="119" t="str">
        <f t="shared" si="83"/>
        <v>III</v>
      </c>
      <c r="T95" s="119" t="str">
        <f t="shared" si="84"/>
        <v>Mejorable</v>
      </c>
      <c r="U95" s="137"/>
      <c r="V95" s="77" t="str">
        <f>VLOOKUP(H95,Hoja1!A$2:G$445,6,0)</f>
        <v xml:space="preserve"> HIPOTERMIA</v>
      </c>
      <c r="W95" s="82"/>
      <c r="X95" s="82"/>
      <c r="Y95" s="82"/>
      <c r="Z95" s="17"/>
      <c r="AA95" s="17" t="str">
        <f>VLOOKUP(H95,Hoja1!A$2:G$445,7,0)</f>
        <v>N/A</v>
      </c>
      <c r="AB95" s="82" t="s">
        <v>1202</v>
      </c>
      <c r="AC95" s="125"/>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100.5" customHeight="1">
      <c r="A96" s="122"/>
      <c r="B96" s="122"/>
      <c r="C96" s="125"/>
      <c r="D96" s="131"/>
      <c r="E96" s="134"/>
      <c r="F96" s="134"/>
      <c r="G96" s="77" t="str">
        <f>VLOOKUP(H96,Hoja1!A$1:G$445,2,0)</f>
        <v>MAQUINARIA O EQUIPO</v>
      </c>
      <c r="H96" s="33" t="s">
        <v>164</v>
      </c>
      <c r="I96" s="77" t="str">
        <f>VLOOKUP(H96,Hoja1!A$2:G$445,3,0)</f>
        <v>SORDERA, ESTRÉS, HIPOACUSIA, CEFALA,IRRITABILIDAD</v>
      </c>
      <c r="J96" s="80" t="s">
        <v>1196</v>
      </c>
      <c r="K96" s="77" t="str">
        <f>VLOOKUP(H96,Hoja1!A$2:G$445,4,0)</f>
        <v>Inspecciones planeadas e inspecciones no planeadas, procedimientos de programas de seguridad y salud en el trabajo</v>
      </c>
      <c r="L96" s="77" t="str">
        <f>VLOOKUP(H96,Hoja1!A$2:G$445,5,0)</f>
        <v>PVE RUIDO</v>
      </c>
      <c r="M96" s="80">
        <v>2</v>
      </c>
      <c r="N96" s="20">
        <v>2</v>
      </c>
      <c r="O96" s="20">
        <v>10</v>
      </c>
      <c r="P96" s="20">
        <f t="shared" si="80"/>
        <v>4</v>
      </c>
      <c r="Q96" s="20">
        <f t="shared" si="81"/>
        <v>40</v>
      </c>
      <c r="R96" s="33" t="str">
        <f t="shared" si="82"/>
        <v>B-4</v>
      </c>
      <c r="S96" s="119" t="str">
        <f t="shared" si="83"/>
        <v>III</v>
      </c>
      <c r="T96" s="119" t="str">
        <f t="shared" si="84"/>
        <v>Mejorable</v>
      </c>
      <c r="U96" s="137"/>
      <c r="V96" s="77" t="str">
        <f>VLOOKUP(H96,Hoja1!A$2:G$445,6,0)</f>
        <v>SORDERA</v>
      </c>
      <c r="W96" s="82"/>
      <c r="X96" s="82"/>
      <c r="Y96" s="82"/>
      <c r="Z96" s="17"/>
      <c r="AA96" s="17" t="str">
        <f>VLOOKUP(H96,Hoja1!A$2:G$445,7,0)</f>
        <v>USO DE EPP</v>
      </c>
      <c r="AB96" s="82" t="s">
        <v>1259</v>
      </c>
      <c r="AC96" s="125"/>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65.25" customHeight="1">
      <c r="A97" s="122"/>
      <c r="B97" s="122"/>
      <c r="C97" s="125"/>
      <c r="D97" s="131"/>
      <c r="E97" s="134"/>
      <c r="F97" s="134"/>
      <c r="G97" s="77" t="str">
        <f>VLOOKUP(H97,Hoja1!A$1:G$445,2,0)</f>
        <v>INFRAROJA, ULTRAVIOLETA, VISIBLE, RADIOFRECUENCIA, MICROONDAS, LASER</v>
      </c>
      <c r="H97" s="33" t="s">
        <v>67</v>
      </c>
      <c r="I97" s="77" t="str">
        <f>VLOOKUP(H97,Hoja1!A$2:G$445,3,0)</f>
        <v>CÁNCER, LESIONES DÉRMICAS Y OCULARES</v>
      </c>
      <c r="J97" s="80" t="s">
        <v>1196</v>
      </c>
      <c r="K97" s="77" t="str">
        <f>VLOOKUP(H97,Hoja1!A$2:G$445,4,0)</f>
        <v>Inspecciones planeadas e inspecciones no planeadas, procedimientos de programas de seguridad y salud en el trabajo</v>
      </c>
      <c r="L97" s="77" t="str">
        <f>VLOOKUP(H97,Hoja1!A$2:G$445,5,0)</f>
        <v>PROGRAMA BLOQUEADOR SOLAR</v>
      </c>
      <c r="M97" s="80">
        <v>2</v>
      </c>
      <c r="N97" s="20">
        <v>3</v>
      </c>
      <c r="O97" s="20">
        <v>10</v>
      </c>
      <c r="P97" s="20">
        <f t="shared" si="80"/>
        <v>6</v>
      </c>
      <c r="Q97" s="20">
        <f t="shared" si="81"/>
        <v>60</v>
      </c>
      <c r="R97" s="33" t="str">
        <f t="shared" si="82"/>
        <v>M-6</v>
      </c>
      <c r="S97" s="119" t="str">
        <f t="shared" si="83"/>
        <v>III</v>
      </c>
      <c r="T97" s="119" t="str">
        <f t="shared" si="84"/>
        <v>Mejorable</v>
      </c>
      <c r="U97" s="137"/>
      <c r="V97" s="77" t="str">
        <f>VLOOKUP(H97,Hoja1!A$2:G$445,6,0)</f>
        <v>CÁNCER</v>
      </c>
      <c r="W97" s="82"/>
      <c r="X97" s="82"/>
      <c r="Y97" s="82"/>
      <c r="Z97" s="84"/>
      <c r="AA97" s="17" t="str">
        <f>VLOOKUP(H97,Hoja1!A$2:G$445,7,0)</f>
        <v>N/A</v>
      </c>
      <c r="AB97" s="82" t="s">
        <v>1268</v>
      </c>
      <c r="AC97" s="125"/>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61.5" customHeight="1">
      <c r="A98" s="122"/>
      <c r="B98" s="122"/>
      <c r="C98" s="125"/>
      <c r="D98" s="131"/>
      <c r="E98" s="134"/>
      <c r="F98" s="134"/>
      <c r="G98" s="77" t="str">
        <f>VLOOKUP(H98,Hoja1!A$1:G$445,2,0)</f>
        <v>AUSENCIA O EXCESO DE LUZ EN UN AMBIENTE</v>
      </c>
      <c r="H98" s="33" t="s">
        <v>155</v>
      </c>
      <c r="I98" s="77" t="str">
        <f>VLOOKUP(H98,Hoja1!A$2:G$445,3,0)</f>
        <v>DISMINUCIÓN AGUDEZA VISUAL, CANSANCIO VISUAL</v>
      </c>
      <c r="J98" s="80" t="s">
        <v>1196</v>
      </c>
      <c r="K98" s="77" t="str">
        <f>VLOOKUP(H98,Hoja1!A$2:G$445,4,0)</f>
        <v>Inspecciones planeadas e inspecciones no planeadas, procedimientos de programas de seguridad y salud en el trabajo</v>
      </c>
      <c r="L98" s="77" t="str">
        <f>VLOOKUP(H98,Hoja1!A$2:G$445,5,0)</f>
        <v>N/A</v>
      </c>
      <c r="M98" s="80">
        <v>2</v>
      </c>
      <c r="N98" s="20">
        <v>2</v>
      </c>
      <c r="O98" s="20">
        <v>25</v>
      </c>
      <c r="P98" s="20">
        <f t="shared" si="80"/>
        <v>4</v>
      </c>
      <c r="Q98" s="20">
        <f t="shared" si="81"/>
        <v>100</v>
      </c>
      <c r="R98" s="33" t="str">
        <f t="shared" si="82"/>
        <v>B-4</v>
      </c>
      <c r="S98" s="119" t="str">
        <f t="shared" si="83"/>
        <v>III</v>
      </c>
      <c r="T98" s="119" t="str">
        <f t="shared" si="84"/>
        <v>Mejorable</v>
      </c>
      <c r="U98" s="137"/>
      <c r="V98" s="77" t="str">
        <f>VLOOKUP(H98,Hoja1!A$2:G$445,6,0)</f>
        <v>DISMINUCIÓN AGUDEZA VISUAL</v>
      </c>
      <c r="W98" s="82"/>
      <c r="X98" s="82"/>
      <c r="Y98" s="82"/>
      <c r="Z98" s="84" t="s">
        <v>1233</v>
      </c>
      <c r="AA98" s="17" t="str">
        <f>VLOOKUP(H98,Hoja1!A$2:G$445,7,0)</f>
        <v>N/A</v>
      </c>
      <c r="AB98" s="82" t="s">
        <v>32</v>
      </c>
      <c r="AC98" s="125"/>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37.5" customHeight="1">
      <c r="A99" s="122"/>
      <c r="B99" s="122"/>
      <c r="C99" s="125"/>
      <c r="D99" s="131"/>
      <c r="E99" s="134"/>
      <c r="F99" s="134"/>
      <c r="G99" s="77" t="str">
        <f>VLOOKUP(H99,Hoja1!A$1:G$445,2,0)</f>
        <v>CONCENTRACIÓN EN ACTIVIDADES DE ALTO DESEMPEÑO MENTAL</v>
      </c>
      <c r="H99" s="33" t="s">
        <v>72</v>
      </c>
      <c r="I99" s="77" t="str">
        <f>VLOOKUP(H99,Hoja1!A$2:G$445,3,0)</f>
        <v>ESTRÉS, CEFALEA, IRRITABILIDAD</v>
      </c>
      <c r="J99" s="80" t="s">
        <v>1196</v>
      </c>
      <c r="K99" s="77" t="str">
        <f>VLOOKUP(H99,Hoja1!A$2:G$445,4,0)</f>
        <v>N/A</v>
      </c>
      <c r="L99" s="77" t="str">
        <f>VLOOKUP(H99,Hoja1!A$2:G$445,5,0)</f>
        <v>PVE PSICOSOCIAL</v>
      </c>
      <c r="M99" s="80">
        <v>2</v>
      </c>
      <c r="N99" s="20">
        <v>2</v>
      </c>
      <c r="O99" s="20">
        <v>10</v>
      </c>
      <c r="P99" s="20">
        <f t="shared" si="80"/>
        <v>4</v>
      </c>
      <c r="Q99" s="20">
        <f t="shared" si="81"/>
        <v>40</v>
      </c>
      <c r="R99" s="33" t="str">
        <f t="shared" si="82"/>
        <v>B-4</v>
      </c>
      <c r="S99" s="119" t="str">
        <f t="shared" si="83"/>
        <v>III</v>
      </c>
      <c r="T99" s="119" t="str">
        <f t="shared" si="84"/>
        <v>Mejorable</v>
      </c>
      <c r="U99" s="137"/>
      <c r="V99" s="77" t="str">
        <f>VLOOKUP(H99,Hoja1!A$2:G$445,6,0)</f>
        <v>ESTRÉS</v>
      </c>
      <c r="W99" s="82"/>
      <c r="X99" s="82"/>
      <c r="Y99" s="82"/>
      <c r="Z99" s="17"/>
      <c r="AA99" s="17" t="str">
        <f>VLOOKUP(H99,Hoja1!A$2:G$445,7,0)</f>
        <v>N/A</v>
      </c>
      <c r="AB99" s="161" t="s">
        <v>1203</v>
      </c>
      <c r="AC99" s="125"/>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29" ht="37.5" customHeight="1">
      <c r="A100" s="122"/>
      <c r="B100" s="122"/>
      <c r="C100" s="125"/>
      <c r="D100" s="131"/>
      <c r="E100" s="134"/>
      <c r="F100" s="134"/>
      <c r="G100" s="77" t="str">
        <f>VLOOKUP(H100,Hoja1!A$1:G$445,2,0)</f>
        <v>NATURALEZA DE LA TAREA</v>
      </c>
      <c r="H100" s="33" t="s">
        <v>76</v>
      </c>
      <c r="I100" s="77" t="str">
        <f>VLOOKUP(H100,Hoja1!A$2:G$445,3,0)</f>
        <v>ESTRÉS,  TRANSTORNOS DEL SUEÑO</v>
      </c>
      <c r="J100" s="80" t="s">
        <v>1196</v>
      </c>
      <c r="K100" s="77" t="str">
        <f>VLOOKUP(H100,Hoja1!A$2:G$445,4,0)</f>
        <v>N/A</v>
      </c>
      <c r="L100" s="77" t="str">
        <f>VLOOKUP(H100,Hoja1!A$2:G$445,5,0)</f>
        <v>PVE PSICOSOCIAL</v>
      </c>
      <c r="M100" s="80">
        <v>2</v>
      </c>
      <c r="N100" s="20">
        <v>2</v>
      </c>
      <c r="O100" s="20">
        <v>10</v>
      </c>
      <c r="P100" s="20">
        <f t="shared" si="80"/>
        <v>4</v>
      </c>
      <c r="Q100" s="20">
        <f t="shared" si="81"/>
        <v>40</v>
      </c>
      <c r="R100" s="33" t="str">
        <f t="shared" si="82"/>
        <v>B-4</v>
      </c>
      <c r="S100" s="119" t="str">
        <f t="shared" si="83"/>
        <v>III</v>
      </c>
      <c r="T100" s="119" t="str">
        <f t="shared" si="84"/>
        <v>Mejorable</v>
      </c>
      <c r="U100" s="137"/>
      <c r="V100" s="77" t="str">
        <f>VLOOKUP(H100,Hoja1!A$2:G$445,6,0)</f>
        <v>ESTRÉS</v>
      </c>
      <c r="W100" s="82"/>
      <c r="X100" s="82"/>
      <c r="Y100" s="82"/>
      <c r="Z100" s="17"/>
      <c r="AA100" s="17" t="str">
        <f>VLOOKUP(H100,Hoja1!A$2:G$445,7,0)</f>
        <v>N/A</v>
      </c>
      <c r="AB100" s="161"/>
      <c r="AC100" s="125"/>
    </row>
    <row r="101" spans="1:29" ht="51">
      <c r="A101" s="122"/>
      <c r="B101" s="122"/>
      <c r="C101" s="125"/>
      <c r="D101" s="131"/>
      <c r="E101" s="134"/>
      <c r="F101" s="134"/>
      <c r="G101" s="77" t="str">
        <f>VLOOKUP(H101,Hoja1!A$1:G$445,2,0)</f>
        <v>Forzadas, Prolongadas</v>
      </c>
      <c r="H101" s="33" t="s">
        <v>40</v>
      </c>
      <c r="I101" s="77" t="str">
        <f>VLOOKUP(H101,Hoja1!A$2:G$445,3,0)</f>
        <v xml:space="preserve">Lesiones osteomusculares, lesiones osteoarticulares
</v>
      </c>
      <c r="J101" s="80" t="s">
        <v>1196</v>
      </c>
      <c r="K101" s="77" t="str">
        <f>VLOOKUP(H101,Hoja1!A$2:G$445,4,0)</f>
        <v>Inspecciones planeadas e inspecciones no planeadas, procedimientos de programas de seguridad y salud en el trabajo</v>
      </c>
      <c r="L101" s="77" t="str">
        <f>VLOOKUP(H101,Hoja1!A$2:G$445,5,0)</f>
        <v>PVE Biomecánico, programa pausas activas, exámenes periódicos, recomendaciones, control de posturas</v>
      </c>
      <c r="M101" s="80">
        <v>2</v>
      </c>
      <c r="N101" s="20">
        <v>1</v>
      </c>
      <c r="O101" s="20">
        <v>10</v>
      </c>
      <c r="P101" s="20">
        <f t="shared" si="80"/>
        <v>2</v>
      </c>
      <c r="Q101" s="20">
        <f t="shared" si="81"/>
        <v>20</v>
      </c>
      <c r="R101" s="33" t="str">
        <f t="shared" si="82"/>
        <v>B-2</v>
      </c>
      <c r="S101" s="119" t="str">
        <f t="shared" si="83"/>
        <v>IV</v>
      </c>
      <c r="T101" s="119" t="str">
        <f t="shared" si="84"/>
        <v>Aceptable</v>
      </c>
      <c r="U101" s="137"/>
      <c r="V101" s="77" t="str">
        <f>VLOOKUP(H101,Hoja1!A$2:G$445,6,0)</f>
        <v>Enfermedades Osteomusculares</v>
      </c>
      <c r="W101" s="82"/>
      <c r="X101" s="82"/>
      <c r="Y101" s="82"/>
      <c r="Z101" s="17"/>
      <c r="AA101" s="17" t="str">
        <f>VLOOKUP(H101,Hoja1!A$2:G$445,7,0)</f>
        <v>Prevención en lesiones osteomusculares, líderes de pausas activas</v>
      </c>
      <c r="AB101" s="129" t="s">
        <v>1204</v>
      </c>
      <c r="AC101" s="125"/>
    </row>
    <row r="102" spans="1:29" ht="51">
      <c r="A102" s="122"/>
      <c r="B102" s="122"/>
      <c r="C102" s="125"/>
      <c r="D102" s="131"/>
      <c r="E102" s="134"/>
      <c r="F102" s="134"/>
      <c r="G102" s="77" t="str">
        <f>VLOOKUP(H102,Hoja1!A$1:G$445,2,0)</f>
        <v>Carga de un peso mayor al recomendado</v>
      </c>
      <c r="H102" s="33" t="s">
        <v>486</v>
      </c>
      <c r="I102" s="77" t="str">
        <f>VLOOKUP(H102,Hoja1!A$2:G$445,3,0)</f>
        <v>Lesiones osteomusculares, lesiones osteoarticulares</v>
      </c>
      <c r="J102" s="80" t="s">
        <v>1196</v>
      </c>
      <c r="K102" s="77" t="str">
        <f>VLOOKUP(H102,Hoja1!A$2:G$445,4,0)</f>
        <v>Inspecciones planeadas e inspecciones no planeadas, procedimientos de programas de seguridad y salud en el trabajo</v>
      </c>
      <c r="L102" s="77" t="str">
        <f>VLOOKUP(H102,Hoja1!A$2:G$445,5,0)</f>
        <v>PVE Biomecánico, programa pausas activas, exámenes periódicos, recomendaciones, control de posturas</v>
      </c>
      <c r="M102" s="80">
        <v>2</v>
      </c>
      <c r="N102" s="20">
        <v>2</v>
      </c>
      <c r="O102" s="20">
        <v>25</v>
      </c>
      <c r="P102" s="20">
        <f t="shared" si="80"/>
        <v>4</v>
      </c>
      <c r="Q102" s="20">
        <f t="shared" si="81"/>
        <v>100</v>
      </c>
      <c r="R102" s="33" t="str">
        <f t="shared" si="82"/>
        <v>B-4</v>
      </c>
      <c r="S102" s="119" t="str">
        <f t="shared" si="83"/>
        <v>III</v>
      </c>
      <c r="T102" s="119" t="str">
        <f t="shared" si="84"/>
        <v>Mejorable</v>
      </c>
      <c r="U102" s="137"/>
      <c r="V102" s="77" t="str">
        <f>VLOOKUP(H102,Hoja1!A$2:G$445,6,0)</f>
        <v>Enfermedades del sistema osteomuscular</v>
      </c>
      <c r="W102" s="82"/>
      <c r="X102" s="82"/>
      <c r="Y102" s="82"/>
      <c r="Z102" s="17"/>
      <c r="AA102" s="17" t="str">
        <f>VLOOKUP(H102,Hoja1!A$2:G$445,7,0)</f>
        <v>Prevención en lesiones osteomusculares, Líderes en pausas activas</v>
      </c>
      <c r="AB102" s="128"/>
      <c r="AC102" s="125"/>
    </row>
    <row r="103" spans="1:29" ht="63.75">
      <c r="A103" s="122"/>
      <c r="B103" s="122"/>
      <c r="C103" s="125"/>
      <c r="D103" s="131"/>
      <c r="E103" s="134"/>
      <c r="F103" s="134"/>
      <c r="G103" s="77" t="str">
        <f>VLOOKUP(H103,Hoja1!A$1:G$445,2,0)</f>
        <v xml:space="preserve">MALA DISTRIBUCIÓN DE PRODUCTOS </v>
      </c>
      <c r="H103" s="33" t="s">
        <v>244</v>
      </c>
      <c r="I103" s="77" t="str">
        <f>VLOOKUP(H103,Hoja1!A$2:G$445,3,0)</f>
        <v xml:space="preserve">INCENDIO, EXPLOSIÓN, QUEMADURAS, LESIONES DÉRMICAS, LESIONES EN VÍAS RESPIRATORIAS,INTOXICACIÓN,  NÁUSEAS, VÓMITOS, IRRITACIÓN CONJUNTIVA </v>
      </c>
      <c r="J103" s="80" t="s">
        <v>1230</v>
      </c>
      <c r="K103" s="77" t="str">
        <f>VLOOKUP(H103,Hoja1!A$2:G$445,4,0)</f>
        <v>Inspecciones planeadas e inspecciones no planeadas, procedimientos de programas de seguridad y salud en el trabajo</v>
      </c>
      <c r="L103" s="77" t="str">
        <f>VLOOKUP(H103,Hoja1!A$2:G$445,5,0)</f>
        <v xml:space="preserve">NO OBSERVADO </v>
      </c>
      <c r="M103" s="80">
        <v>2</v>
      </c>
      <c r="N103" s="20">
        <v>2</v>
      </c>
      <c r="O103" s="20">
        <v>25</v>
      </c>
      <c r="P103" s="20">
        <f t="shared" si="80"/>
        <v>4</v>
      </c>
      <c r="Q103" s="20">
        <f t="shared" si="81"/>
        <v>100</v>
      </c>
      <c r="R103" s="33" t="str">
        <f t="shared" si="82"/>
        <v>B-4</v>
      </c>
      <c r="S103" s="119" t="str">
        <f t="shared" si="83"/>
        <v>III</v>
      </c>
      <c r="T103" s="119" t="str">
        <f t="shared" si="84"/>
        <v>Mejorable</v>
      </c>
      <c r="U103" s="137"/>
      <c r="V103" s="77" t="str">
        <f>VLOOKUP(H103,Hoja1!A$2:G$445,6,0)</f>
        <v>EXPLOSIÓN</v>
      </c>
      <c r="W103" s="82"/>
      <c r="X103" s="82"/>
      <c r="Y103" s="82"/>
      <c r="Z103" s="17"/>
      <c r="AA103" s="17" t="str">
        <f>VLOOKUP(H103,Hoja1!A$2:G$445,7,0)</f>
        <v>USO Y MANEJO ADECUADO DE E.P.P.; PROTOCOLO DE MANEJO DE PRODUCTOS QUÍMICOS; MANEJO DE KIT DE DERRAMES POR PRODUCTOS QUÍMICOS</v>
      </c>
      <c r="AB103" s="82" t="s">
        <v>32</v>
      </c>
      <c r="AC103" s="125"/>
    </row>
    <row r="104" spans="1:29" ht="51">
      <c r="A104" s="122"/>
      <c r="B104" s="122"/>
      <c r="C104" s="125"/>
      <c r="D104" s="131"/>
      <c r="E104" s="134"/>
      <c r="F104" s="134"/>
      <c r="G104" s="77" t="str">
        <f>VLOOKUP(H104,Hoja1!A$1:G$445,2,0)</f>
        <v xml:space="preserve">HUMOS </v>
      </c>
      <c r="H104" s="33" t="s">
        <v>258</v>
      </c>
      <c r="I104" s="77" t="str">
        <f>VLOOKUP(H104,Hoja1!A$2:G$445,3,0)</f>
        <v xml:space="preserve">ASMA,GRIPA, NEUMOCONIOSIS, CÁNCER </v>
      </c>
      <c r="J104" s="80" t="s">
        <v>1196</v>
      </c>
      <c r="K104" s="77" t="str">
        <f>VLOOKUP(H104,Hoja1!A$2:G$445,4,0)</f>
        <v>Inspecciones planeadas e inspecciones no planeadas, procedimientos de programas de seguridad y salud en el trabajo</v>
      </c>
      <c r="L104" s="77" t="str">
        <f>VLOOKUP(H104,Hoja1!A$2:G$445,5,0)</f>
        <v xml:space="preserve">EPP TAPABOCAS, CARETAS CON FILTROS </v>
      </c>
      <c r="M104" s="80">
        <v>2</v>
      </c>
      <c r="N104" s="20">
        <v>1</v>
      </c>
      <c r="O104" s="20">
        <v>25</v>
      </c>
      <c r="P104" s="20">
        <f t="shared" si="80"/>
        <v>2</v>
      </c>
      <c r="Q104" s="20">
        <f t="shared" si="81"/>
        <v>50</v>
      </c>
      <c r="R104" s="33" t="str">
        <f t="shared" si="82"/>
        <v>B-2</v>
      </c>
      <c r="S104" s="119" t="str">
        <f t="shared" si="83"/>
        <v>III</v>
      </c>
      <c r="T104" s="119" t="str">
        <f t="shared" si="84"/>
        <v>Mejorable</v>
      </c>
      <c r="U104" s="137"/>
      <c r="V104" s="77" t="str">
        <f>VLOOKUP(H104,Hoja1!A$2:G$445,6,0)</f>
        <v>NEUMOCONIOSIS</v>
      </c>
      <c r="W104" s="82"/>
      <c r="X104" s="82"/>
      <c r="Y104" s="82"/>
      <c r="Z104" s="17"/>
      <c r="AA104" s="17" t="str">
        <f>VLOOKUP(H104,Hoja1!A$2:G$445,7,0)</f>
        <v>USO Y MANEJO ADECUADO DE E.P.P.</v>
      </c>
      <c r="AB104" s="161" t="s">
        <v>1261</v>
      </c>
      <c r="AC104" s="125"/>
    </row>
    <row r="105" spans="1:29" ht="51">
      <c r="A105" s="122"/>
      <c r="B105" s="122"/>
      <c r="C105" s="125"/>
      <c r="D105" s="131"/>
      <c r="E105" s="134"/>
      <c r="F105" s="134"/>
      <c r="G105" s="77" t="str">
        <f>VLOOKUP(H105,Hoja1!A$1:G$445,2,0)</f>
        <v>LÍQUIDOS</v>
      </c>
      <c r="H105" s="33" t="s">
        <v>263</v>
      </c>
      <c r="I105" s="77" t="str">
        <f>VLOOKUP(H105,Hoja1!A$2:G$445,3,0)</f>
        <v xml:space="preserve">  QUEMADURAS, IRRITACIONES, LESIONES PIEL, LESIONES OCULARES, IRRITACIÓN DE LAS MUCOSAS</v>
      </c>
      <c r="J105" s="80" t="s">
        <v>1196</v>
      </c>
      <c r="K105" s="77" t="str">
        <f>VLOOKUP(H105,Hoja1!A$2:G$445,4,0)</f>
        <v>Inspecciones planeadas e inspecciones no planeadas, procedimientos de programas de seguridad y salud en el trabajo</v>
      </c>
      <c r="L105" s="77" t="str">
        <f>VLOOKUP(H105,Hoja1!A$2:G$445,5,0)</f>
        <v>EPP TAPABOCAS, CARETAS CON FILTROS, GUANTES</v>
      </c>
      <c r="M105" s="80">
        <v>2</v>
      </c>
      <c r="N105" s="20">
        <v>2</v>
      </c>
      <c r="O105" s="20">
        <v>60</v>
      </c>
      <c r="P105" s="20">
        <f t="shared" si="80"/>
        <v>4</v>
      </c>
      <c r="Q105" s="20">
        <f t="shared" si="81"/>
        <v>240</v>
      </c>
      <c r="R105" s="33" t="str">
        <f t="shared" si="82"/>
        <v>B-4</v>
      </c>
      <c r="S105" s="119" t="str">
        <f t="shared" si="83"/>
        <v>II</v>
      </c>
      <c r="T105" s="119" t="str">
        <f t="shared" si="84"/>
        <v>No Aceptable o Aceptable Con Control Especifico</v>
      </c>
      <c r="U105" s="137"/>
      <c r="V105" s="77" t="str">
        <f>VLOOKUP(H105,Hoja1!A$2:G$445,6,0)</f>
        <v>LESIONES IRREVERSIBLES VÍAS RESPIRATORIAS</v>
      </c>
      <c r="W105" s="82"/>
      <c r="X105" s="82"/>
      <c r="Y105" s="82"/>
      <c r="Z105" s="17"/>
      <c r="AA105" s="17" t="str">
        <f>VLOOKUP(H105,Hoja1!A$2:G$445,7,0)</f>
        <v>USO Y MANEJO ADECUADO DE E.P.P.; MANEJO DE PRODUCTOS QUÍMICOS LÍQUIDOS</v>
      </c>
      <c r="AB105" s="161"/>
      <c r="AC105" s="125"/>
    </row>
    <row r="106" spans="1:29" ht="66.75" customHeight="1">
      <c r="A106" s="122"/>
      <c r="B106" s="122"/>
      <c r="C106" s="175"/>
      <c r="D106" s="188"/>
      <c r="E106" s="189"/>
      <c r="F106" s="189"/>
      <c r="G106" s="77" t="str">
        <f>VLOOKUP(H106,Hoja1!A$1:G$445,2,0)</f>
        <v>Atropellamiento, Envestir</v>
      </c>
      <c r="H106" s="33" t="s">
        <v>1188</v>
      </c>
      <c r="I106" s="77" t="str">
        <f>VLOOKUP(H106,Hoja1!A$2:G$445,3,0)</f>
        <v>Lesiones, pérdidas materiales, muerte</v>
      </c>
      <c r="J106" s="80" t="s">
        <v>1196</v>
      </c>
      <c r="K106" s="77" t="str">
        <f>VLOOKUP(H106,Hoja1!A$2:G$445,4,0)</f>
        <v>Inspecciones planeadas e inspecciones no planeadas, procedimientos de programas de seguridad y salud en el trabajo</v>
      </c>
      <c r="L106" s="77" t="str">
        <f>VLOOKUP(H106,Hoja1!A$2:G$445,5,0)</f>
        <v>Programa de seguridad vial, señalización</v>
      </c>
      <c r="M106" s="80">
        <v>2</v>
      </c>
      <c r="N106" s="20">
        <v>2</v>
      </c>
      <c r="O106" s="20">
        <v>60</v>
      </c>
      <c r="P106" s="20">
        <f t="shared" si="80"/>
        <v>4</v>
      </c>
      <c r="Q106" s="20">
        <f t="shared" si="81"/>
        <v>240</v>
      </c>
      <c r="R106" s="33" t="str">
        <f t="shared" si="82"/>
        <v>B-4</v>
      </c>
      <c r="S106" s="119" t="str">
        <f t="shared" si="83"/>
        <v>II</v>
      </c>
      <c r="T106" s="119" t="str">
        <f t="shared" si="84"/>
        <v>No Aceptable o Aceptable Con Control Especifico</v>
      </c>
      <c r="U106" s="192"/>
      <c r="V106" s="77" t="str">
        <f>VLOOKUP(H106,Hoja1!A$2:G$445,6,0)</f>
        <v>Muerte</v>
      </c>
      <c r="W106" s="82"/>
      <c r="X106" s="82"/>
      <c r="Y106" s="82"/>
      <c r="Z106" s="17"/>
      <c r="AA106" s="17" t="str">
        <f>VLOOKUP(H106,Hoja1!A$2:G$445,7,0)</f>
        <v>Seguridad vial y manejo defensivo, aseguramiento de áreas de trabajo</v>
      </c>
      <c r="AB106" s="86" t="s">
        <v>1205</v>
      </c>
      <c r="AC106" s="175"/>
    </row>
    <row r="107" spans="1:29" ht="55.5" customHeight="1">
      <c r="A107" s="122"/>
      <c r="B107" s="122"/>
      <c r="C107" s="175"/>
      <c r="D107" s="188"/>
      <c r="E107" s="189"/>
      <c r="F107" s="189"/>
      <c r="G107" s="77" t="str">
        <f>VLOOKUP(H107,Hoja1!A$1:G$445,2,0)</f>
        <v>Inadecuadas conexiones eléctricas-saturación en tomas de energía</v>
      </c>
      <c r="H107" s="33" t="s">
        <v>566</v>
      </c>
      <c r="I107" s="77" t="str">
        <f>VLOOKUP(H107,Hoja1!A$2:G$445,3,0)</f>
        <v>Quemaduras, electrocución, muerte</v>
      </c>
      <c r="J107" s="80" t="s">
        <v>1196</v>
      </c>
      <c r="K107" s="77" t="str">
        <f>VLOOKUP(H107,Hoja1!A$2:G$445,4,0)</f>
        <v>Inspecciones planeadas e inspecciones no planeadas, procedimientos de programas de seguridad y salud en el trabajo</v>
      </c>
      <c r="L107" s="77" t="str">
        <f>VLOOKUP(H107,Hoja1!A$2:G$445,5,0)</f>
        <v>E.P.P. Bota dieléctrica, Casco dieléctrico</v>
      </c>
      <c r="M107" s="80">
        <v>2</v>
      </c>
      <c r="N107" s="20">
        <v>3</v>
      </c>
      <c r="O107" s="20">
        <v>25</v>
      </c>
      <c r="P107" s="20">
        <f t="shared" si="80"/>
        <v>6</v>
      </c>
      <c r="Q107" s="20">
        <f t="shared" si="81"/>
        <v>150</v>
      </c>
      <c r="R107" s="33" t="str">
        <f t="shared" si="82"/>
        <v>M-6</v>
      </c>
      <c r="S107" s="119" t="str">
        <f t="shared" si="83"/>
        <v>II</v>
      </c>
      <c r="T107" s="119" t="str">
        <f t="shared" si="84"/>
        <v>No Aceptable o Aceptable Con Control Especifico</v>
      </c>
      <c r="U107" s="192"/>
      <c r="V107" s="77" t="str">
        <f>VLOOKUP(H107,Hoja1!A$2:G$445,6,0)</f>
        <v>Muerte</v>
      </c>
      <c r="W107" s="82"/>
      <c r="X107" s="82"/>
      <c r="Y107" s="82"/>
      <c r="Z107" s="17"/>
      <c r="AA107" s="17" t="str">
        <f>VLOOKUP(H107,Hoja1!A$2:G$445,7,0)</f>
        <v>Uso y manejo adecuado de E.P.P., actos y condiciones inseguras</v>
      </c>
      <c r="AB107" s="86" t="s">
        <v>1262</v>
      </c>
      <c r="AC107" s="175"/>
    </row>
    <row r="108" spans="1:29" ht="45" customHeight="1">
      <c r="A108" s="122"/>
      <c r="B108" s="122"/>
      <c r="C108" s="175"/>
      <c r="D108" s="188"/>
      <c r="E108" s="189"/>
      <c r="F108" s="189"/>
      <c r="G108" s="77" t="str">
        <f>VLOOKUP(H108,Hoja1!A$1:G$445,2,0)</f>
        <v>Superficies de trabajo irregulares o deslizantes</v>
      </c>
      <c r="H108" s="33" t="s">
        <v>597</v>
      </c>
      <c r="I108" s="77" t="str">
        <f>VLOOKUP(H108,Hoja1!A$2:G$445,3,0)</f>
        <v>Caidas del mismo nivel, fracturas, golpe con objetos, caídas de objetos, obstrucción de rutas de evacuación</v>
      </c>
      <c r="J108" s="80" t="s">
        <v>1196</v>
      </c>
      <c r="K108" s="77" t="str">
        <f>VLOOKUP(H108,Hoja1!A$2:G$445,4,0)</f>
        <v>N/A</v>
      </c>
      <c r="L108" s="77" t="str">
        <f>VLOOKUP(H108,Hoja1!A$2:G$445,5,0)</f>
        <v>N/A</v>
      </c>
      <c r="M108" s="80">
        <v>2</v>
      </c>
      <c r="N108" s="20">
        <v>2</v>
      </c>
      <c r="O108" s="20">
        <v>25</v>
      </c>
      <c r="P108" s="20">
        <f t="shared" si="80"/>
        <v>4</v>
      </c>
      <c r="Q108" s="20">
        <f t="shared" si="81"/>
        <v>100</v>
      </c>
      <c r="R108" s="33" t="str">
        <f t="shared" si="82"/>
        <v>B-4</v>
      </c>
      <c r="S108" s="119" t="str">
        <f t="shared" si="83"/>
        <v>III</v>
      </c>
      <c r="T108" s="119" t="str">
        <f t="shared" si="84"/>
        <v>Mejorable</v>
      </c>
      <c r="U108" s="192"/>
      <c r="V108" s="77" t="str">
        <f>VLOOKUP(H108,Hoja1!A$2:G$445,6,0)</f>
        <v>Caídas de distinto nivel</v>
      </c>
      <c r="W108" s="82"/>
      <c r="X108" s="82"/>
      <c r="Y108" s="82"/>
      <c r="Z108" s="17" t="s">
        <v>1263</v>
      </c>
      <c r="AA108" s="17" t="str">
        <f>VLOOKUP(H108,Hoja1!A$2:G$445,7,0)</f>
        <v>Pautas Básicas en orden y aseo en el lugar de trabajo, actos y condiciones inseguras</v>
      </c>
      <c r="AB108" s="86" t="s">
        <v>32</v>
      </c>
      <c r="AC108" s="175"/>
    </row>
    <row r="109" spans="1:29" ht="63.75">
      <c r="A109" s="122"/>
      <c r="B109" s="122"/>
      <c r="C109" s="175"/>
      <c r="D109" s="188"/>
      <c r="E109" s="189"/>
      <c r="F109" s="189"/>
      <c r="G109" s="77" t="str">
        <f>VLOOKUP(H109,Hoja1!A$1:G$445,2,0)</f>
        <v>Herramientas Manuales</v>
      </c>
      <c r="H109" s="33" t="s">
        <v>606</v>
      </c>
      <c r="I109" s="77" t="str">
        <f>VLOOKUP(H109,Hoja1!A$2:G$445,3,0)</f>
        <v>Quemaduras, contusiones y lesiones</v>
      </c>
      <c r="J109" s="80" t="s">
        <v>1196</v>
      </c>
      <c r="K109" s="77" t="str">
        <f>VLOOKUP(H109,Hoja1!A$2:G$445,4,0)</f>
        <v>Inspecciones planeadas e inspecciones no planeadas, procedimientos de programas de seguridad y salud en el trabajo</v>
      </c>
      <c r="L109" s="77" t="str">
        <f>VLOOKUP(H109,Hoja1!A$2:G$445,5,0)</f>
        <v>E.P.P.</v>
      </c>
      <c r="M109" s="80">
        <v>2</v>
      </c>
      <c r="N109" s="20">
        <v>3</v>
      </c>
      <c r="O109" s="20">
        <v>25</v>
      </c>
      <c r="P109" s="20">
        <f t="shared" si="80"/>
        <v>6</v>
      </c>
      <c r="Q109" s="20">
        <f t="shared" si="81"/>
        <v>150</v>
      </c>
      <c r="R109" s="33" t="str">
        <f t="shared" si="82"/>
        <v>M-6</v>
      </c>
      <c r="S109" s="119" t="str">
        <f t="shared" si="83"/>
        <v>II</v>
      </c>
      <c r="T109" s="119" t="str">
        <f t="shared" si="84"/>
        <v>No Aceptable o Aceptable Con Control Especifico</v>
      </c>
      <c r="U109" s="192"/>
      <c r="V109" s="77" t="str">
        <f>VLOOKUP(H109,Hoja1!A$2:G$445,6,0)</f>
        <v>Amputación</v>
      </c>
      <c r="W109" s="82"/>
      <c r="X109" s="82"/>
      <c r="Y109" s="82"/>
      <c r="Z109" s="17"/>
      <c r="AA109" s="17" t="str">
        <f>VLOOKUP(H109,Hoja1!A$2:G$445,7,0)</f>
        <v xml:space="preserve">
Uso y manejo adecuado de E.P.P., uso y manejo adecuado de herramientas manuales y/o máqinas y equipos</v>
      </c>
      <c r="AB109" s="174" t="s">
        <v>1264</v>
      </c>
      <c r="AC109" s="175"/>
    </row>
    <row r="110" spans="1:29" ht="51">
      <c r="A110" s="122"/>
      <c r="B110" s="122"/>
      <c r="C110" s="175"/>
      <c r="D110" s="188"/>
      <c r="E110" s="189"/>
      <c r="F110" s="189"/>
      <c r="G110" s="77" t="str">
        <f>VLOOKUP(H110,Hoja1!A$1:G$445,2,0)</f>
        <v>Maquinaria y equipo</v>
      </c>
      <c r="H110" s="33" t="s">
        <v>612</v>
      </c>
      <c r="I110" s="77" t="str">
        <f>VLOOKUP(H110,Hoja1!A$2:G$445,3,0)</f>
        <v>Atrapamiento, amputación, aplastamiento, fractura, muerte</v>
      </c>
      <c r="J110" s="80" t="s">
        <v>1196</v>
      </c>
      <c r="K110" s="77" t="str">
        <f>VLOOKUP(H110,Hoja1!A$2:G$445,4,0)</f>
        <v>Inspecciones planeadas e inspecciones no planeadas, procedimientos de programas de seguridad y salud en el trabajo</v>
      </c>
      <c r="L110" s="77" t="str">
        <f>VLOOKUP(H110,Hoja1!A$2:G$445,5,0)</f>
        <v>E.P.P.</v>
      </c>
      <c r="M110" s="80">
        <v>2</v>
      </c>
      <c r="N110" s="20">
        <v>3</v>
      </c>
      <c r="O110" s="20">
        <v>25</v>
      </c>
      <c r="P110" s="20">
        <f t="shared" si="80"/>
        <v>6</v>
      </c>
      <c r="Q110" s="20">
        <f t="shared" si="81"/>
        <v>150</v>
      </c>
      <c r="R110" s="33" t="str">
        <f t="shared" si="82"/>
        <v>M-6</v>
      </c>
      <c r="S110" s="119" t="str">
        <f t="shared" si="83"/>
        <v>II</v>
      </c>
      <c r="T110" s="119" t="str">
        <f t="shared" si="84"/>
        <v>No Aceptable o Aceptable Con Control Especifico</v>
      </c>
      <c r="U110" s="192"/>
      <c r="V110" s="77" t="str">
        <f>VLOOKUP(H110,Hoja1!A$2:G$445,6,0)</f>
        <v>Aplastamiento</v>
      </c>
      <c r="W110" s="82"/>
      <c r="X110" s="82"/>
      <c r="Y110" s="82"/>
      <c r="Z110" s="17"/>
      <c r="AA110" s="17" t="str">
        <f>VLOOKUP(H110,Hoja1!A$2:G$445,7,0)</f>
        <v>Uso y manejo adecuado de E.P.P., uso y manejo adecuado de herramientas amnuales y/o máquinas y equipos</v>
      </c>
      <c r="AB110" s="128"/>
      <c r="AC110" s="175"/>
    </row>
    <row r="111" spans="1:29" ht="82.5" customHeight="1">
      <c r="A111" s="122"/>
      <c r="B111" s="122"/>
      <c r="C111" s="175"/>
      <c r="D111" s="188"/>
      <c r="E111" s="189"/>
      <c r="F111" s="189"/>
      <c r="G111" s="77" t="str">
        <f>VLOOKUP(H111,Hoja1!A$1:G$445,2,0)</f>
        <v>Atraco, golpiza, atentados y secuestrados</v>
      </c>
      <c r="H111" s="33" t="s">
        <v>57</v>
      </c>
      <c r="I111" s="77" t="str">
        <f>VLOOKUP(H111,Hoja1!A$2:G$445,3,0)</f>
        <v>Estrés, golpes, Secuestros</v>
      </c>
      <c r="J111" s="80" t="s">
        <v>1196</v>
      </c>
      <c r="K111" s="77" t="str">
        <f>VLOOKUP(H111,Hoja1!A$2:G$445,4,0)</f>
        <v>Inspecciones planeadas e inspecciones no planeadas, procedimientos de programas de seguridad y salud en el trabajo</v>
      </c>
      <c r="L111" s="77" t="str">
        <f>VLOOKUP(H111,Hoja1!A$2:G$445,5,0)</f>
        <v xml:space="preserve">Uniformes Corporativos, Caquetas corporativas, Carnetización
</v>
      </c>
      <c r="M111" s="80">
        <v>2</v>
      </c>
      <c r="N111" s="20">
        <v>2</v>
      </c>
      <c r="O111" s="20">
        <v>60</v>
      </c>
      <c r="P111" s="20">
        <f t="shared" si="80"/>
        <v>4</v>
      </c>
      <c r="Q111" s="20">
        <f t="shared" si="81"/>
        <v>240</v>
      </c>
      <c r="R111" s="33" t="str">
        <f t="shared" si="82"/>
        <v>B-4</v>
      </c>
      <c r="S111" s="119" t="str">
        <f t="shared" si="83"/>
        <v>II</v>
      </c>
      <c r="T111" s="119" t="str">
        <f t="shared" si="84"/>
        <v>No Aceptable o Aceptable Con Control Especifico</v>
      </c>
      <c r="U111" s="192"/>
      <c r="V111" s="77" t="str">
        <f>VLOOKUP(H111,Hoja1!A$2:G$445,6,0)</f>
        <v>Secuestros</v>
      </c>
      <c r="W111" s="82"/>
      <c r="X111" s="82"/>
      <c r="Y111" s="82"/>
      <c r="Z111" s="17"/>
      <c r="AA111" s="17" t="str">
        <f>VLOOKUP(H111,Hoja1!A$2:G$445,7,0)</f>
        <v>N/A</v>
      </c>
      <c r="AB111" s="86" t="s">
        <v>1207</v>
      </c>
      <c r="AC111" s="175"/>
    </row>
    <row r="112" spans="1:29" ht="89.25">
      <c r="A112" s="122"/>
      <c r="B112" s="122"/>
      <c r="C112" s="175"/>
      <c r="D112" s="188"/>
      <c r="E112" s="189"/>
      <c r="F112" s="189"/>
      <c r="G112" s="77" t="str">
        <f>VLOOKUP(H112,Hoja1!A$1:G$445,2,0)</f>
        <v>MANTENIMIENTO DE PUENTE GRUAS, LIMPIEZA DE CANALES, MANTENIMIENTO DE INSTALACIONES LOCATIVAS, MANTENIMIENTO Y REPARACIÓN DE POZOS</v>
      </c>
      <c r="H112" s="33" t="s">
        <v>624</v>
      </c>
      <c r="I112" s="77" t="str">
        <f>VLOOKUP(H112,Hoja1!A$2:G$445,3,0)</f>
        <v>LESIONES, FRACTURAS, MUERTE</v>
      </c>
      <c r="J112" s="80" t="s">
        <v>1196</v>
      </c>
      <c r="K112" s="77" t="str">
        <f>VLOOKUP(H112,Hoja1!A$2:G$445,4,0)</f>
        <v>Inspecciones planeadas e inspecciones no planeadas, procedimientos de programas de seguridad y salud en el trabajo</v>
      </c>
      <c r="L112" s="77" t="str">
        <f>VLOOKUP(H112,Hoja1!A$2:G$445,5,0)</f>
        <v>EPP</v>
      </c>
      <c r="M112" s="80">
        <v>2</v>
      </c>
      <c r="N112" s="20">
        <v>2</v>
      </c>
      <c r="O112" s="20">
        <v>60</v>
      </c>
      <c r="P112" s="20">
        <f t="shared" si="80"/>
        <v>4</v>
      </c>
      <c r="Q112" s="20">
        <f t="shared" si="81"/>
        <v>240</v>
      </c>
      <c r="R112" s="33" t="str">
        <f t="shared" si="82"/>
        <v>B-4</v>
      </c>
      <c r="S112" s="119" t="str">
        <f t="shared" si="83"/>
        <v>II</v>
      </c>
      <c r="T112" s="119" t="str">
        <f t="shared" si="84"/>
        <v>No Aceptable o Aceptable Con Control Especifico</v>
      </c>
      <c r="U112" s="192"/>
      <c r="V112" s="77" t="str">
        <f>VLOOKUP(H112,Hoja1!A$2:G$445,6,0)</f>
        <v>MUERTE</v>
      </c>
      <c r="W112" s="82"/>
      <c r="X112" s="82"/>
      <c r="Y112" s="82"/>
      <c r="Z112" s="17"/>
      <c r="AA112" s="17" t="str">
        <f>VLOOKUP(H112,Hoja1!A$2:G$445,7,0)</f>
        <v>CERTIFICACIÓN Y/O ENTRENAMIENTO EN TRABAJO SEGURO EN ALTURAS; DILGENCIAMIENTO DE PERMISO DE TRABAJO; USO Y MANEJO ADECUADO DE E.P.P.; ARME Y DESARME DE ANDAMIOS</v>
      </c>
      <c r="AB112" s="86" t="s">
        <v>32</v>
      </c>
      <c r="AC112" s="175"/>
    </row>
    <row r="113" spans="1:29" ht="63.75">
      <c r="A113" s="122"/>
      <c r="B113" s="122"/>
      <c r="C113" s="175"/>
      <c r="D113" s="188"/>
      <c r="E113" s="189"/>
      <c r="F113" s="189"/>
      <c r="G113" s="77" t="str">
        <f>VLOOKUP(H113,Hoja1!A$1:G$445,2,0)</f>
        <v>Ingreso a pozos, Red de acueducto o excavaciones</v>
      </c>
      <c r="H113" s="33" t="s">
        <v>571</v>
      </c>
      <c r="I113" s="77" t="str">
        <f>VLOOKUP(H113,Hoja1!A$2:G$445,3,0)</f>
        <v>Intoxicación, asfixicia, daños vías resiratorias, muerte</v>
      </c>
      <c r="J113" s="80" t="s">
        <v>1196</v>
      </c>
      <c r="K113" s="77" t="str">
        <f>VLOOKUP(H113,Hoja1!A$2:G$445,4,0)</f>
        <v>Inspecciones planeadas e inspecciones no planeadas, procedimientos de programas de seguridad y salud en el trabajo</v>
      </c>
      <c r="L113" s="77" t="str">
        <f>VLOOKUP(H113,Hoja1!A$2:G$445,5,0)</f>
        <v>E.P.P. Colectivos, Tripoide</v>
      </c>
      <c r="M113" s="80">
        <v>2</v>
      </c>
      <c r="N113" s="20">
        <v>2</v>
      </c>
      <c r="O113" s="20">
        <v>60</v>
      </c>
      <c r="P113" s="20">
        <f t="shared" si="80"/>
        <v>4</v>
      </c>
      <c r="Q113" s="20">
        <f t="shared" si="81"/>
        <v>240</v>
      </c>
      <c r="R113" s="33" t="str">
        <f t="shared" si="82"/>
        <v>B-4</v>
      </c>
      <c r="S113" s="119" t="str">
        <f t="shared" si="83"/>
        <v>II</v>
      </c>
      <c r="T113" s="119" t="str">
        <f t="shared" si="84"/>
        <v>No Aceptable o Aceptable Con Control Especifico</v>
      </c>
      <c r="U113" s="192"/>
      <c r="V113" s="77" t="str">
        <f>VLOOKUP(H113,Hoja1!A$2:G$445,6,0)</f>
        <v>Muerte</v>
      </c>
      <c r="W113" s="82"/>
      <c r="X113" s="82"/>
      <c r="Y113" s="82"/>
      <c r="Z113" s="17"/>
      <c r="AA113" s="17" t="str">
        <f>VLOOKUP(H113,Hoja1!A$2:G$445,7,0)</f>
        <v>Trabajo seguro en espacios confinados y manejo de medidores de gases, diligenciamiento de permisos de trabajos, uso y manejo adecuado de E.P.P.</v>
      </c>
      <c r="AB113" s="86" t="s">
        <v>1269</v>
      </c>
      <c r="AC113" s="175"/>
    </row>
    <row r="114" spans="1:29" ht="51">
      <c r="A114" s="122"/>
      <c r="B114" s="122"/>
      <c r="C114" s="175"/>
      <c r="D114" s="188"/>
      <c r="E114" s="189"/>
      <c r="F114" s="189"/>
      <c r="G114" s="77" t="str">
        <f>VLOOKUP(H114,Hoja1!A$1:G$445,2,0)</f>
        <v>MATERIAL PARTICULADO</v>
      </c>
      <c r="H114" s="33" t="s">
        <v>269</v>
      </c>
      <c r="I114" s="77" t="str">
        <f>VLOOKUP(H114,Hoja1!A$2:G$445,3,0)</f>
        <v>NEUMOCONIOSIS, BRONQUITIS, ASMA, SILICOSIS</v>
      </c>
      <c r="J114" s="80" t="s">
        <v>1196</v>
      </c>
      <c r="K114" s="77" t="str">
        <f>VLOOKUP(H114,Hoja1!A$2:G$445,4,0)</f>
        <v>Inspecciones planeadas e inspecciones no planeadas, procedimientos de programas de seguridad y salud en el trabajo</v>
      </c>
      <c r="L114" s="77" t="str">
        <f>VLOOKUP(H114,Hoja1!A$2:G$445,5,0)</f>
        <v>EPP MASCARILLAS Y FILTROS</v>
      </c>
      <c r="M114" s="80">
        <v>2</v>
      </c>
      <c r="N114" s="20">
        <v>2</v>
      </c>
      <c r="O114" s="20">
        <v>10</v>
      </c>
      <c r="P114" s="20">
        <f t="shared" si="80"/>
        <v>4</v>
      </c>
      <c r="Q114" s="20">
        <f t="shared" si="81"/>
        <v>40</v>
      </c>
      <c r="R114" s="33" t="str">
        <f t="shared" si="82"/>
        <v>B-4</v>
      </c>
      <c r="S114" s="119" t="str">
        <f t="shared" si="83"/>
        <v>III</v>
      </c>
      <c r="T114" s="119" t="str">
        <f t="shared" si="84"/>
        <v>Mejorable</v>
      </c>
      <c r="U114" s="192"/>
      <c r="V114" s="77" t="str">
        <f>VLOOKUP(H114,Hoja1!A$2:G$445,6,0)</f>
        <v>NEUMOCONIOSIS</v>
      </c>
      <c r="W114" s="82"/>
      <c r="X114" s="82"/>
      <c r="Y114" s="82"/>
      <c r="Z114" s="17"/>
      <c r="AA114" s="17" t="str">
        <f>VLOOKUP(H114,Hoja1!A$2:G$445,7,0)</f>
        <v>USO Y MANEJO DE LOS EPP</v>
      </c>
      <c r="AB114" s="86" t="s">
        <v>1265</v>
      </c>
      <c r="AC114" s="175"/>
    </row>
    <row r="115" spans="1:29" ht="71.25" customHeight="1" thickBot="1">
      <c r="A115" s="122"/>
      <c r="B115" s="122"/>
      <c r="C115" s="126"/>
      <c r="D115" s="132"/>
      <c r="E115" s="135"/>
      <c r="F115" s="135"/>
      <c r="G115" s="78" t="str">
        <f>VLOOKUP(H115,Hoja1!A$1:G$445,2,0)</f>
        <v>SISMOS, INCENDIOS, INUNDACIONES, TERREMOTOS, VENDAVALES, DERRUMBE</v>
      </c>
      <c r="H115" s="36" t="s">
        <v>62</v>
      </c>
      <c r="I115" s="78" t="str">
        <f>VLOOKUP(H115,Hoja1!A$2:G$445,3,0)</f>
        <v>SISMOS, INCENDIOS, INUNDACIONES, TERREMOTOS, VENDAVALES</v>
      </c>
      <c r="J115" s="81" t="s">
        <v>1214</v>
      </c>
      <c r="K115" s="78" t="str">
        <f>VLOOKUP(H115,Hoja1!A$2:G$445,4,0)</f>
        <v>Inspecciones planeadas e inspecciones no planeadas, procedimientos de programas de seguridad y salud en el trabajo</v>
      </c>
      <c r="L115" s="78" t="str">
        <f>VLOOKUP(H115,Hoja1!A$2:G$445,5,0)</f>
        <v>BRIGADAS DE EMERGENCIAS</v>
      </c>
      <c r="M115" s="81">
        <v>2</v>
      </c>
      <c r="N115" s="25">
        <v>1</v>
      </c>
      <c r="O115" s="25">
        <v>100</v>
      </c>
      <c r="P115" s="25">
        <f t="shared" si="80"/>
        <v>2</v>
      </c>
      <c r="Q115" s="25">
        <f t="shared" si="81"/>
        <v>200</v>
      </c>
      <c r="R115" s="36" t="str">
        <f t="shared" si="82"/>
        <v>B-2</v>
      </c>
      <c r="S115" s="120" t="str">
        <f t="shared" si="83"/>
        <v>II</v>
      </c>
      <c r="T115" s="120" t="str">
        <f t="shared" si="84"/>
        <v>No Aceptable o Aceptable Con Control Especifico</v>
      </c>
      <c r="U115" s="138"/>
      <c r="V115" s="78" t="str">
        <f>VLOOKUP(H115,Hoja1!A$2:G$445,6,0)</f>
        <v>MUERTE</v>
      </c>
      <c r="W115" s="83"/>
      <c r="X115" s="83"/>
      <c r="Y115" s="83"/>
      <c r="Z115" s="85" t="s">
        <v>1209</v>
      </c>
      <c r="AA115" s="22" t="str">
        <f>VLOOKUP(H115,Hoja1!A$2:G$445,7,0)</f>
        <v>ENTRENAMIENTO DE LA BRIGADA; DIVULGACIÓN DE PLAN DE EMERGENCIA</v>
      </c>
      <c r="AB115" s="83" t="s">
        <v>1208</v>
      </c>
      <c r="AC115" s="126"/>
    </row>
    <row r="116" spans="1:29" ht="55.5" customHeight="1">
      <c r="A116" s="122"/>
      <c r="B116" s="122"/>
      <c r="C116" s="176" t="s">
        <v>1272</v>
      </c>
      <c r="D116" s="179" t="s">
        <v>1273</v>
      </c>
      <c r="E116" s="182" t="s">
        <v>1062</v>
      </c>
      <c r="F116" s="182" t="s">
        <v>1193</v>
      </c>
      <c r="G116" s="88" t="str">
        <f>VLOOKUP(H116,Hoja1!A$1:G$445,2,0)</f>
        <v>Modeduras</v>
      </c>
      <c r="H116" s="89" t="s">
        <v>79</v>
      </c>
      <c r="I116" s="88" t="str">
        <f>VLOOKUP(H116,Hoja1!A$2:G$445,3,0)</f>
        <v>Lesiones, tejidos, muerte, enfermedades infectocontagiosas</v>
      </c>
      <c r="J116" s="93" t="s">
        <v>1196</v>
      </c>
      <c r="K116" s="88" t="str">
        <f>VLOOKUP(H116,Hoja1!A$2:G$445,4,0)</f>
        <v>N/A</v>
      </c>
      <c r="L116" s="88" t="str">
        <f>VLOOKUP(H116,Hoja1!A$2:G$445,5,0)</f>
        <v>N/A</v>
      </c>
      <c r="M116" s="93">
        <v>2</v>
      </c>
      <c r="N116" s="91">
        <v>1</v>
      </c>
      <c r="O116" s="91">
        <v>25</v>
      </c>
      <c r="P116" s="91">
        <f aca="true" t="shared" si="85" ref="P116:P137">M116*N116</f>
        <v>2</v>
      </c>
      <c r="Q116" s="91">
        <f aca="true" t="shared" si="86" ref="Q116:Q137">O116*P116</f>
        <v>50</v>
      </c>
      <c r="R116" s="89" t="str">
        <f aca="true" t="shared" si="87" ref="R116:R137">IF(P116=40,"MA-40",IF(P116=30,"MA-30",IF(P116=20,"A-20",IF(P116=10,"A-10",IF(P116=24,"MA-24",IF(P116=18,"A-18",IF(P116=12,"A-12",IF(P116=6,"M-6",IF(P116=8,"M-8",IF(P116=6,"M-6",IF(P116=4,"B-4",IF(P116=2,"B-2",))))))))))))</f>
        <v>B-2</v>
      </c>
      <c r="S116" s="92" t="str">
        <f aca="true" t="shared" si="88" ref="S116:S137">IF(Q116&lt;=20,"IV",IF(Q116&lt;=120,"III",IF(Q116&lt;=500,"II",IF(Q116&lt;=4000,"I"))))</f>
        <v>III</v>
      </c>
      <c r="T116" s="92" t="str">
        <f aca="true" t="shared" si="89" ref="T116:T137">IF(S116=0,"",IF(S116="IV","Aceptable",IF(S116="III","Mejorable",IF(S116="II","No Aceptable o Aceptable Con Control Especifico",IF(S116="I","No Aceptable","")))))</f>
        <v>Mejorable</v>
      </c>
      <c r="U116" s="185">
        <v>5</v>
      </c>
      <c r="V116" s="88" t="str">
        <f>VLOOKUP(H116,Hoja1!A$2:G$445,6,0)</f>
        <v>Posibles enfermedades</v>
      </c>
      <c r="W116" s="115"/>
      <c r="X116" s="115"/>
      <c r="Y116" s="115"/>
      <c r="Z116" s="95"/>
      <c r="AA116" s="95" t="str">
        <f>VLOOKUP(H116,Hoja1!A$2:G$445,7,0)</f>
        <v xml:space="preserve">Riesgo Biológico, Autocuidado y/o Uso y manejo adecuado de E.P.P.
</v>
      </c>
      <c r="AB116" s="115" t="s">
        <v>1200</v>
      </c>
      <c r="AC116" s="176" t="s">
        <v>1199</v>
      </c>
    </row>
    <row r="117" spans="1:29" ht="51">
      <c r="A117" s="122"/>
      <c r="B117" s="122"/>
      <c r="C117" s="177"/>
      <c r="D117" s="180"/>
      <c r="E117" s="183"/>
      <c r="F117" s="183"/>
      <c r="G117" s="96" t="str">
        <f>VLOOKUP(H117,Hoja1!A$1:G$445,2,0)</f>
        <v>ENERGÍA TÉRMICA, CAMBIO DE TEMPERATURA DURANTE LOS RECORRIDOS</v>
      </c>
      <c r="H117" s="97" t="s">
        <v>174</v>
      </c>
      <c r="I117" s="96" t="str">
        <f>VLOOKUP(H117,Hoja1!A$2:G$445,3,0)</f>
        <v xml:space="preserve"> HIPOTERMIA</v>
      </c>
      <c r="J117" s="101" t="s">
        <v>1196</v>
      </c>
      <c r="K117" s="96" t="str">
        <f>VLOOKUP(H117,Hoja1!A$2:G$445,4,0)</f>
        <v>Inspecciones planeadas e inspecciones no planeadas, procedimientos de programas de seguridad y salud en el trabajo</v>
      </c>
      <c r="L117" s="96" t="str">
        <f>VLOOKUP(H117,Hoja1!A$2:G$445,5,0)</f>
        <v>EPP OVEROLES TERMICOS</v>
      </c>
      <c r="M117" s="101">
        <v>2</v>
      </c>
      <c r="N117" s="99">
        <v>3</v>
      </c>
      <c r="O117" s="99">
        <v>10</v>
      </c>
      <c r="P117" s="99">
        <f t="shared" si="85"/>
        <v>6</v>
      </c>
      <c r="Q117" s="99">
        <f t="shared" si="86"/>
        <v>60</v>
      </c>
      <c r="R117" s="97" t="str">
        <f t="shared" si="87"/>
        <v>M-6</v>
      </c>
      <c r="S117" s="100" t="str">
        <f t="shared" si="88"/>
        <v>III</v>
      </c>
      <c r="T117" s="100" t="str">
        <f t="shared" si="89"/>
        <v>Mejorable</v>
      </c>
      <c r="U117" s="186"/>
      <c r="V117" s="96" t="str">
        <f>VLOOKUP(H117,Hoja1!A$2:G$445,6,0)</f>
        <v xml:space="preserve"> HIPOTERMIA</v>
      </c>
      <c r="W117" s="105"/>
      <c r="X117" s="105"/>
      <c r="Y117" s="105"/>
      <c r="Z117" s="103"/>
      <c r="AA117" s="103" t="str">
        <f>VLOOKUP(H117,Hoja1!A$2:G$445,7,0)</f>
        <v>N/A</v>
      </c>
      <c r="AB117" s="105" t="s">
        <v>1202</v>
      </c>
      <c r="AC117" s="177"/>
    </row>
    <row r="118" spans="1:29" ht="51">
      <c r="A118" s="122"/>
      <c r="B118" s="122"/>
      <c r="C118" s="177"/>
      <c r="D118" s="180"/>
      <c r="E118" s="183"/>
      <c r="F118" s="183"/>
      <c r="G118" s="96" t="str">
        <f>VLOOKUP(H118,Hoja1!A$1:G$445,2,0)</f>
        <v>MAQUINARIA O EQUIPO</v>
      </c>
      <c r="H118" s="97" t="s">
        <v>164</v>
      </c>
      <c r="I118" s="96" t="str">
        <f>VLOOKUP(H118,Hoja1!A$2:G$445,3,0)</f>
        <v>SORDERA, ESTRÉS, HIPOACUSIA, CEFALA,IRRITABILIDAD</v>
      </c>
      <c r="J118" s="101" t="s">
        <v>1196</v>
      </c>
      <c r="K118" s="96" t="str">
        <f>VLOOKUP(H118,Hoja1!A$2:G$445,4,0)</f>
        <v>Inspecciones planeadas e inspecciones no planeadas, procedimientos de programas de seguridad y salud en el trabajo</v>
      </c>
      <c r="L118" s="96" t="str">
        <f>VLOOKUP(H118,Hoja1!A$2:G$445,5,0)</f>
        <v>PVE RUIDO</v>
      </c>
      <c r="M118" s="101">
        <v>2</v>
      </c>
      <c r="N118" s="99">
        <v>2</v>
      </c>
      <c r="O118" s="99">
        <v>10</v>
      </c>
      <c r="P118" s="99">
        <f t="shared" si="85"/>
        <v>4</v>
      </c>
      <c r="Q118" s="99">
        <f t="shared" si="86"/>
        <v>40</v>
      </c>
      <c r="R118" s="97" t="str">
        <f t="shared" si="87"/>
        <v>B-4</v>
      </c>
      <c r="S118" s="100" t="str">
        <f t="shared" si="88"/>
        <v>III</v>
      </c>
      <c r="T118" s="100" t="str">
        <f t="shared" si="89"/>
        <v>Mejorable</v>
      </c>
      <c r="U118" s="186"/>
      <c r="V118" s="96" t="str">
        <f>VLOOKUP(H118,Hoja1!A$2:G$445,6,0)</f>
        <v>SORDERA</v>
      </c>
      <c r="W118" s="105"/>
      <c r="X118" s="105"/>
      <c r="Y118" s="105"/>
      <c r="Z118" s="103"/>
      <c r="AA118" s="103" t="str">
        <f>VLOOKUP(H118,Hoja1!A$2:G$445,7,0)</f>
        <v>USO DE EPP</v>
      </c>
      <c r="AB118" s="105" t="s">
        <v>1259</v>
      </c>
      <c r="AC118" s="177"/>
    </row>
    <row r="119" spans="1:29" ht="57" customHeight="1">
      <c r="A119" s="122"/>
      <c r="B119" s="122"/>
      <c r="C119" s="177"/>
      <c r="D119" s="180"/>
      <c r="E119" s="183"/>
      <c r="F119" s="183"/>
      <c r="G119" s="96" t="str">
        <f>VLOOKUP(H119,Hoja1!A$1:G$445,2,0)</f>
        <v>INFRAROJA, ULTRAVIOLETA, VISIBLE, RADIOFRECUENCIA, MICROONDAS, LASER</v>
      </c>
      <c r="H119" s="97" t="s">
        <v>67</v>
      </c>
      <c r="I119" s="96" t="str">
        <f>VLOOKUP(H119,Hoja1!A$2:G$445,3,0)</f>
        <v>CÁNCER, LESIONES DÉRMICAS Y OCULARES</v>
      </c>
      <c r="J119" s="101" t="s">
        <v>1196</v>
      </c>
      <c r="K119" s="96" t="str">
        <f>VLOOKUP(H119,Hoja1!A$2:G$445,4,0)</f>
        <v>Inspecciones planeadas e inspecciones no planeadas, procedimientos de programas de seguridad y salud en el trabajo</v>
      </c>
      <c r="L119" s="96" t="str">
        <f>VLOOKUP(H119,Hoja1!A$2:G$445,5,0)</f>
        <v>PROGRAMA BLOQUEADOR SOLAR</v>
      </c>
      <c r="M119" s="101">
        <v>2</v>
      </c>
      <c r="N119" s="99">
        <v>3</v>
      </c>
      <c r="O119" s="99">
        <v>10</v>
      </c>
      <c r="P119" s="99">
        <f t="shared" si="85"/>
        <v>6</v>
      </c>
      <c r="Q119" s="99">
        <f t="shared" si="86"/>
        <v>60</v>
      </c>
      <c r="R119" s="97" t="str">
        <f t="shared" si="87"/>
        <v>M-6</v>
      </c>
      <c r="S119" s="100" t="str">
        <f t="shared" si="88"/>
        <v>III</v>
      </c>
      <c r="T119" s="100" t="str">
        <f t="shared" si="89"/>
        <v>Mejorable</v>
      </c>
      <c r="U119" s="186"/>
      <c r="V119" s="96" t="str">
        <f>VLOOKUP(H119,Hoja1!A$2:G$445,6,0)</f>
        <v>CÁNCER</v>
      </c>
      <c r="W119" s="105"/>
      <c r="X119" s="105"/>
      <c r="Y119" s="105"/>
      <c r="Z119" s="104"/>
      <c r="AA119" s="103" t="str">
        <f>VLOOKUP(H119,Hoja1!A$2:G$445,7,0)</f>
        <v>N/A</v>
      </c>
      <c r="AB119" s="105" t="s">
        <v>1268</v>
      </c>
      <c r="AC119" s="177"/>
    </row>
    <row r="120" spans="1:29" ht="57.75" customHeight="1">
      <c r="A120" s="122"/>
      <c r="B120" s="122"/>
      <c r="C120" s="177"/>
      <c r="D120" s="180"/>
      <c r="E120" s="183"/>
      <c r="F120" s="183"/>
      <c r="G120" s="96" t="str">
        <f>VLOOKUP(H120,Hoja1!A$1:G$445,2,0)</f>
        <v>AUSENCIA O EXCESO DE LUZ EN UN AMBIENTE</v>
      </c>
      <c r="H120" s="97" t="s">
        <v>155</v>
      </c>
      <c r="I120" s="96" t="str">
        <f>VLOOKUP(H120,Hoja1!A$2:G$445,3,0)</f>
        <v>DISMINUCIÓN AGUDEZA VISUAL, CANSANCIO VISUAL</v>
      </c>
      <c r="J120" s="101" t="s">
        <v>1196</v>
      </c>
      <c r="K120" s="96" t="str">
        <f>VLOOKUP(H120,Hoja1!A$2:G$445,4,0)</f>
        <v>Inspecciones planeadas e inspecciones no planeadas, procedimientos de programas de seguridad y salud en el trabajo</v>
      </c>
      <c r="L120" s="96" t="str">
        <f>VLOOKUP(H120,Hoja1!A$2:G$445,5,0)</f>
        <v>N/A</v>
      </c>
      <c r="M120" s="101">
        <v>2</v>
      </c>
      <c r="N120" s="99">
        <v>2</v>
      </c>
      <c r="O120" s="99">
        <v>25</v>
      </c>
      <c r="P120" s="99">
        <f t="shared" si="85"/>
        <v>4</v>
      </c>
      <c r="Q120" s="99">
        <f t="shared" si="86"/>
        <v>100</v>
      </c>
      <c r="R120" s="97" t="str">
        <f t="shared" si="87"/>
        <v>B-4</v>
      </c>
      <c r="S120" s="100" t="str">
        <f t="shared" si="88"/>
        <v>III</v>
      </c>
      <c r="T120" s="100" t="str">
        <f t="shared" si="89"/>
        <v>Mejorable</v>
      </c>
      <c r="U120" s="186"/>
      <c r="V120" s="96" t="str">
        <f>VLOOKUP(H120,Hoja1!A$2:G$445,6,0)</f>
        <v>DISMINUCIÓN AGUDEZA VISUAL</v>
      </c>
      <c r="W120" s="105"/>
      <c r="X120" s="105"/>
      <c r="Y120" s="105"/>
      <c r="Z120" s="104" t="s">
        <v>1233</v>
      </c>
      <c r="AA120" s="103" t="str">
        <f>VLOOKUP(H120,Hoja1!A$2:G$445,7,0)</f>
        <v>N/A</v>
      </c>
      <c r="AB120" s="105" t="s">
        <v>32</v>
      </c>
      <c r="AC120" s="177"/>
    </row>
    <row r="121" spans="1:29" ht="35.25" customHeight="1">
      <c r="A121" s="122"/>
      <c r="B121" s="122"/>
      <c r="C121" s="177"/>
      <c r="D121" s="180"/>
      <c r="E121" s="183"/>
      <c r="F121" s="183"/>
      <c r="G121" s="96" t="str">
        <f>VLOOKUP(H121,Hoja1!A$1:G$445,2,0)</f>
        <v>CONCENTRACIÓN EN ACTIVIDADES DE ALTO DESEMPEÑO MENTAL</v>
      </c>
      <c r="H121" s="97" t="s">
        <v>72</v>
      </c>
      <c r="I121" s="96" t="str">
        <f>VLOOKUP(H121,Hoja1!A$2:G$445,3,0)</f>
        <v>ESTRÉS, CEFALEA, IRRITABILIDAD</v>
      </c>
      <c r="J121" s="101" t="s">
        <v>1196</v>
      </c>
      <c r="K121" s="96" t="str">
        <f>VLOOKUP(H121,Hoja1!A$2:G$445,4,0)</f>
        <v>N/A</v>
      </c>
      <c r="L121" s="96" t="str">
        <f>VLOOKUP(H121,Hoja1!A$2:G$445,5,0)</f>
        <v>PVE PSICOSOCIAL</v>
      </c>
      <c r="M121" s="101">
        <v>2</v>
      </c>
      <c r="N121" s="99">
        <v>2</v>
      </c>
      <c r="O121" s="99">
        <v>10</v>
      </c>
      <c r="P121" s="99">
        <f t="shared" si="85"/>
        <v>4</v>
      </c>
      <c r="Q121" s="99">
        <f t="shared" si="86"/>
        <v>40</v>
      </c>
      <c r="R121" s="97" t="str">
        <f t="shared" si="87"/>
        <v>B-4</v>
      </c>
      <c r="S121" s="100" t="str">
        <f t="shared" si="88"/>
        <v>III</v>
      </c>
      <c r="T121" s="100" t="str">
        <f t="shared" si="89"/>
        <v>Mejorable</v>
      </c>
      <c r="U121" s="186"/>
      <c r="V121" s="96" t="str">
        <f>VLOOKUP(H121,Hoja1!A$2:G$445,6,0)</f>
        <v>ESTRÉS</v>
      </c>
      <c r="W121" s="105"/>
      <c r="X121" s="105"/>
      <c r="Y121" s="105"/>
      <c r="Z121" s="103"/>
      <c r="AA121" s="103" t="str">
        <f>VLOOKUP(H121,Hoja1!A$2:G$445,7,0)</f>
        <v>N/A</v>
      </c>
      <c r="AB121" s="191" t="s">
        <v>1203</v>
      </c>
      <c r="AC121" s="177"/>
    </row>
    <row r="122" spans="1:29" ht="35.25" customHeight="1">
      <c r="A122" s="122"/>
      <c r="B122" s="122"/>
      <c r="C122" s="177"/>
      <c r="D122" s="180"/>
      <c r="E122" s="183"/>
      <c r="F122" s="183"/>
      <c r="G122" s="96" t="str">
        <f>VLOOKUP(H122,Hoja1!A$1:G$445,2,0)</f>
        <v>NATURALEZA DE LA TAREA</v>
      </c>
      <c r="H122" s="97" t="s">
        <v>76</v>
      </c>
      <c r="I122" s="96" t="str">
        <f>VLOOKUP(H122,Hoja1!A$2:G$445,3,0)</f>
        <v>ESTRÉS,  TRANSTORNOS DEL SUEÑO</v>
      </c>
      <c r="J122" s="101" t="s">
        <v>1196</v>
      </c>
      <c r="K122" s="96" t="str">
        <f>VLOOKUP(H122,Hoja1!A$2:G$445,4,0)</f>
        <v>N/A</v>
      </c>
      <c r="L122" s="96" t="str">
        <f>VLOOKUP(H122,Hoja1!A$2:G$445,5,0)</f>
        <v>PVE PSICOSOCIAL</v>
      </c>
      <c r="M122" s="101">
        <v>2</v>
      </c>
      <c r="N122" s="99">
        <v>2</v>
      </c>
      <c r="O122" s="99">
        <v>10</v>
      </c>
      <c r="P122" s="99">
        <f t="shared" si="85"/>
        <v>4</v>
      </c>
      <c r="Q122" s="99">
        <f t="shared" si="86"/>
        <v>40</v>
      </c>
      <c r="R122" s="97" t="str">
        <f t="shared" si="87"/>
        <v>B-4</v>
      </c>
      <c r="S122" s="100" t="str">
        <f t="shared" si="88"/>
        <v>III</v>
      </c>
      <c r="T122" s="100" t="str">
        <f t="shared" si="89"/>
        <v>Mejorable</v>
      </c>
      <c r="U122" s="186"/>
      <c r="V122" s="96" t="str">
        <f>VLOOKUP(H122,Hoja1!A$2:G$445,6,0)</f>
        <v>ESTRÉS</v>
      </c>
      <c r="W122" s="105"/>
      <c r="X122" s="105"/>
      <c r="Y122" s="105"/>
      <c r="Z122" s="103"/>
      <c r="AA122" s="103" t="str">
        <f>VLOOKUP(H122,Hoja1!A$2:G$445,7,0)</f>
        <v>N/A</v>
      </c>
      <c r="AB122" s="191"/>
      <c r="AC122" s="177"/>
    </row>
    <row r="123" spans="1:29" ht="51">
      <c r="A123" s="122"/>
      <c r="B123" s="122"/>
      <c r="C123" s="177"/>
      <c r="D123" s="180"/>
      <c r="E123" s="183"/>
      <c r="F123" s="183"/>
      <c r="G123" s="96" t="str">
        <f>VLOOKUP(H123,Hoja1!A$1:G$445,2,0)</f>
        <v>Forzadas, Prolongadas</v>
      </c>
      <c r="H123" s="97" t="s">
        <v>40</v>
      </c>
      <c r="I123" s="96" t="str">
        <f>VLOOKUP(H123,Hoja1!A$2:G$445,3,0)</f>
        <v xml:space="preserve">Lesiones osteomusculares, lesiones osteoarticulares
</v>
      </c>
      <c r="J123" s="101" t="s">
        <v>1196</v>
      </c>
      <c r="K123" s="96" t="str">
        <f>VLOOKUP(H123,Hoja1!A$2:G$445,4,0)</f>
        <v>Inspecciones planeadas e inspecciones no planeadas, procedimientos de programas de seguridad y salud en el trabajo</v>
      </c>
      <c r="L123" s="96" t="str">
        <f>VLOOKUP(H123,Hoja1!A$2:G$445,5,0)</f>
        <v>PVE Biomecánico, programa pausas activas, exámenes periódicos, recomendaciones, control de posturas</v>
      </c>
      <c r="M123" s="101">
        <v>2</v>
      </c>
      <c r="N123" s="99">
        <v>1</v>
      </c>
      <c r="O123" s="99">
        <v>10</v>
      </c>
      <c r="P123" s="99">
        <f t="shared" si="85"/>
        <v>2</v>
      </c>
      <c r="Q123" s="99">
        <f t="shared" si="86"/>
        <v>20</v>
      </c>
      <c r="R123" s="97" t="str">
        <f t="shared" si="87"/>
        <v>B-2</v>
      </c>
      <c r="S123" s="100" t="str">
        <f t="shared" si="88"/>
        <v>IV</v>
      </c>
      <c r="T123" s="100" t="str">
        <f t="shared" si="89"/>
        <v>Aceptable</v>
      </c>
      <c r="U123" s="186"/>
      <c r="V123" s="96" t="str">
        <f>VLOOKUP(H123,Hoja1!A$2:G$445,6,0)</f>
        <v>Enfermedades Osteomusculares</v>
      </c>
      <c r="W123" s="105"/>
      <c r="X123" s="105"/>
      <c r="Y123" s="105"/>
      <c r="Z123" s="103"/>
      <c r="AA123" s="103" t="str">
        <f>VLOOKUP(H123,Hoja1!A$2:G$445,7,0)</f>
        <v>Prevención en lesiones osteomusculares, líderes de pausas activas</v>
      </c>
      <c r="AB123" s="198" t="s">
        <v>1204</v>
      </c>
      <c r="AC123" s="177"/>
    </row>
    <row r="124" spans="1:29" ht="51">
      <c r="A124" s="122"/>
      <c r="B124" s="122"/>
      <c r="C124" s="177"/>
      <c r="D124" s="180"/>
      <c r="E124" s="183"/>
      <c r="F124" s="183"/>
      <c r="G124" s="96" t="str">
        <f>VLOOKUP(H124,Hoja1!A$1:G$445,2,0)</f>
        <v>Carga de un peso mayor al recomendado</v>
      </c>
      <c r="H124" s="97" t="s">
        <v>486</v>
      </c>
      <c r="I124" s="96" t="str">
        <f>VLOOKUP(H124,Hoja1!A$2:G$445,3,0)</f>
        <v>Lesiones osteomusculares, lesiones osteoarticulares</v>
      </c>
      <c r="J124" s="101" t="s">
        <v>1196</v>
      </c>
      <c r="K124" s="96" t="str">
        <f>VLOOKUP(H124,Hoja1!A$2:G$445,4,0)</f>
        <v>Inspecciones planeadas e inspecciones no planeadas, procedimientos de programas de seguridad y salud en el trabajo</v>
      </c>
      <c r="L124" s="96" t="str">
        <f>VLOOKUP(H124,Hoja1!A$2:G$445,5,0)</f>
        <v>PVE Biomecánico, programa pausas activas, exámenes periódicos, recomendaciones, control de posturas</v>
      </c>
      <c r="M124" s="101">
        <v>2</v>
      </c>
      <c r="N124" s="99">
        <v>2</v>
      </c>
      <c r="O124" s="99">
        <v>25</v>
      </c>
      <c r="P124" s="99">
        <f t="shared" si="85"/>
        <v>4</v>
      </c>
      <c r="Q124" s="99">
        <f t="shared" si="86"/>
        <v>100</v>
      </c>
      <c r="R124" s="97" t="str">
        <f t="shared" si="87"/>
        <v>B-4</v>
      </c>
      <c r="S124" s="100" t="str">
        <f t="shared" si="88"/>
        <v>III</v>
      </c>
      <c r="T124" s="100" t="str">
        <f t="shared" si="89"/>
        <v>Mejorable</v>
      </c>
      <c r="U124" s="186"/>
      <c r="V124" s="96" t="str">
        <f>VLOOKUP(H124,Hoja1!A$2:G$445,6,0)</f>
        <v>Enfermedades del sistema osteomuscular</v>
      </c>
      <c r="W124" s="105"/>
      <c r="X124" s="105"/>
      <c r="Y124" s="105"/>
      <c r="Z124" s="103"/>
      <c r="AA124" s="103" t="str">
        <f>VLOOKUP(H124,Hoja1!A$2:G$445,7,0)</f>
        <v>Prevención en lesiones osteomusculares, Líderes en pausas activas</v>
      </c>
      <c r="AB124" s="199"/>
      <c r="AC124" s="177"/>
    </row>
    <row r="125" spans="1:29" ht="63.75">
      <c r="A125" s="122"/>
      <c r="B125" s="122"/>
      <c r="C125" s="177"/>
      <c r="D125" s="180"/>
      <c r="E125" s="183"/>
      <c r="F125" s="183"/>
      <c r="G125" s="96" t="str">
        <f>VLOOKUP(H125,Hoja1!A$1:G$445,2,0)</f>
        <v xml:space="preserve">MALA DISTRIBUCIÓN DE PRODUCTOS </v>
      </c>
      <c r="H125" s="97" t="s">
        <v>244</v>
      </c>
      <c r="I125" s="96" t="str">
        <f>VLOOKUP(H125,Hoja1!A$2:G$445,3,0)</f>
        <v xml:space="preserve">INCENDIO, EXPLOSIÓN, QUEMADURAS, LESIONES DÉRMICAS, LESIONES EN VÍAS RESPIRATORIAS,INTOXICACIÓN,  NÁUSEAS, VÓMITOS, IRRITACIÓN CONJUNTIVA </v>
      </c>
      <c r="J125" s="101" t="s">
        <v>1230</v>
      </c>
      <c r="K125" s="96" t="str">
        <f>VLOOKUP(H125,Hoja1!A$2:G$445,4,0)</f>
        <v>Inspecciones planeadas e inspecciones no planeadas, procedimientos de programas de seguridad y salud en el trabajo</v>
      </c>
      <c r="L125" s="96" t="str">
        <f>VLOOKUP(H125,Hoja1!A$2:G$445,5,0)</f>
        <v xml:space="preserve">NO OBSERVADO </v>
      </c>
      <c r="M125" s="101">
        <v>2</v>
      </c>
      <c r="N125" s="99">
        <v>2</v>
      </c>
      <c r="O125" s="99">
        <v>25</v>
      </c>
      <c r="P125" s="99">
        <f t="shared" si="85"/>
        <v>4</v>
      </c>
      <c r="Q125" s="99">
        <f t="shared" si="86"/>
        <v>100</v>
      </c>
      <c r="R125" s="97" t="str">
        <f t="shared" si="87"/>
        <v>B-4</v>
      </c>
      <c r="S125" s="100" t="str">
        <f t="shared" si="88"/>
        <v>III</v>
      </c>
      <c r="T125" s="100" t="str">
        <f t="shared" si="89"/>
        <v>Mejorable</v>
      </c>
      <c r="U125" s="186"/>
      <c r="V125" s="96" t="str">
        <f>VLOOKUP(H125,Hoja1!A$2:G$445,6,0)</f>
        <v>EXPLOSIÓN</v>
      </c>
      <c r="W125" s="105"/>
      <c r="X125" s="105"/>
      <c r="Y125" s="105"/>
      <c r="Z125" s="103"/>
      <c r="AA125" s="103" t="str">
        <f>VLOOKUP(H125,Hoja1!A$2:G$445,7,0)</f>
        <v>USO Y MANEJO ADECUADO DE E.P.P.; PROTOCOLO DE MANEJO DE PRODUCTOS QUÍMICOS; MANEJO DE KIT DE DERRAMES POR PRODUCTOS QUÍMICOS</v>
      </c>
      <c r="AB125" s="105" t="s">
        <v>32</v>
      </c>
      <c r="AC125" s="177"/>
    </row>
    <row r="126" spans="1:29" ht="51">
      <c r="A126" s="122"/>
      <c r="B126" s="122"/>
      <c r="C126" s="177"/>
      <c r="D126" s="180"/>
      <c r="E126" s="183"/>
      <c r="F126" s="183"/>
      <c r="G126" s="96" t="str">
        <f>VLOOKUP(H126,Hoja1!A$1:G$445,2,0)</f>
        <v xml:space="preserve">HUMOS </v>
      </c>
      <c r="H126" s="97" t="s">
        <v>258</v>
      </c>
      <c r="I126" s="96" t="str">
        <f>VLOOKUP(H126,Hoja1!A$2:G$445,3,0)</f>
        <v xml:space="preserve">ASMA,GRIPA, NEUMOCONIOSIS, CÁNCER </v>
      </c>
      <c r="J126" s="101" t="s">
        <v>1196</v>
      </c>
      <c r="K126" s="96" t="str">
        <f>VLOOKUP(H126,Hoja1!A$2:G$445,4,0)</f>
        <v>Inspecciones planeadas e inspecciones no planeadas, procedimientos de programas de seguridad y salud en el trabajo</v>
      </c>
      <c r="L126" s="96" t="str">
        <f>VLOOKUP(H126,Hoja1!A$2:G$445,5,0)</f>
        <v xml:space="preserve">EPP TAPABOCAS, CARETAS CON FILTROS </v>
      </c>
      <c r="M126" s="101">
        <v>2</v>
      </c>
      <c r="N126" s="99">
        <v>1</v>
      </c>
      <c r="O126" s="99">
        <v>25</v>
      </c>
      <c r="P126" s="99">
        <f t="shared" si="85"/>
        <v>2</v>
      </c>
      <c r="Q126" s="99">
        <f t="shared" si="86"/>
        <v>50</v>
      </c>
      <c r="R126" s="97" t="str">
        <f t="shared" si="87"/>
        <v>B-2</v>
      </c>
      <c r="S126" s="100" t="str">
        <f t="shared" si="88"/>
        <v>III</v>
      </c>
      <c r="T126" s="100" t="str">
        <f t="shared" si="89"/>
        <v>Mejorable</v>
      </c>
      <c r="U126" s="186"/>
      <c r="V126" s="96" t="str">
        <f>VLOOKUP(H126,Hoja1!A$2:G$445,6,0)</f>
        <v>NEUMOCONIOSIS</v>
      </c>
      <c r="W126" s="105"/>
      <c r="X126" s="105"/>
      <c r="Y126" s="105"/>
      <c r="Z126" s="103"/>
      <c r="AA126" s="103" t="str">
        <f>VLOOKUP(H126,Hoja1!A$2:G$445,7,0)</f>
        <v>USO Y MANEJO ADECUADO DE E.P.P.</v>
      </c>
      <c r="AB126" s="191" t="s">
        <v>1261</v>
      </c>
      <c r="AC126" s="177"/>
    </row>
    <row r="127" spans="1:29" ht="51">
      <c r="A127" s="122"/>
      <c r="B127" s="122"/>
      <c r="C127" s="177"/>
      <c r="D127" s="180"/>
      <c r="E127" s="183"/>
      <c r="F127" s="183"/>
      <c r="G127" s="96" t="str">
        <f>VLOOKUP(H127,Hoja1!A$1:G$445,2,0)</f>
        <v>LÍQUIDOS</v>
      </c>
      <c r="H127" s="97" t="s">
        <v>263</v>
      </c>
      <c r="I127" s="96" t="str">
        <f>VLOOKUP(H127,Hoja1!A$2:G$445,3,0)</f>
        <v xml:space="preserve">  QUEMADURAS, IRRITACIONES, LESIONES PIEL, LESIONES OCULARES, IRRITACIÓN DE LAS MUCOSAS</v>
      </c>
      <c r="J127" s="101" t="s">
        <v>1196</v>
      </c>
      <c r="K127" s="96" t="str">
        <f>VLOOKUP(H127,Hoja1!A$2:G$445,4,0)</f>
        <v>Inspecciones planeadas e inspecciones no planeadas, procedimientos de programas de seguridad y salud en el trabajo</v>
      </c>
      <c r="L127" s="96" t="str">
        <f>VLOOKUP(H127,Hoja1!A$2:G$445,5,0)</f>
        <v>EPP TAPABOCAS, CARETAS CON FILTROS, GUANTES</v>
      </c>
      <c r="M127" s="101">
        <v>2</v>
      </c>
      <c r="N127" s="99">
        <v>2</v>
      </c>
      <c r="O127" s="99">
        <v>60</v>
      </c>
      <c r="P127" s="99">
        <f t="shared" si="85"/>
        <v>4</v>
      </c>
      <c r="Q127" s="99">
        <f t="shared" si="86"/>
        <v>240</v>
      </c>
      <c r="R127" s="97" t="str">
        <f t="shared" si="87"/>
        <v>B-4</v>
      </c>
      <c r="S127" s="100" t="str">
        <f t="shared" si="88"/>
        <v>II</v>
      </c>
      <c r="T127" s="100" t="str">
        <f t="shared" si="89"/>
        <v>No Aceptable o Aceptable Con Control Especifico</v>
      </c>
      <c r="U127" s="186"/>
      <c r="V127" s="96" t="str">
        <f>VLOOKUP(H127,Hoja1!A$2:G$445,6,0)</f>
        <v>LESIONES IRREVERSIBLES VÍAS RESPIRATORIAS</v>
      </c>
      <c r="W127" s="105"/>
      <c r="X127" s="105"/>
      <c r="Y127" s="105"/>
      <c r="Z127" s="103"/>
      <c r="AA127" s="103" t="str">
        <f>VLOOKUP(H127,Hoja1!A$2:G$445,7,0)</f>
        <v>USO Y MANEJO ADECUADO DE E.P.P.; MANEJO DE PRODUCTOS QUÍMICOS LÍQUIDOS</v>
      </c>
      <c r="AB127" s="191"/>
      <c r="AC127" s="177"/>
    </row>
    <row r="128" spans="1:29" ht="63.75">
      <c r="A128" s="122"/>
      <c r="B128" s="122"/>
      <c r="C128" s="197"/>
      <c r="D128" s="201"/>
      <c r="E128" s="202"/>
      <c r="F128" s="202"/>
      <c r="G128" s="96" t="str">
        <f>VLOOKUP(H128,Hoja1!A$1:G$445,2,0)</f>
        <v>Atropellamiento, Envestir</v>
      </c>
      <c r="H128" s="97" t="s">
        <v>1188</v>
      </c>
      <c r="I128" s="96" t="str">
        <f>VLOOKUP(H128,Hoja1!A$2:G$445,3,0)</f>
        <v>Lesiones, pérdidas materiales, muerte</v>
      </c>
      <c r="J128" s="101" t="s">
        <v>1196</v>
      </c>
      <c r="K128" s="96" t="str">
        <f>VLOOKUP(H128,Hoja1!A$2:G$445,4,0)</f>
        <v>Inspecciones planeadas e inspecciones no planeadas, procedimientos de programas de seguridad y salud en el trabajo</v>
      </c>
      <c r="L128" s="96" t="str">
        <f>VLOOKUP(H128,Hoja1!A$2:G$445,5,0)</f>
        <v>Programa de seguridad vial, señalización</v>
      </c>
      <c r="M128" s="101">
        <v>2</v>
      </c>
      <c r="N128" s="99">
        <v>2</v>
      </c>
      <c r="O128" s="99">
        <v>60</v>
      </c>
      <c r="P128" s="99">
        <f t="shared" si="85"/>
        <v>4</v>
      </c>
      <c r="Q128" s="99">
        <f t="shared" si="86"/>
        <v>240</v>
      </c>
      <c r="R128" s="97" t="str">
        <f t="shared" si="87"/>
        <v>B-4</v>
      </c>
      <c r="S128" s="100" t="str">
        <f t="shared" si="88"/>
        <v>II</v>
      </c>
      <c r="T128" s="100" t="str">
        <f t="shared" si="89"/>
        <v>No Aceptable o Aceptable Con Control Especifico</v>
      </c>
      <c r="U128" s="203"/>
      <c r="V128" s="96" t="str">
        <f>VLOOKUP(H128,Hoja1!A$2:G$445,6,0)</f>
        <v>Muerte</v>
      </c>
      <c r="W128" s="105"/>
      <c r="X128" s="105"/>
      <c r="Y128" s="105"/>
      <c r="Z128" s="103"/>
      <c r="AA128" s="103" t="str">
        <f>VLOOKUP(H128,Hoja1!A$2:G$445,7,0)</f>
        <v>Seguridad vial y manejo defensivo, aseguramiento de áreas de trabajo</v>
      </c>
      <c r="AB128" s="116" t="s">
        <v>1205</v>
      </c>
      <c r="AC128" s="197"/>
    </row>
    <row r="129" spans="1:29" ht="54" customHeight="1">
      <c r="A129" s="122"/>
      <c r="B129" s="122"/>
      <c r="C129" s="197"/>
      <c r="D129" s="201"/>
      <c r="E129" s="202"/>
      <c r="F129" s="202"/>
      <c r="G129" s="96" t="str">
        <f>VLOOKUP(H129,Hoja1!A$1:G$445,2,0)</f>
        <v>Inadecuadas conexiones eléctricas-saturación en tomas de energía</v>
      </c>
      <c r="H129" s="97" t="s">
        <v>566</v>
      </c>
      <c r="I129" s="96" t="str">
        <f>VLOOKUP(H129,Hoja1!A$2:G$445,3,0)</f>
        <v>Quemaduras, electrocución, muerte</v>
      </c>
      <c r="J129" s="101" t="s">
        <v>1196</v>
      </c>
      <c r="K129" s="96" t="str">
        <f>VLOOKUP(H129,Hoja1!A$2:G$445,4,0)</f>
        <v>Inspecciones planeadas e inspecciones no planeadas, procedimientos de programas de seguridad y salud en el trabajo</v>
      </c>
      <c r="L129" s="96" t="str">
        <f>VLOOKUP(H129,Hoja1!A$2:G$445,5,0)</f>
        <v>E.P.P. Bota dieléctrica, Casco dieléctrico</v>
      </c>
      <c r="M129" s="101">
        <v>2</v>
      </c>
      <c r="N129" s="99">
        <v>3</v>
      </c>
      <c r="O129" s="99">
        <v>25</v>
      </c>
      <c r="P129" s="99">
        <f t="shared" si="85"/>
        <v>6</v>
      </c>
      <c r="Q129" s="99">
        <f t="shared" si="86"/>
        <v>150</v>
      </c>
      <c r="R129" s="97" t="str">
        <f t="shared" si="87"/>
        <v>M-6</v>
      </c>
      <c r="S129" s="100" t="str">
        <f t="shared" si="88"/>
        <v>II</v>
      </c>
      <c r="T129" s="100" t="str">
        <f t="shared" si="89"/>
        <v>No Aceptable o Aceptable Con Control Especifico</v>
      </c>
      <c r="U129" s="203"/>
      <c r="V129" s="96" t="str">
        <f>VLOOKUP(H129,Hoja1!A$2:G$445,6,0)</f>
        <v>Muerte</v>
      </c>
      <c r="W129" s="105"/>
      <c r="X129" s="105"/>
      <c r="Y129" s="105"/>
      <c r="Z129" s="103"/>
      <c r="AA129" s="103" t="str">
        <f>VLOOKUP(H129,Hoja1!A$2:G$445,7,0)</f>
        <v>Uso y manejo adecuado de E.P.P., actos y condiciones inseguras</v>
      </c>
      <c r="AB129" s="116" t="s">
        <v>1262</v>
      </c>
      <c r="AC129" s="197"/>
    </row>
    <row r="130" spans="1:29" ht="45" customHeight="1">
      <c r="A130" s="122"/>
      <c r="B130" s="122"/>
      <c r="C130" s="197"/>
      <c r="D130" s="201"/>
      <c r="E130" s="202"/>
      <c r="F130" s="202"/>
      <c r="G130" s="96" t="str">
        <f>VLOOKUP(H130,Hoja1!A$1:G$445,2,0)</f>
        <v>Superficies de trabajo irregulares o deslizantes</v>
      </c>
      <c r="H130" s="97" t="s">
        <v>597</v>
      </c>
      <c r="I130" s="96" t="str">
        <f>VLOOKUP(H130,Hoja1!A$2:G$445,3,0)</f>
        <v>Caidas del mismo nivel, fracturas, golpe con objetos, caídas de objetos, obstrucción de rutas de evacuación</v>
      </c>
      <c r="J130" s="101" t="s">
        <v>1196</v>
      </c>
      <c r="K130" s="96" t="str">
        <f>VLOOKUP(H130,Hoja1!A$2:G$445,4,0)</f>
        <v>N/A</v>
      </c>
      <c r="L130" s="96" t="str">
        <f>VLOOKUP(H130,Hoja1!A$2:G$445,5,0)</f>
        <v>N/A</v>
      </c>
      <c r="M130" s="101">
        <v>2</v>
      </c>
      <c r="N130" s="99">
        <v>2</v>
      </c>
      <c r="O130" s="99">
        <v>25</v>
      </c>
      <c r="P130" s="99">
        <f t="shared" si="85"/>
        <v>4</v>
      </c>
      <c r="Q130" s="99">
        <f t="shared" si="86"/>
        <v>100</v>
      </c>
      <c r="R130" s="97" t="str">
        <f t="shared" si="87"/>
        <v>B-4</v>
      </c>
      <c r="S130" s="100" t="str">
        <f t="shared" si="88"/>
        <v>III</v>
      </c>
      <c r="T130" s="100" t="str">
        <f t="shared" si="89"/>
        <v>Mejorable</v>
      </c>
      <c r="U130" s="203"/>
      <c r="V130" s="96" t="str">
        <f>VLOOKUP(H130,Hoja1!A$2:G$445,6,0)</f>
        <v>Caídas de distinto nivel</v>
      </c>
      <c r="W130" s="105"/>
      <c r="X130" s="105"/>
      <c r="Y130" s="105"/>
      <c r="Z130" s="103" t="s">
        <v>1263</v>
      </c>
      <c r="AA130" s="103" t="str">
        <f>VLOOKUP(H130,Hoja1!A$2:G$445,7,0)</f>
        <v>Pautas Básicas en orden y aseo en el lugar de trabajo, actos y condiciones inseguras</v>
      </c>
      <c r="AB130" s="116" t="s">
        <v>32</v>
      </c>
      <c r="AC130" s="197"/>
    </row>
    <row r="131" spans="1:29" ht="63.75">
      <c r="A131" s="122"/>
      <c r="B131" s="122"/>
      <c r="C131" s="197"/>
      <c r="D131" s="201"/>
      <c r="E131" s="202"/>
      <c r="F131" s="202"/>
      <c r="G131" s="96" t="str">
        <f>VLOOKUP(H131,Hoja1!A$1:G$445,2,0)</f>
        <v>Herramientas Manuales</v>
      </c>
      <c r="H131" s="97" t="s">
        <v>606</v>
      </c>
      <c r="I131" s="96" t="str">
        <f>VLOOKUP(H131,Hoja1!A$2:G$445,3,0)</f>
        <v>Quemaduras, contusiones y lesiones</v>
      </c>
      <c r="J131" s="101" t="s">
        <v>1196</v>
      </c>
      <c r="K131" s="96" t="str">
        <f>VLOOKUP(H131,Hoja1!A$2:G$445,4,0)</f>
        <v>Inspecciones planeadas e inspecciones no planeadas, procedimientos de programas de seguridad y salud en el trabajo</v>
      </c>
      <c r="L131" s="96" t="str">
        <f>VLOOKUP(H131,Hoja1!A$2:G$445,5,0)</f>
        <v>E.P.P.</v>
      </c>
      <c r="M131" s="101">
        <v>2</v>
      </c>
      <c r="N131" s="99">
        <v>3</v>
      </c>
      <c r="O131" s="99">
        <v>25</v>
      </c>
      <c r="P131" s="99">
        <f t="shared" si="85"/>
        <v>6</v>
      </c>
      <c r="Q131" s="99">
        <f t="shared" si="86"/>
        <v>150</v>
      </c>
      <c r="R131" s="97" t="str">
        <f t="shared" si="87"/>
        <v>M-6</v>
      </c>
      <c r="S131" s="100" t="str">
        <f t="shared" si="88"/>
        <v>II</v>
      </c>
      <c r="T131" s="100" t="str">
        <f t="shared" si="89"/>
        <v>No Aceptable o Aceptable Con Control Especifico</v>
      </c>
      <c r="U131" s="203"/>
      <c r="V131" s="96" t="str">
        <f>VLOOKUP(H131,Hoja1!A$2:G$445,6,0)</f>
        <v>Amputación</v>
      </c>
      <c r="W131" s="105"/>
      <c r="X131" s="105"/>
      <c r="Y131" s="105"/>
      <c r="Z131" s="103"/>
      <c r="AA131" s="103" t="str">
        <f>VLOOKUP(H131,Hoja1!A$2:G$445,7,0)</f>
        <v xml:space="preserve">
Uso y manejo adecuado de E.P.P., uso y manejo adecuado de herramientas manuales y/o máqinas y equipos</v>
      </c>
      <c r="AB131" s="200" t="s">
        <v>1264</v>
      </c>
      <c r="AC131" s="197"/>
    </row>
    <row r="132" spans="1:29" ht="51">
      <c r="A132" s="122"/>
      <c r="B132" s="122"/>
      <c r="C132" s="197"/>
      <c r="D132" s="201"/>
      <c r="E132" s="202"/>
      <c r="F132" s="202"/>
      <c r="G132" s="96" t="str">
        <f>VLOOKUP(H132,Hoja1!A$1:G$445,2,0)</f>
        <v>Maquinaria y equipo</v>
      </c>
      <c r="H132" s="97" t="s">
        <v>612</v>
      </c>
      <c r="I132" s="96" t="str">
        <f>VLOOKUP(H132,Hoja1!A$2:G$445,3,0)</f>
        <v>Atrapamiento, amputación, aplastamiento, fractura, muerte</v>
      </c>
      <c r="J132" s="101" t="s">
        <v>1196</v>
      </c>
      <c r="K132" s="96" t="str">
        <f>VLOOKUP(H132,Hoja1!A$2:G$445,4,0)</f>
        <v>Inspecciones planeadas e inspecciones no planeadas, procedimientos de programas de seguridad y salud en el trabajo</v>
      </c>
      <c r="L132" s="96" t="str">
        <f>VLOOKUP(H132,Hoja1!A$2:G$445,5,0)</f>
        <v>E.P.P.</v>
      </c>
      <c r="M132" s="101">
        <v>2</v>
      </c>
      <c r="N132" s="99">
        <v>3</v>
      </c>
      <c r="O132" s="99">
        <v>25</v>
      </c>
      <c r="P132" s="99">
        <f t="shared" si="85"/>
        <v>6</v>
      </c>
      <c r="Q132" s="99">
        <f t="shared" si="86"/>
        <v>150</v>
      </c>
      <c r="R132" s="97" t="str">
        <f t="shared" si="87"/>
        <v>M-6</v>
      </c>
      <c r="S132" s="100" t="str">
        <f t="shared" si="88"/>
        <v>II</v>
      </c>
      <c r="T132" s="100" t="str">
        <f t="shared" si="89"/>
        <v>No Aceptable o Aceptable Con Control Especifico</v>
      </c>
      <c r="U132" s="203"/>
      <c r="V132" s="96" t="str">
        <f>VLOOKUP(H132,Hoja1!A$2:G$445,6,0)</f>
        <v>Aplastamiento</v>
      </c>
      <c r="W132" s="105"/>
      <c r="X132" s="105"/>
      <c r="Y132" s="105"/>
      <c r="Z132" s="103"/>
      <c r="AA132" s="103" t="str">
        <f>VLOOKUP(H132,Hoja1!A$2:G$445,7,0)</f>
        <v>Uso y manejo adecuado de E.P.P., uso y manejo adecuado de herramientas amnuales y/o máquinas y equipos</v>
      </c>
      <c r="AB132" s="199"/>
      <c r="AC132" s="197"/>
    </row>
    <row r="133" spans="1:29" ht="83.25" customHeight="1">
      <c r="A133" s="122"/>
      <c r="B133" s="122"/>
      <c r="C133" s="197"/>
      <c r="D133" s="201"/>
      <c r="E133" s="202"/>
      <c r="F133" s="202"/>
      <c r="G133" s="96" t="str">
        <f>VLOOKUP(H133,Hoja1!A$1:G$445,2,0)</f>
        <v>Atraco, golpiza, atentados y secuestrados</v>
      </c>
      <c r="H133" s="97" t="s">
        <v>57</v>
      </c>
      <c r="I133" s="96" t="str">
        <f>VLOOKUP(H133,Hoja1!A$2:G$445,3,0)</f>
        <v>Estrés, golpes, Secuestros</v>
      </c>
      <c r="J133" s="101" t="s">
        <v>1196</v>
      </c>
      <c r="K133" s="96" t="str">
        <f>VLOOKUP(H133,Hoja1!A$2:G$445,4,0)</f>
        <v>Inspecciones planeadas e inspecciones no planeadas, procedimientos de programas de seguridad y salud en el trabajo</v>
      </c>
      <c r="L133" s="96" t="str">
        <f>VLOOKUP(H133,Hoja1!A$2:G$445,5,0)</f>
        <v xml:space="preserve">Uniformes Corporativos, Caquetas corporativas, Carnetización
</v>
      </c>
      <c r="M133" s="101">
        <v>2</v>
      </c>
      <c r="N133" s="99">
        <v>2</v>
      </c>
      <c r="O133" s="99">
        <v>60</v>
      </c>
      <c r="P133" s="99">
        <f t="shared" si="85"/>
        <v>4</v>
      </c>
      <c r="Q133" s="99">
        <f t="shared" si="86"/>
        <v>240</v>
      </c>
      <c r="R133" s="97" t="str">
        <f t="shared" si="87"/>
        <v>B-4</v>
      </c>
      <c r="S133" s="100" t="str">
        <f t="shared" si="88"/>
        <v>II</v>
      </c>
      <c r="T133" s="100" t="str">
        <f t="shared" si="89"/>
        <v>No Aceptable o Aceptable Con Control Especifico</v>
      </c>
      <c r="U133" s="203"/>
      <c r="V133" s="96" t="str">
        <f>VLOOKUP(H133,Hoja1!A$2:G$445,6,0)</f>
        <v>Secuestros</v>
      </c>
      <c r="W133" s="105"/>
      <c r="X133" s="105"/>
      <c r="Y133" s="105"/>
      <c r="Z133" s="103"/>
      <c r="AA133" s="103" t="str">
        <f>VLOOKUP(H133,Hoja1!A$2:G$445,7,0)</f>
        <v>N/A</v>
      </c>
      <c r="AB133" s="116" t="s">
        <v>1207</v>
      </c>
      <c r="AC133" s="197"/>
    </row>
    <row r="134" spans="1:29" ht="89.25">
      <c r="A134" s="122"/>
      <c r="B134" s="122"/>
      <c r="C134" s="197"/>
      <c r="D134" s="201"/>
      <c r="E134" s="202"/>
      <c r="F134" s="202"/>
      <c r="G134" s="96" t="str">
        <f>VLOOKUP(H134,Hoja1!A$1:G$445,2,0)</f>
        <v>MANTENIMIENTO DE PUENTE GRUAS, LIMPIEZA DE CANALES, MANTENIMIENTO DE INSTALACIONES LOCATIVAS, MANTENIMIENTO Y REPARACIÓN DE POZOS</v>
      </c>
      <c r="H134" s="97" t="s">
        <v>624</v>
      </c>
      <c r="I134" s="96" t="str">
        <f>VLOOKUP(H134,Hoja1!A$2:G$445,3,0)</f>
        <v>LESIONES, FRACTURAS, MUERTE</v>
      </c>
      <c r="J134" s="101" t="s">
        <v>1196</v>
      </c>
      <c r="K134" s="96" t="str">
        <f>VLOOKUP(H134,Hoja1!A$2:G$445,4,0)</f>
        <v>Inspecciones planeadas e inspecciones no planeadas, procedimientos de programas de seguridad y salud en el trabajo</v>
      </c>
      <c r="L134" s="96" t="str">
        <f>VLOOKUP(H134,Hoja1!A$2:G$445,5,0)</f>
        <v>EPP</v>
      </c>
      <c r="M134" s="101">
        <v>2</v>
      </c>
      <c r="N134" s="99">
        <v>2</v>
      </c>
      <c r="O134" s="99">
        <v>60</v>
      </c>
      <c r="P134" s="99">
        <f t="shared" si="85"/>
        <v>4</v>
      </c>
      <c r="Q134" s="99">
        <f t="shared" si="86"/>
        <v>240</v>
      </c>
      <c r="R134" s="97" t="str">
        <f t="shared" si="87"/>
        <v>B-4</v>
      </c>
      <c r="S134" s="100" t="str">
        <f t="shared" si="88"/>
        <v>II</v>
      </c>
      <c r="T134" s="100" t="str">
        <f t="shared" si="89"/>
        <v>No Aceptable o Aceptable Con Control Especifico</v>
      </c>
      <c r="U134" s="203"/>
      <c r="V134" s="96" t="str">
        <f>VLOOKUP(H134,Hoja1!A$2:G$445,6,0)</f>
        <v>MUERTE</v>
      </c>
      <c r="W134" s="105"/>
      <c r="X134" s="105"/>
      <c r="Y134" s="105"/>
      <c r="Z134" s="103"/>
      <c r="AA134" s="103" t="str">
        <f>VLOOKUP(H134,Hoja1!A$2:G$445,7,0)</f>
        <v>CERTIFICACIÓN Y/O ENTRENAMIENTO EN TRABAJO SEGURO EN ALTURAS; DILGENCIAMIENTO DE PERMISO DE TRABAJO; USO Y MANEJO ADECUADO DE E.P.P.; ARME Y DESARME DE ANDAMIOS</v>
      </c>
      <c r="AB134" s="116" t="s">
        <v>32</v>
      </c>
      <c r="AC134" s="197"/>
    </row>
    <row r="135" spans="1:29" ht="63.75">
      <c r="A135" s="122"/>
      <c r="B135" s="122"/>
      <c r="C135" s="197"/>
      <c r="D135" s="201"/>
      <c r="E135" s="202"/>
      <c r="F135" s="202"/>
      <c r="G135" s="96" t="str">
        <f>VLOOKUP(H135,Hoja1!A$1:G$445,2,0)</f>
        <v>Ingreso a pozos, Red de acueducto o excavaciones</v>
      </c>
      <c r="H135" s="97" t="s">
        <v>571</v>
      </c>
      <c r="I135" s="96" t="str">
        <f>VLOOKUP(H135,Hoja1!A$2:G$445,3,0)</f>
        <v>Intoxicación, asfixicia, daños vías resiratorias, muerte</v>
      </c>
      <c r="J135" s="101" t="s">
        <v>1196</v>
      </c>
      <c r="K135" s="96" t="str">
        <f>VLOOKUP(H135,Hoja1!A$2:G$445,4,0)</f>
        <v>Inspecciones planeadas e inspecciones no planeadas, procedimientos de programas de seguridad y salud en el trabajo</v>
      </c>
      <c r="L135" s="96" t="str">
        <f>VLOOKUP(H135,Hoja1!A$2:G$445,5,0)</f>
        <v>E.P.P. Colectivos, Tripoide</v>
      </c>
      <c r="M135" s="101">
        <v>2</v>
      </c>
      <c r="N135" s="99">
        <v>2</v>
      </c>
      <c r="O135" s="99">
        <v>60</v>
      </c>
      <c r="P135" s="99">
        <f t="shared" si="85"/>
        <v>4</v>
      </c>
      <c r="Q135" s="99">
        <f t="shared" si="86"/>
        <v>240</v>
      </c>
      <c r="R135" s="97" t="str">
        <f t="shared" si="87"/>
        <v>B-4</v>
      </c>
      <c r="S135" s="100" t="str">
        <f t="shared" si="88"/>
        <v>II</v>
      </c>
      <c r="T135" s="100" t="str">
        <f t="shared" si="89"/>
        <v>No Aceptable o Aceptable Con Control Especifico</v>
      </c>
      <c r="U135" s="203"/>
      <c r="V135" s="96" t="str">
        <f>VLOOKUP(H135,Hoja1!A$2:G$445,6,0)</f>
        <v>Muerte</v>
      </c>
      <c r="W135" s="105"/>
      <c r="X135" s="105"/>
      <c r="Y135" s="105"/>
      <c r="Z135" s="103"/>
      <c r="AA135" s="103" t="str">
        <f>VLOOKUP(H135,Hoja1!A$2:G$445,7,0)</f>
        <v>Trabajo seguro en espacios confinados y manejo de medidores de gases, diligenciamiento de permisos de trabajos, uso y manejo adecuado de E.P.P.</v>
      </c>
      <c r="AB135" s="116" t="s">
        <v>1269</v>
      </c>
      <c r="AC135" s="197"/>
    </row>
    <row r="136" spans="1:29" ht="51">
      <c r="A136" s="122"/>
      <c r="B136" s="122"/>
      <c r="C136" s="197"/>
      <c r="D136" s="201"/>
      <c r="E136" s="202"/>
      <c r="F136" s="202"/>
      <c r="G136" s="96" t="str">
        <f>VLOOKUP(H136,Hoja1!A$1:G$445,2,0)</f>
        <v>MATERIAL PARTICULADO</v>
      </c>
      <c r="H136" s="97" t="s">
        <v>269</v>
      </c>
      <c r="I136" s="96" t="str">
        <f>VLOOKUP(H136,Hoja1!A$2:G$445,3,0)</f>
        <v>NEUMOCONIOSIS, BRONQUITIS, ASMA, SILICOSIS</v>
      </c>
      <c r="J136" s="101" t="s">
        <v>1196</v>
      </c>
      <c r="K136" s="96" t="str">
        <f>VLOOKUP(H136,Hoja1!A$2:G$445,4,0)</f>
        <v>Inspecciones planeadas e inspecciones no planeadas, procedimientos de programas de seguridad y salud en el trabajo</v>
      </c>
      <c r="L136" s="96" t="str">
        <f>VLOOKUP(H136,Hoja1!A$2:G$445,5,0)</f>
        <v>EPP MASCARILLAS Y FILTROS</v>
      </c>
      <c r="M136" s="101">
        <v>2</v>
      </c>
      <c r="N136" s="99">
        <v>2</v>
      </c>
      <c r="O136" s="99">
        <v>10</v>
      </c>
      <c r="P136" s="99">
        <f t="shared" si="85"/>
        <v>4</v>
      </c>
      <c r="Q136" s="99">
        <f t="shared" si="86"/>
        <v>40</v>
      </c>
      <c r="R136" s="97" t="str">
        <f t="shared" si="87"/>
        <v>B-4</v>
      </c>
      <c r="S136" s="100" t="str">
        <f t="shared" si="88"/>
        <v>III</v>
      </c>
      <c r="T136" s="100" t="str">
        <f t="shared" si="89"/>
        <v>Mejorable</v>
      </c>
      <c r="U136" s="203"/>
      <c r="V136" s="96" t="str">
        <f>VLOOKUP(H136,Hoja1!A$2:G$445,6,0)</f>
        <v>NEUMOCONIOSIS</v>
      </c>
      <c r="W136" s="105"/>
      <c r="X136" s="105"/>
      <c r="Y136" s="105"/>
      <c r="Z136" s="103"/>
      <c r="AA136" s="103" t="str">
        <f>VLOOKUP(H136,Hoja1!A$2:G$445,7,0)</f>
        <v>USO Y MANEJO DE LOS EPP</v>
      </c>
      <c r="AB136" s="116" t="s">
        <v>1265</v>
      </c>
      <c r="AC136" s="197"/>
    </row>
    <row r="137" spans="1:29" ht="70.5" customHeight="1" thickBot="1">
      <c r="A137" s="196"/>
      <c r="B137" s="196"/>
      <c r="C137" s="178"/>
      <c r="D137" s="181"/>
      <c r="E137" s="184"/>
      <c r="F137" s="184"/>
      <c r="G137" s="106" t="str">
        <f>VLOOKUP(H137,Hoja1!A$1:G$445,2,0)</f>
        <v>SISMOS, INCENDIOS, INUNDACIONES, TERREMOTOS, VENDAVALES, DERRUMBE</v>
      </c>
      <c r="H137" s="107" t="s">
        <v>62</v>
      </c>
      <c r="I137" s="106" t="str">
        <f>VLOOKUP(H137,Hoja1!A$2:G$445,3,0)</f>
        <v>SISMOS, INCENDIOS, INUNDACIONES, TERREMOTOS, VENDAVALES</v>
      </c>
      <c r="J137" s="111" t="s">
        <v>1214</v>
      </c>
      <c r="K137" s="106" t="str">
        <f>VLOOKUP(H137,Hoja1!A$2:G$445,4,0)</f>
        <v>Inspecciones planeadas e inspecciones no planeadas, procedimientos de programas de seguridad y salud en el trabajo</v>
      </c>
      <c r="L137" s="106" t="str">
        <f>VLOOKUP(H137,Hoja1!A$2:G$445,5,0)</f>
        <v>BRIGADAS DE EMERGENCIAS</v>
      </c>
      <c r="M137" s="111">
        <v>2</v>
      </c>
      <c r="N137" s="109">
        <v>1</v>
      </c>
      <c r="O137" s="109">
        <v>100</v>
      </c>
      <c r="P137" s="109">
        <f t="shared" si="85"/>
        <v>2</v>
      </c>
      <c r="Q137" s="109">
        <f t="shared" si="86"/>
        <v>200</v>
      </c>
      <c r="R137" s="107" t="str">
        <f t="shared" si="87"/>
        <v>B-2</v>
      </c>
      <c r="S137" s="110" t="str">
        <f t="shared" si="88"/>
        <v>II</v>
      </c>
      <c r="T137" s="110" t="str">
        <f t="shared" si="89"/>
        <v>No Aceptable o Aceptable Con Control Especifico</v>
      </c>
      <c r="U137" s="187"/>
      <c r="V137" s="106" t="str">
        <f>VLOOKUP(H137,Hoja1!A$2:G$445,6,0)</f>
        <v>MUERTE</v>
      </c>
      <c r="W137" s="112"/>
      <c r="X137" s="112"/>
      <c r="Y137" s="112"/>
      <c r="Z137" s="113" t="s">
        <v>1209</v>
      </c>
      <c r="AA137" s="114" t="str">
        <f>VLOOKUP(H137,Hoja1!A$2:G$445,7,0)</f>
        <v>ENTRENAMIENTO DE LA BRIGADA; DIVULGACIÓN DE PLAN DE EMERGENCIA</v>
      </c>
      <c r="AB137" s="112" t="s">
        <v>1208</v>
      </c>
      <c r="AC137" s="178"/>
    </row>
  </sheetData>
  <mergeCells count="76">
    <mergeCell ref="C48:C71"/>
    <mergeCell ref="D48:D71"/>
    <mergeCell ref="E48:E71"/>
    <mergeCell ref="F48:F71"/>
    <mergeCell ref="U48:U71"/>
    <mergeCell ref="A8:A10"/>
    <mergeCell ref="B8:B10"/>
    <mergeCell ref="C8:F9"/>
    <mergeCell ref="G8:H9"/>
    <mergeCell ref="I8:I10"/>
    <mergeCell ref="W8:AC9"/>
    <mergeCell ref="C11:C30"/>
    <mergeCell ref="D11:D30"/>
    <mergeCell ref="E11:E30"/>
    <mergeCell ref="F11:F30"/>
    <mergeCell ref="J8:L9"/>
    <mergeCell ref="U11:U30"/>
    <mergeCell ref="AC11:AC30"/>
    <mergeCell ref="AB15:AB18"/>
    <mergeCell ref="AB19:AB20"/>
    <mergeCell ref="AB27:AB28"/>
    <mergeCell ref="U31:U47"/>
    <mergeCell ref="C2:D2"/>
    <mergeCell ref="E2:I2"/>
    <mergeCell ref="E3:I3"/>
    <mergeCell ref="C4:D4"/>
    <mergeCell ref="E4:I4"/>
    <mergeCell ref="M8:S9"/>
    <mergeCell ref="T8:T9"/>
    <mergeCell ref="U8:V9"/>
    <mergeCell ref="E5:G5"/>
    <mergeCell ref="C31:C47"/>
    <mergeCell ref="D31:D47"/>
    <mergeCell ref="E31:E47"/>
    <mergeCell ref="F31:F47"/>
    <mergeCell ref="AC31:AC47"/>
    <mergeCell ref="AB35:AB37"/>
    <mergeCell ref="AB38:AB39"/>
    <mergeCell ref="AB44:AB45"/>
    <mergeCell ref="AB55:AB57"/>
    <mergeCell ref="AC48:AC71"/>
    <mergeCell ref="AB53:AB54"/>
    <mergeCell ref="AB59:AB60"/>
    <mergeCell ref="AB65:AB66"/>
    <mergeCell ref="C72:C93"/>
    <mergeCell ref="D72:D93"/>
    <mergeCell ref="E72:E93"/>
    <mergeCell ref="F72:F93"/>
    <mergeCell ref="U72:U93"/>
    <mergeCell ref="AC72:AC93"/>
    <mergeCell ref="AB77:AB78"/>
    <mergeCell ref="AB79:AB80"/>
    <mergeCell ref="AB82:AB83"/>
    <mergeCell ref="AB87:AB88"/>
    <mergeCell ref="AB109:AB110"/>
    <mergeCell ref="C94:C115"/>
    <mergeCell ref="D94:D115"/>
    <mergeCell ref="E94:E115"/>
    <mergeCell ref="F94:F115"/>
    <mergeCell ref="U94:U115"/>
    <mergeCell ref="A11:A137"/>
    <mergeCell ref="B11:B137"/>
    <mergeCell ref="AC116:AC137"/>
    <mergeCell ref="AB121:AB122"/>
    <mergeCell ref="AB123:AB124"/>
    <mergeCell ref="AB126:AB127"/>
    <mergeCell ref="AB131:AB132"/>
    <mergeCell ref="C116:C137"/>
    <mergeCell ref="D116:D137"/>
    <mergeCell ref="E116:E137"/>
    <mergeCell ref="F116:F137"/>
    <mergeCell ref="U116:U137"/>
    <mergeCell ref="AC94:AC115"/>
    <mergeCell ref="AB99:AB100"/>
    <mergeCell ref="AB101:AB102"/>
    <mergeCell ref="AB104:AB105"/>
  </mergeCells>
  <conditionalFormatting sqref="O13:O23 O53:O56 O27:O28 O30 O48:O49 O33:O41 O59:O60 O71 O77:O79">
    <cfRule type="cellIs" priority="1014" operator="equal" stopIfTrue="1">
      <formula>"10, 25, 50, 100"</formula>
    </cfRule>
  </conditionalFormatting>
  <conditionalFormatting sqref="T1:T10 T138:T1048576">
    <cfRule type="containsText" priority="1011" dxfId="584" operator="containsText" text="No Aceptable o Aceptable con Control Especifico">
      <formula>NOT(ISERROR(SEARCH("No Aceptable o Aceptable con Control Especifico",T1)))</formula>
    </cfRule>
    <cfRule type="containsText" priority="1012" dxfId="586" operator="containsText" text="No Aceptable">
      <formula>NOT(ISERROR(SEARCH("No Aceptable",T1)))</formula>
    </cfRule>
    <cfRule type="containsText" priority="1013" dxfId="585" operator="containsText" text="No Aceptable o Aceptable con Control Especifico">
      <formula>NOT(ISERROR(SEARCH("No Aceptable o Aceptable con Control Especifico",T1)))</formula>
    </cfRule>
  </conditionalFormatting>
  <conditionalFormatting sqref="S1:S10 S138:S1048576">
    <cfRule type="cellIs" priority="1010" dxfId="584" operator="equal">
      <formula>"II"</formula>
    </cfRule>
  </conditionalFormatting>
  <conditionalFormatting sqref="S11 S53:S56 S13:S23 S27:S28 S30 S48:S49 S33:S41 S59:S60 S71 S77:S79">
    <cfRule type="cellIs" priority="1006" dxfId="7" operator="equal" stopIfTrue="1">
      <formula>"IV"</formula>
    </cfRule>
    <cfRule type="cellIs" priority="1007" dxfId="6" operator="equal" stopIfTrue="1">
      <formula>"III"</formula>
    </cfRule>
    <cfRule type="cellIs" priority="1008" dxfId="5" operator="equal" stopIfTrue="1">
      <formula>"II"</formula>
    </cfRule>
    <cfRule type="cellIs" priority="1009" dxfId="3" operator="equal" stopIfTrue="1">
      <formula>"I"</formula>
    </cfRule>
  </conditionalFormatting>
  <conditionalFormatting sqref="T11 T53:T56 T13:T23 T27:T28 T30 T48:T49 T33:T41 T59:T60 T71 T77:T79">
    <cfRule type="cellIs" priority="1004" dxfId="3" operator="equal" stopIfTrue="1">
      <formula>"No Aceptable"</formula>
    </cfRule>
    <cfRule type="cellIs" priority="1005" dxfId="2" operator="equal" stopIfTrue="1">
      <formula>"Aceptable"</formula>
    </cfRule>
  </conditionalFormatting>
  <conditionalFormatting sqref="T11 T53:T56 T13:T23 T27:T28 T30 T48:T49 T33:T41 T59:T60 T71 T77:T79">
    <cfRule type="cellIs" priority="1003" dxfId="1" operator="equal" stopIfTrue="1">
      <formula>"No Aceptable o Aceptable Con Control Especifico"</formula>
    </cfRule>
  </conditionalFormatting>
  <conditionalFormatting sqref="T11 T53:T56 T13:T23 T27:T28 T30 T48:T49 T33:T41 T59:T60 T71 T77:T79">
    <cfRule type="containsText" priority="1002" dxfId="0" operator="containsText" stopIfTrue="1" text="Mejorable">
      <formula>NOT(ISERROR(SEARCH("Mejorable",T11)))</formula>
    </cfRule>
  </conditionalFormatting>
  <conditionalFormatting sqref="O11">
    <cfRule type="cellIs" priority="1001" operator="equal" stopIfTrue="1">
      <formula>"10, 25, 50, 100"</formula>
    </cfRule>
  </conditionalFormatting>
  <conditionalFormatting sqref="O29">
    <cfRule type="cellIs" priority="1000" operator="equal" stopIfTrue="1">
      <formula>"10, 25, 50, 100"</formula>
    </cfRule>
  </conditionalFormatting>
  <conditionalFormatting sqref="S29">
    <cfRule type="cellIs" priority="996" dxfId="7" operator="equal" stopIfTrue="1">
      <formula>"IV"</formula>
    </cfRule>
    <cfRule type="cellIs" priority="997" dxfId="6" operator="equal" stopIfTrue="1">
      <formula>"III"</formula>
    </cfRule>
    <cfRule type="cellIs" priority="998" dxfId="5" operator="equal" stopIfTrue="1">
      <formula>"II"</formula>
    </cfRule>
    <cfRule type="cellIs" priority="999" dxfId="3" operator="equal" stopIfTrue="1">
      <formula>"I"</formula>
    </cfRule>
  </conditionalFormatting>
  <conditionalFormatting sqref="T29">
    <cfRule type="cellIs" priority="994" dxfId="3" operator="equal" stopIfTrue="1">
      <formula>"No Aceptable"</formula>
    </cfRule>
    <cfRule type="cellIs" priority="995" dxfId="2" operator="equal" stopIfTrue="1">
      <formula>"Aceptable"</formula>
    </cfRule>
  </conditionalFormatting>
  <conditionalFormatting sqref="T29">
    <cfRule type="cellIs" priority="993" dxfId="1" operator="equal" stopIfTrue="1">
      <formula>"No Aceptable o Aceptable Con Control Especifico"</formula>
    </cfRule>
  </conditionalFormatting>
  <conditionalFormatting sqref="T29">
    <cfRule type="containsText" priority="992" dxfId="0" operator="containsText" stopIfTrue="1" text="Mejorable">
      <formula>NOT(ISERROR(SEARCH("Mejorable",T29)))</formula>
    </cfRule>
  </conditionalFormatting>
  <conditionalFormatting sqref="O50">
    <cfRule type="cellIs" priority="973" operator="equal" stopIfTrue="1">
      <formula>"10, 25, 50, 100"</formula>
    </cfRule>
  </conditionalFormatting>
  <conditionalFormatting sqref="S50">
    <cfRule type="cellIs" priority="969" dxfId="7" operator="equal" stopIfTrue="1">
      <formula>"IV"</formula>
    </cfRule>
    <cfRule type="cellIs" priority="970" dxfId="6" operator="equal" stopIfTrue="1">
      <formula>"III"</formula>
    </cfRule>
    <cfRule type="cellIs" priority="971" dxfId="5" operator="equal" stopIfTrue="1">
      <formula>"II"</formula>
    </cfRule>
    <cfRule type="cellIs" priority="972" dxfId="3" operator="equal" stopIfTrue="1">
      <formula>"I"</formula>
    </cfRule>
  </conditionalFormatting>
  <conditionalFormatting sqref="T50">
    <cfRule type="cellIs" priority="967" dxfId="3" operator="equal" stopIfTrue="1">
      <formula>"No Aceptable"</formula>
    </cfRule>
    <cfRule type="cellIs" priority="968" dxfId="2" operator="equal" stopIfTrue="1">
      <formula>"Aceptable"</formula>
    </cfRule>
  </conditionalFormatting>
  <conditionalFormatting sqref="T50">
    <cfRule type="cellIs" priority="966" dxfId="1" operator="equal" stopIfTrue="1">
      <formula>"No Aceptable o Aceptable Con Control Especifico"</formula>
    </cfRule>
  </conditionalFormatting>
  <conditionalFormatting sqref="T50">
    <cfRule type="containsText" priority="965" dxfId="0" operator="containsText" stopIfTrue="1" text="Mejorable">
      <formula>NOT(ISERROR(SEARCH("Mejorable",T50)))</formula>
    </cfRule>
  </conditionalFormatting>
  <conditionalFormatting sqref="O52">
    <cfRule type="cellIs" priority="964" operator="equal" stopIfTrue="1">
      <formula>"10, 25, 50, 100"</formula>
    </cfRule>
  </conditionalFormatting>
  <conditionalFormatting sqref="S52">
    <cfRule type="cellIs" priority="960" dxfId="7" operator="equal" stopIfTrue="1">
      <formula>"IV"</formula>
    </cfRule>
    <cfRule type="cellIs" priority="961" dxfId="6" operator="equal" stopIfTrue="1">
      <formula>"III"</formula>
    </cfRule>
    <cfRule type="cellIs" priority="962" dxfId="5" operator="equal" stopIfTrue="1">
      <formula>"II"</formula>
    </cfRule>
    <cfRule type="cellIs" priority="963" dxfId="3" operator="equal" stopIfTrue="1">
      <formula>"I"</formula>
    </cfRule>
  </conditionalFormatting>
  <conditionalFormatting sqref="T52">
    <cfRule type="cellIs" priority="958" dxfId="3" operator="equal" stopIfTrue="1">
      <formula>"No Aceptable"</formula>
    </cfRule>
    <cfRule type="cellIs" priority="959" dxfId="2" operator="equal" stopIfTrue="1">
      <formula>"Aceptable"</formula>
    </cfRule>
  </conditionalFormatting>
  <conditionalFormatting sqref="T52">
    <cfRule type="cellIs" priority="957" dxfId="1" operator="equal" stopIfTrue="1">
      <formula>"No Aceptable o Aceptable Con Control Especifico"</formula>
    </cfRule>
  </conditionalFormatting>
  <conditionalFormatting sqref="T52">
    <cfRule type="containsText" priority="956" dxfId="0" operator="containsText" stopIfTrue="1" text="Mejorable">
      <formula>NOT(ISERROR(SEARCH("Mejorable",T52)))</formula>
    </cfRule>
  </conditionalFormatting>
  <conditionalFormatting sqref="O12">
    <cfRule type="cellIs" priority="649" operator="equal" stopIfTrue="1">
      <formula>"10, 25, 50, 100"</formula>
    </cfRule>
  </conditionalFormatting>
  <conditionalFormatting sqref="S12">
    <cfRule type="cellIs" priority="645" dxfId="7" operator="equal" stopIfTrue="1">
      <formula>"IV"</formula>
    </cfRule>
    <cfRule type="cellIs" priority="646" dxfId="6" operator="equal" stopIfTrue="1">
      <formula>"III"</formula>
    </cfRule>
    <cfRule type="cellIs" priority="647" dxfId="5" operator="equal" stopIfTrue="1">
      <formula>"II"</formula>
    </cfRule>
    <cfRule type="cellIs" priority="648" dxfId="3" operator="equal" stopIfTrue="1">
      <formula>"I"</formula>
    </cfRule>
  </conditionalFormatting>
  <conditionalFormatting sqref="T12">
    <cfRule type="cellIs" priority="643" dxfId="3" operator="equal" stopIfTrue="1">
      <formula>"No Aceptable"</formula>
    </cfRule>
    <cfRule type="cellIs" priority="644" dxfId="2" operator="equal" stopIfTrue="1">
      <formula>"Aceptable"</formula>
    </cfRule>
  </conditionalFormatting>
  <conditionalFormatting sqref="T12">
    <cfRule type="cellIs" priority="642" dxfId="1" operator="equal" stopIfTrue="1">
      <formula>"No Aceptable o Aceptable Con Control Especifico"</formula>
    </cfRule>
  </conditionalFormatting>
  <conditionalFormatting sqref="T12">
    <cfRule type="containsText" priority="641" dxfId="0" operator="containsText" stopIfTrue="1" text="Mejorable">
      <formula>NOT(ISERROR(SEARCH("Mejorable",T12)))</formula>
    </cfRule>
  </conditionalFormatting>
  <conditionalFormatting sqref="O26">
    <cfRule type="cellIs" priority="640" operator="equal" stopIfTrue="1">
      <formula>"10, 25, 50, 100"</formula>
    </cfRule>
  </conditionalFormatting>
  <conditionalFormatting sqref="S26">
    <cfRule type="cellIs" priority="636" dxfId="7" operator="equal" stopIfTrue="1">
      <formula>"IV"</formula>
    </cfRule>
    <cfRule type="cellIs" priority="637" dxfId="6" operator="equal" stopIfTrue="1">
      <formula>"III"</formula>
    </cfRule>
    <cfRule type="cellIs" priority="638" dxfId="5" operator="equal" stopIfTrue="1">
      <formula>"II"</formula>
    </cfRule>
    <cfRule type="cellIs" priority="639" dxfId="3" operator="equal" stopIfTrue="1">
      <formula>"I"</formula>
    </cfRule>
  </conditionalFormatting>
  <conditionalFormatting sqref="T26">
    <cfRule type="cellIs" priority="634" dxfId="3" operator="equal" stopIfTrue="1">
      <formula>"No Aceptable"</formula>
    </cfRule>
    <cfRule type="cellIs" priority="635" dxfId="2" operator="equal" stopIfTrue="1">
      <formula>"Aceptable"</formula>
    </cfRule>
  </conditionalFormatting>
  <conditionalFormatting sqref="T26">
    <cfRule type="cellIs" priority="633" dxfId="1" operator="equal" stopIfTrue="1">
      <formula>"No Aceptable o Aceptable Con Control Especifico"</formula>
    </cfRule>
  </conditionalFormatting>
  <conditionalFormatting sqref="T26">
    <cfRule type="containsText" priority="632" dxfId="0" operator="containsText" stopIfTrue="1" text="Mejorable">
      <formula>NOT(ISERROR(SEARCH("Mejorable",T26)))</formula>
    </cfRule>
  </conditionalFormatting>
  <conditionalFormatting sqref="O25">
    <cfRule type="cellIs" priority="631" operator="equal" stopIfTrue="1">
      <formula>"10, 25, 50, 100"</formula>
    </cfRule>
  </conditionalFormatting>
  <conditionalFormatting sqref="S25">
    <cfRule type="cellIs" priority="627" dxfId="7" operator="equal" stopIfTrue="1">
      <formula>"IV"</formula>
    </cfRule>
    <cfRule type="cellIs" priority="628" dxfId="6" operator="equal" stopIfTrue="1">
      <formula>"III"</formula>
    </cfRule>
    <cfRule type="cellIs" priority="629" dxfId="5" operator="equal" stopIfTrue="1">
      <formula>"II"</formula>
    </cfRule>
    <cfRule type="cellIs" priority="630" dxfId="3" operator="equal" stopIfTrue="1">
      <formula>"I"</formula>
    </cfRule>
  </conditionalFormatting>
  <conditionalFormatting sqref="T25">
    <cfRule type="cellIs" priority="625" dxfId="3" operator="equal" stopIfTrue="1">
      <formula>"No Aceptable"</formula>
    </cfRule>
    <cfRule type="cellIs" priority="626" dxfId="2" operator="equal" stopIfTrue="1">
      <formula>"Aceptable"</formula>
    </cfRule>
  </conditionalFormatting>
  <conditionalFormatting sqref="T25">
    <cfRule type="cellIs" priority="624" dxfId="1" operator="equal" stopIfTrue="1">
      <formula>"No Aceptable o Aceptable Con Control Especifico"</formula>
    </cfRule>
  </conditionalFormatting>
  <conditionalFormatting sqref="T25">
    <cfRule type="containsText" priority="623" dxfId="0" operator="containsText" stopIfTrue="1" text="Mejorable">
      <formula>NOT(ISERROR(SEARCH("Mejorable",T25)))</formula>
    </cfRule>
  </conditionalFormatting>
  <conditionalFormatting sqref="O24">
    <cfRule type="cellIs" priority="622" operator="equal" stopIfTrue="1">
      <formula>"10, 25, 50, 100"</formula>
    </cfRule>
  </conditionalFormatting>
  <conditionalFormatting sqref="S24">
    <cfRule type="cellIs" priority="618" dxfId="7" operator="equal" stopIfTrue="1">
      <formula>"IV"</formula>
    </cfRule>
    <cfRule type="cellIs" priority="619" dxfId="6" operator="equal" stopIfTrue="1">
      <formula>"III"</formula>
    </cfRule>
    <cfRule type="cellIs" priority="620" dxfId="5" operator="equal" stopIfTrue="1">
      <formula>"II"</formula>
    </cfRule>
    <cfRule type="cellIs" priority="621" dxfId="3" operator="equal" stopIfTrue="1">
      <formula>"I"</formula>
    </cfRule>
  </conditionalFormatting>
  <conditionalFormatting sqref="T24">
    <cfRule type="cellIs" priority="616" dxfId="3" operator="equal" stopIfTrue="1">
      <formula>"No Aceptable"</formula>
    </cfRule>
    <cfRule type="cellIs" priority="617" dxfId="2" operator="equal" stopIfTrue="1">
      <formula>"Aceptable"</formula>
    </cfRule>
  </conditionalFormatting>
  <conditionalFormatting sqref="T24">
    <cfRule type="cellIs" priority="615" dxfId="1" operator="equal" stopIfTrue="1">
      <formula>"No Aceptable o Aceptable Con Control Especifico"</formula>
    </cfRule>
  </conditionalFormatting>
  <conditionalFormatting sqref="T24">
    <cfRule type="containsText" priority="614" dxfId="0" operator="containsText" stopIfTrue="1" text="Mejorable">
      <formula>NOT(ISERROR(SEARCH("Mejorable",T24)))</formula>
    </cfRule>
  </conditionalFormatting>
  <conditionalFormatting sqref="O44:O45 O47">
    <cfRule type="cellIs" priority="613" operator="equal" stopIfTrue="1">
      <formula>"10, 25, 50, 100"</formula>
    </cfRule>
  </conditionalFormatting>
  <conditionalFormatting sqref="S31 S44:S45 S47">
    <cfRule type="cellIs" priority="609" dxfId="7" operator="equal" stopIfTrue="1">
      <formula>"IV"</formula>
    </cfRule>
    <cfRule type="cellIs" priority="610" dxfId="6" operator="equal" stopIfTrue="1">
      <formula>"III"</formula>
    </cfRule>
    <cfRule type="cellIs" priority="611" dxfId="5" operator="equal" stopIfTrue="1">
      <formula>"II"</formula>
    </cfRule>
    <cfRule type="cellIs" priority="612" dxfId="3" operator="equal" stopIfTrue="1">
      <formula>"I"</formula>
    </cfRule>
  </conditionalFormatting>
  <conditionalFormatting sqref="T31 T44:T45 T47">
    <cfRule type="cellIs" priority="607" dxfId="3" operator="equal" stopIfTrue="1">
      <formula>"No Aceptable"</formula>
    </cfRule>
    <cfRule type="cellIs" priority="608" dxfId="2" operator="equal" stopIfTrue="1">
      <formula>"Aceptable"</formula>
    </cfRule>
  </conditionalFormatting>
  <conditionalFormatting sqref="T31 T44:T45 T47">
    <cfRule type="cellIs" priority="606" dxfId="1" operator="equal" stopIfTrue="1">
      <formula>"No Aceptable o Aceptable Con Control Especifico"</formula>
    </cfRule>
  </conditionalFormatting>
  <conditionalFormatting sqref="T31 T44:T45 T47">
    <cfRule type="containsText" priority="605" dxfId="0" operator="containsText" stopIfTrue="1" text="Mejorable">
      <formula>NOT(ISERROR(SEARCH("Mejorable",T31)))</formula>
    </cfRule>
  </conditionalFormatting>
  <conditionalFormatting sqref="O31">
    <cfRule type="cellIs" priority="604" operator="equal" stopIfTrue="1">
      <formula>"10, 25, 50, 100"</formula>
    </cfRule>
  </conditionalFormatting>
  <conditionalFormatting sqref="O46">
    <cfRule type="cellIs" priority="603" operator="equal" stopIfTrue="1">
      <formula>"10, 25, 50, 100"</formula>
    </cfRule>
  </conditionalFormatting>
  <conditionalFormatting sqref="S46">
    <cfRule type="cellIs" priority="599" dxfId="7" operator="equal" stopIfTrue="1">
      <formula>"IV"</formula>
    </cfRule>
    <cfRule type="cellIs" priority="600" dxfId="6" operator="equal" stopIfTrue="1">
      <formula>"III"</formula>
    </cfRule>
    <cfRule type="cellIs" priority="601" dxfId="5" operator="equal" stopIfTrue="1">
      <formula>"II"</formula>
    </cfRule>
    <cfRule type="cellIs" priority="602" dxfId="3" operator="equal" stopIfTrue="1">
      <formula>"I"</formula>
    </cfRule>
  </conditionalFormatting>
  <conditionalFormatting sqref="T46">
    <cfRule type="cellIs" priority="597" dxfId="3" operator="equal" stopIfTrue="1">
      <formula>"No Aceptable"</formula>
    </cfRule>
    <cfRule type="cellIs" priority="598" dxfId="2" operator="equal" stopIfTrue="1">
      <formula>"Aceptable"</formula>
    </cfRule>
  </conditionalFormatting>
  <conditionalFormatting sqref="T46">
    <cfRule type="cellIs" priority="596" dxfId="1" operator="equal" stopIfTrue="1">
      <formula>"No Aceptable o Aceptable Con Control Especifico"</formula>
    </cfRule>
  </conditionalFormatting>
  <conditionalFormatting sqref="T46">
    <cfRule type="containsText" priority="595" dxfId="0" operator="containsText" stopIfTrue="1" text="Mejorable">
      <formula>NOT(ISERROR(SEARCH("Mejorable",T46)))</formula>
    </cfRule>
  </conditionalFormatting>
  <conditionalFormatting sqref="O32">
    <cfRule type="cellIs" priority="594" operator="equal" stopIfTrue="1">
      <formula>"10, 25, 50, 100"</formula>
    </cfRule>
  </conditionalFormatting>
  <conditionalFormatting sqref="S32">
    <cfRule type="cellIs" priority="590" dxfId="7" operator="equal" stopIfTrue="1">
      <formula>"IV"</formula>
    </cfRule>
    <cfRule type="cellIs" priority="591" dxfId="6" operator="equal" stopIfTrue="1">
      <formula>"III"</formula>
    </cfRule>
    <cfRule type="cellIs" priority="592" dxfId="5" operator="equal" stopIfTrue="1">
      <formula>"II"</formula>
    </cfRule>
    <cfRule type="cellIs" priority="593" dxfId="3" operator="equal" stopIfTrue="1">
      <formula>"I"</formula>
    </cfRule>
  </conditionalFormatting>
  <conditionalFormatting sqref="T32">
    <cfRule type="cellIs" priority="588" dxfId="3" operator="equal" stopIfTrue="1">
      <formula>"No Aceptable"</formula>
    </cfRule>
    <cfRule type="cellIs" priority="589" dxfId="2" operator="equal" stopIfTrue="1">
      <formula>"Aceptable"</formula>
    </cfRule>
  </conditionalFormatting>
  <conditionalFormatting sqref="T32">
    <cfRule type="cellIs" priority="587" dxfId="1" operator="equal" stopIfTrue="1">
      <formula>"No Aceptable o Aceptable Con Control Especifico"</formula>
    </cfRule>
  </conditionalFormatting>
  <conditionalFormatting sqref="T32">
    <cfRule type="containsText" priority="586" dxfId="0" operator="containsText" stopIfTrue="1" text="Mejorable">
      <formula>NOT(ISERROR(SEARCH("Mejorable",T32)))</formula>
    </cfRule>
  </conditionalFormatting>
  <conditionalFormatting sqref="O43">
    <cfRule type="cellIs" priority="585" operator="equal" stopIfTrue="1">
      <formula>"10, 25, 50, 100"</formula>
    </cfRule>
  </conditionalFormatting>
  <conditionalFormatting sqref="S43">
    <cfRule type="cellIs" priority="581" dxfId="7" operator="equal" stopIfTrue="1">
      <formula>"IV"</formula>
    </cfRule>
    <cfRule type="cellIs" priority="582" dxfId="6" operator="equal" stopIfTrue="1">
      <formula>"III"</formula>
    </cfRule>
    <cfRule type="cellIs" priority="583" dxfId="5" operator="equal" stopIfTrue="1">
      <formula>"II"</formula>
    </cfRule>
    <cfRule type="cellIs" priority="584" dxfId="3" operator="equal" stopIfTrue="1">
      <formula>"I"</formula>
    </cfRule>
  </conditionalFormatting>
  <conditionalFormatting sqref="T43">
    <cfRule type="cellIs" priority="579" dxfId="3" operator="equal" stopIfTrue="1">
      <formula>"No Aceptable"</formula>
    </cfRule>
    <cfRule type="cellIs" priority="580" dxfId="2" operator="equal" stopIfTrue="1">
      <formula>"Aceptable"</formula>
    </cfRule>
  </conditionalFormatting>
  <conditionalFormatting sqref="T43">
    <cfRule type="cellIs" priority="578" dxfId="1" operator="equal" stopIfTrue="1">
      <formula>"No Aceptable o Aceptable Con Control Especifico"</formula>
    </cfRule>
  </conditionalFormatting>
  <conditionalFormatting sqref="T43">
    <cfRule type="containsText" priority="577" dxfId="0" operator="containsText" stopIfTrue="1" text="Mejorable">
      <formula>NOT(ISERROR(SEARCH("Mejorable",T43)))</formula>
    </cfRule>
  </conditionalFormatting>
  <conditionalFormatting sqref="O42">
    <cfRule type="cellIs" priority="576" operator="equal" stopIfTrue="1">
      <formula>"10, 25, 50, 100"</formula>
    </cfRule>
  </conditionalFormatting>
  <conditionalFormatting sqref="S42">
    <cfRule type="cellIs" priority="572" dxfId="7" operator="equal" stopIfTrue="1">
      <formula>"IV"</formula>
    </cfRule>
    <cfRule type="cellIs" priority="573" dxfId="6" operator="equal" stopIfTrue="1">
      <formula>"III"</formula>
    </cfRule>
    <cfRule type="cellIs" priority="574" dxfId="5" operator="equal" stopIfTrue="1">
      <formula>"II"</formula>
    </cfRule>
    <cfRule type="cellIs" priority="575" dxfId="3" operator="equal" stopIfTrue="1">
      <formula>"I"</formula>
    </cfRule>
  </conditionalFormatting>
  <conditionalFormatting sqref="T42">
    <cfRule type="cellIs" priority="570" dxfId="3" operator="equal" stopIfTrue="1">
      <formula>"No Aceptable"</formula>
    </cfRule>
    <cfRule type="cellIs" priority="571" dxfId="2" operator="equal" stopIfTrue="1">
      <formula>"Aceptable"</formula>
    </cfRule>
  </conditionalFormatting>
  <conditionalFormatting sqref="T42">
    <cfRule type="cellIs" priority="569" dxfId="1" operator="equal" stopIfTrue="1">
      <formula>"No Aceptable o Aceptable Con Control Especifico"</formula>
    </cfRule>
  </conditionalFormatting>
  <conditionalFormatting sqref="T42">
    <cfRule type="containsText" priority="568" dxfId="0" operator="containsText" stopIfTrue="1" text="Mejorable">
      <formula>NOT(ISERROR(SEARCH("Mejorable",T42)))</formula>
    </cfRule>
  </conditionalFormatting>
  <conditionalFormatting sqref="O57">
    <cfRule type="cellIs" priority="558" operator="equal" stopIfTrue="1">
      <formula>"10, 25, 50, 100"</formula>
    </cfRule>
  </conditionalFormatting>
  <conditionalFormatting sqref="S57">
    <cfRule type="cellIs" priority="554" dxfId="7" operator="equal" stopIfTrue="1">
      <formula>"IV"</formula>
    </cfRule>
    <cfRule type="cellIs" priority="555" dxfId="6" operator="equal" stopIfTrue="1">
      <formula>"III"</formula>
    </cfRule>
    <cfRule type="cellIs" priority="556" dxfId="5" operator="equal" stopIfTrue="1">
      <formula>"II"</formula>
    </cfRule>
    <cfRule type="cellIs" priority="557" dxfId="3" operator="equal" stopIfTrue="1">
      <formula>"I"</formula>
    </cfRule>
  </conditionalFormatting>
  <conditionalFormatting sqref="T57">
    <cfRule type="cellIs" priority="552" dxfId="3" operator="equal" stopIfTrue="1">
      <formula>"No Aceptable"</formula>
    </cfRule>
    <cfRule type="cellIs" priority="553" dxfId="2" operator="equal" stopIfTrue="1">
      <formula>"Aceptable"</formula>
    </cfRule>
  </conditionalFormatting>
  <conditionalFormatting sqref="T57">
    <cfRule type="cellIs" priority="551" dxfId="1" operator="equal" stopIfTrue="1">
      <formula>"No Aceptable o Aceptable Con Control Especifico"</formula>
    </cfRule>
  </conditionalFormatting>
  <conditionalFormatting sqref="T57">
    <cfRule type="containsText" priority="550" dxfId="0" operator="containsText" stopIfTrue="1" text="Mejorable">
      <formula>NOT(ISERROR(SEARCH("Mejorable",T57)))</formula>
    </cfRule>
  </conditionalFormatting>
  <conditionalFormatting sqref="O58">
    <cfRule type="cellIs" priority="549" operator="equal" stopIfTrue="1">
      <formula>"10, 25, 50, 100"</formula>
    </cfRule>
  </conditionalFormatting>
  <conditionalFormatting sqref="S58">
    <cfRule type="cellIs" priority="545" dxfId="7" operator="equal" stopIfTrue="1">
      <formula>"IV"</formula>
    </cfRule>
    <cfRule type="cellIs" priority="546" dxfId="6" operator="equal" stopIfTrue="1">
      <formula>"III"</formula>
    </cfRule>
    <cfRule type="cellIs" priority="547" dxfId="5" operator="equal" stopIfTrue="1">
      <formula>"II"</formula>
    </cfRule>
    <cfRule type="cellIs" priority="548" dxfId="3" operator="equal" stopIfTrue="1">
      <formula>"I"</formula>
    </cfRule>
  </conditionalFormatting>
  <conditionalFormatting sqref="T58">
    <cfRule type="cellIs" priority="543" dxfId="3" operator="equal" stopIfTrue="1">
      <formula>"No Aceptable"</formula>
    </cfRule>
    <cfRule type="cellIs" priority="544" dxfId="2" operator="equal" stopIfTrue="1">
      <formula>"Aceptable"</formula>
    </cfRule>
  </conditionalFormatting>
  <conditionalFormatting sqref="T58">
    <cfRule type="cellIs" priority="542" dxfId="1" operator="equal" stopIfTrue="1">
      <formula>"No Aceptable o Aceptable Con Control Especifico"</formula>
    </cfRule>
  </conditionalFormatting>
  <conditionalFormatting sqref="T58">
    <cfRule type="containsText" priority="541" dxfId="0" operator="containsText" stopIfTrue="1" text="Mejorable">
      <formula>NOT(ISERROR(SEARCH("Mejorable",T58)))</formula>
    </cfRule>
  </conditionalFormatting>
  <conditionalFormatting sqref="O61">
    <cfRule type="cellIs" priority="540" operator="equal" stopIfTrue="1">
      <formula>"10, 25, 50, 100"</formula>
    </cfRule>
  </conditionalFormatting>
  <conditionalFormatting sqref="S61">
    <cfRule type="cellIs" priority="536" dxfId="7" operator="equal" stopIfTrue="1">
      <formula>"IV"</formula>
    </cfRule>
    <cfRule type="cellIs" priority="537" dxfId="6" operator="equal" stopIfTrue="1">
      <formula>"III"</formula>
    </cfRule>
    <cfRule type="cellIs" priority="538" dxfId="5" operator="equal" stopIfTrue="1">
      <formula>"II"</formula>
    </cfRule>
    <cfRule type="cellIs" priority="539" dxfId="3" operator="equal" stopIfTrue="1">
      <formula>"I"</formula>
    </cfRule>
  </conditionalFormatting>
  <conditionalFormatting sqref="T61">
    <cfRule type="cellIs" priority="534" dxfId="3" operator="equal" stopIfTrue="1">
      <formula>"No Aceptable"</formula>
    </cfRule>
    <cfRule type="cellIs" priority="535" dxfId="2" operator="equal" stopIfTrue="1">
      <formula>"Aceptable"</formula>
    </cfRule>
  </conditionalFormatting>
  <conditionalFormatting sqref="T61">
    <cfRule type="cellIs" priority="533" dxfId="1" operator="equal" stopIfTrue="1">
      <formula>"No Aceptable o Aceptable Con Control Especifico"</formula>
    </cfRule>
  </conditionalFormatting>
  <conditionalFormatting sqref="T61">
    <cfRule type="containsText" priority="532" dxfId="0" operator="containsText" stopIfTrue="1" text="Mejorable">
      <formula>NOT(ISERROR(SEARCH("Mejorable",T61)))</formula>
    </cfRule>
  </conditionalFormatting>
  <conditionalFormatting sqref="O51">
    <cfRule type="cellIs" priority="531" operator="equal" stopIfTrue="1">
      <formula>"10, 25, 50, 100"</formula>
    </cfRule>
  </conditionalFormatting>
  <conditionalFormatting sqref="S51">
    <cfRule type="cellIs" priority="527" dxfId="7" operator="equal" stopIfTrue="1">
      <formula>"IV"</formula>
    </cfRule>
    <cfRule type="cellIs" priority="528" dxfId="6" operator="equal" stopIfTrue="1">
      <formula>"III"</formula>
    </cfRule>
    <cfRule type="cellIs" priority="529" dxfId="5" operator="equal" stopIfTrue="1">
      <formula>"II"</formula>
    </cfRule>
    <cfRule type="cellIs" priority="530" dxfId="3" operator="equal" stopIfTrue="1">
      <formula>"I"</formula>
    </cfRule>
  </conditionalFormatting>
  <conditionalFormatting sqref="T51">
    <cfRule type="cellIs" priority="525" dxfId="3" operator="equal" stopIfTrue="1">
      <formula>"No Aceptable"</formula>
    </cfRule>
    <cfRule type="cellIs" priority="526" dxfId="2" operator="equal" stopIfTrue="1">
      <formula>"Aceptable"</formula>
    </cfRule>
  </conditionalFormatting>
  <conditionalFormatting sqref="T51">
    <cfRule type="cellIs" priority="524" dxfId="1" operator="equal" stopIfTrue="1">
      <formula>"No Aceptable o Aceptable Con Control Especifico"</formula>
    </cfRule>
  </conditionalFormatting>
  <conditionalFormatting sqref="T51">
    <cfRule type="containsText" priority="523" dxfId="0" operator="containsText" stopIfTrue="1" text="Mejorable">
      <formula>NOT(ISERROR(SEARCH("Mejorable",T51)))</formula>
    </cfRule>
  </conditionalFormatting>
  <conditionalFormatting sqref="O70">
    <cfRule type="cellIs" priority="522" operator="equal" stopIfTrue="1">
      <formula>"10, 25, 50, 100"</formula>
    </cfRule>
  </conditionalFormatting>
  <conditionalFormatting sqref="S70">
    <cfRule type="cellIs" priority="518" dxfId="7" operator="equal" stopIfTrue="1">
      <formula>"IV"</formula>
    </cfRule>
    <cfRule type="cellIs" priority="519" dxfId="6" operator="equal" stopIfTrue="1">
      <formula>"III"</formula>
    </cfRule>
    <cfRule type="cellIs" priority="520" dxfId="5" operator="equal" stopIfTrue="1">
      <formula>"II"</formula>
    </cfRule>
    <cfRule type="cellIs" priority="521" dxfId="3" operator="equal" stopIfTrue="1">
      <formula>"I"</formula>
    </cfRule>
  </conditionalFormatting>
  <conditionalFormatting sqref="T70">
    <cfRule type="cellIs" priority="516" dxfId="3" operator="equal" stopIfTrue="1">
      <formula>"No Aceptable"</formula>
    </cfRule>
    <cfRule type="cellIs" priority="517" dxfId="2" operator="equal" stopIfTrue="1">
      <formula>"Aceptable"</formula>
    </cfRule>
  </conditionalFormatting>
  <conditionalFormatting sqref="T70">
    <cfRule type="cellIs" priority="515" dxfId="1" operator="equal" stopIfTrue="1">
      <formula>"No Aceptable o Aceptable Con Control Especifico"</formula>
    </cfRule>
  </conditionalFormatting>
  <conditionalFormatting sqref="T70">
    <cfRule type="containsText" priority="514" dxfId="0" operator="containsText" stopIfTrue="1" text="Mejorable">
      <formula>NOT(ISERROR(SEARCH("Mejorable",T70)))</formula>
    </cfRule>
  </conditionalFormatting>
  <conditionalFormatting sqref="O64">
    <cfRule type="cellIs" priority="513" operator="equal" stopIfTrue="1">
      <formula>"10, 25, 50, 100"</formula>
    </cfRule>
  </conditionalFormatting>
  <conditionalFormatting sqref="S64">
    <cfRule type="cellIs" priority="509" dxfId="7" operator="equal" stopIfTrue="1">
      <formula>"IV"</formula>
    </cfRule>
    <cfRule type="cellIs" priority="510" dxfId="6" operator="equal" stopIfTrue="1">
      <formula>"III"</formula>
    </cfRule>
    <cfRule type="cellIs" priority="511" dxfId="5" operator="equal" stopIfTrue="1">
      <formula>"II"</formula>
    </cfRule>
    <cfRule type="cellIs" priority="512" dxfId="3" operator="equal" stopIfTrue="1">
      <formula>"I"</formula>
    </cfRule>
  </conditionalFormatting>
  <conditionalFormatting sqref="T64">
    <cfRule type="cellIs" priority="507" dxfId="3" operator="equal" stopIfTrue="1">
      <formula>"No Aceptable"</formula>
    </cfRule>
    <cfRule type="cellIs" priority="508" dxfId="2" operator="equal" stopIfTrue="1">
      <formula>"Aceptable"</formula>
    </cfRule>
  </conditionalFormatting>
  <conditionalFormatting sqref="T64">
    <cfRule type="cellIs" priority="506" dxfId="1" operator="equal" stopIfTrue="1">
      <formula>"No Aceptable o Aceptable Con Control Especifico"</formula>
    </cfRule>
  </conditionalFormatting>
  <conditionalFormatting sqref="T64">
    <cfRule type="containsText" priority="505" dxfId="0" operator="containsText" stopIfTrue="1" text="Mejorable">
      <formula>NOT(ISERROR(SEARCH("Mejorable",T64)))</formula>
    </cfRule>
  </conditionalFormatting>
  <conditionalFormatting sqref="O63">
    <cfRule type="cellIs" priority="504" operator="equal" stopIfTrue="1">
      <formula>"10, 25, 50, 100"</formula>
    </cfRule>
  </conditionalFormatting>
  <conditionalFormatting sqref="S63">
    <cfRule type="cellIs" priority="500" dxfId="7" operator="equal" stopIfTrue="1">
      <formula>"IV"</formula>
    </cfRule>
    <cfRule type="cellIs" priority="501" dxfId="6" operator="equal" stopIfTrue="1">
      <formula>"III"</formula>
    </cfRule>
    <cfRule type="cellIs" priority="502" dxfId="5" operator="equal" stopIfTrue="1">
      <formula>"II"</formula>
    </cfRule>
    <cfRule type="cellIs" priority="503" dxfId="3" operator="equal" stopIfTrue="1">
      <formula>"I"</formula>
    </cfRule>
  </conditionalFormatting>
  <conditionalFormatting sqref="T63">
    <cfRule type="cellIs" priority="498" dxfId="3" operator="equal" stopIfTrue="1">
      <formula>"No Aceptable"</formula>
    </cfRule>
    <cfRule type="cellIs" priority="499" dxfId="2" operator="equal" stopIfTrue="1">
      <formula>"Aceptable"</formula>
    </cfRule>
  </conditionalFormatting>
  <conditionalFormatting sqref="T63">
    <cfRule type="cellIs" priority="497" dxfId="1" operator="equal" stopIfTrue="1">
      <formula>"No Aceptable o Aceptable Con Control Especifico"</formula>
    </cfRule>
  </conditionalFormatting>
  <conditionalFormatting sqref="T63">
    <cfRule type="containsText" priority="496" dxfId="0" operator="containsText" stopIfTrue="1" text="Mejorable">
      <formula>NOT(ISERROR(SEARCH("Mejorable",T63)))</formula>
    </cfRule>
  </conditionalFormatting>
  <conditionalFormatting sqref="O62">
    <cfRule type="cellIs" priority="495" operator="equal" stopIfTrue="1">
      <formula>"10, 25, 50, 100"</formula>
    </cfRule>
  </conditionalFormatting>
  <conditionalFormatting sqref="S62">
    <cfRule type="cellIs" priority="491" dxfId="7" operator="equal" stopIfTrue="1">
      <formula>"IV"</formula>
    </cfRule>
    <cfRule type="cellIs" priority="492" dxfId="6" operator="equal" stopIfTrue="1">
      <formula>"III"</formula>
    </cfRule>
    <cfRule type="cellIs" priority="493" dxfId="5" operator="equal" stopIfTrue="1">
      <formula>"II"</formula>
    </cfRule>
    <cfRule type="cellIs" priority="494" dxfId="3" operator="equal" stopIfTrue="1">
      <formula>"I"</formula>
    </cfRule>
  </conditionalFormatting>
  <conditionalFormatting sqref="T62">
    <cfRule type="cellIs" priority="489" dxfId="3" operator="equal" stopIfTrue="1">
      <formula>"No Aceptable"</formula>
    </cfRule>
    <cfRule type="cellIs" priority="490" dxfId="2" operator="equal" stopIfTrue="1">
      <formula>"Aceptable"</formula>
    </cfRule>
  </conditionalFormatting>
  <conditionalFormatting sqref="T62">
    <cfRule type="cellIs" priority="488" dxfId="1" operator="equal" stopIfTrue="1">
      <formula>"No Aceptable o Aceptable Con Control Especifico"</formula>
    </cfRule>
  </conditionalFormatting>
  <conditionalFormatting sqref="T62">
    <cfRule type="containsText" priority="487" dxfId="0" operator="containsText" stopIfTrue="1" text="Mejorable">
      <formula>NOT(ISERROR(SEARCH("Mejorable",T62)))</formula>
    </cfRule>
  </conditionalFormatting>
  <conditionalFormatting sqref="O65">
    <cfRule type="cellIs" priority="486" operator="equal" stopIfTrue="1">
      <formula>"10, 25, 50, 100"</formula>
    </cfRule>
  </conditionalFormatting>
  <conditionalFormatting sqref="S65">
    <cfRule type="cellIs" priority="482" dxfId="7" operator="equal" stopIfTrue="1">
      <formula>"IV"</formula>
    </cfRule>
    <cfRule type="cellIs" priority="483" dxfId="6" operator="equal" stopIfTrue="1">
      <formula>"III"</formula>
    </cfRule>
    <cfRule type="cellIs" priority="484" dxfId="5" operator="equal" stopIfTrue="1">
      <formula>"II"</formula>
    </cfRule>
    <cfRule type="cellIs" priority="485" dxfId="3" operator="equal" stopIfTrue="1">
      <formula>"I"</formula>
    </cfRule>
  </conditionalFormatting>
  <conditionalFormatting sqref="T65">
    <cfRule type="cellIs" priority="480" dxfId="3" operator="equal" stopIfTrue="1">
      <formula>"No Aceptable"</formula>
    </cfRule>
    <cfRule type="cellIs" priority="481" dxfId="2" operator="equal" stopIfTrue="1">
      <formula>"Aceptable"</formula>
    </cfRule>
  </conditionalFormatting>
  <conditionalFormatting sqref="T65">
    <cfRule type="cellIs" priority="479" dxfId="1" operator="equal" stopIfTrue="1">
      <formula>"No Aceptable o Aceptable Con Control Especifico"</formula>
    </cfRule>
  </conditionalFormatting>
  <conditionalFormatting sqref="T65">
    <cfRule type="containsText" priority="478" dxfId="0" operator="containsText" stopIfTrue="1" text="Mejorable">
      <formula>NOT(ISERROR(SEARCH("Mejorable",T65)))</formula>
    </cfRule>
  </conditionalFormatting>
  <conditionalFormatting sqref="O66">
    <cfRule type="cellIs" priority="477" operator="equal" stopIfTrue="1">
      <formula>"10, 25, 50, 100"</formula>
    </cfRule>
  </conditionalFormatting>
  <conditionalFormatting sqref="S66">
    <cfRule type="cellIs" priority="473" dxfId="7" operator="equal" stopIfTrue="1">
      <formula>"IV"</formula>
    </cfRule>
    <cfRule type="cellIs" priority="474" dxfId="6" operator="equal" stopIfTrue="1">
      <formula>"III"</formula>
    </cfRule>
    <cfRule type="cellIs" priority="475" dxfId="5" operator="equal" stopIfTrue="1">
      <formula>"II"</formula>
    </cfRule>
    <cfRule type="cellIs" priority="476" dxfId="3" operator="equal" stopIfTrue="1">
      <formula>"I"</formula>
    </cfRule>
  </conditionalFormatting>
  <conditionalFormatting sqref="T66">
    <cfRule type="cellIs" priority="471" dxfId="3" operator="equal" stopIfTrue="1">
      <formula>"No Aceptable"</formula>
    </cfRule>
    <cfRule type="cellIs" priority="472" dxfId="2" operator="equal" stopIfTrue="1">
      <formula>"Aceptable"</formula>
    </cfRule>
  </conditionalFormatting>
  <conditionalFormatting sqref="T66">
    <cfRule type="cellIs" priority="470" dxfId="1" operator="equal" stopIfTrue="1">
      <formula>"No Aceptable o Aceptable Con Control Especifico"</formula>
    </cfRule>
  </conditionalFormatting>
  <conditionalFormatting sqref="T66">
    <cfRule type="containsText" priority="469" dxfId="0" operator="containsText" stopIfTrue="1" text="Mejorable">
      <formula>NOT(ISERROR(SEARCH("Mejorable",T66)))</formula>
    </cfRule>
  </conditionalFormatting>
  <conditionalFormatting sqref="O67">
    <cfRule type="cellIs" priority="468" operator="equal" stopIfTrue="1">
      <formula>"10, 25, 50, 100"</formula>
    </cfRule>
  </conditionalFormatting>
  <conditionalFormatting sqref="S67">
    <cfRule type="cellIs" priority="464" dxfId="7" operator="equal" stopIfTrue="1">
      <formula>"IV"</formula>
    </cfRule>
    <cfRule type="cellIs" priority="465" dxfId="6" operator="equal" stopIfTrue="1">
      <formula>"III"</formula>
    </cfRule>
    <cfRule type="cellIs" priority="466" dxfId="5" operator="equal" stopIfTrue="1">
      <formula>"II"</formula>
    </cfRule>
    <cfRule type="cellIs" priority="467" dxfId="3" operator="equal" stopIfTrue="1">
      <formula>"I"</formula>
    </cfRule>
  </conditionalFormatting>
  <conditionalFormatting sqref="T67">
    <cfRule type="cellIs" priority="462" dxfId="3" operator="equal" stopIfTrue="1">
      <formula>"No Aceptable"</formula>
    </cfRule>
    <cfRule type="cellIs" priority="463" dxfId="2" operator="equal" stopIfTrue="1">
      <formula>"Aceptable"</formula>
    </cfRule>
  </conditionalFormatting>
  <conditionalFormatting sqref="T67">
    <cfRule type="cellIs" priority="461" dxfId="1" operator="equal" stopIfTrue="1">
      <formula>"No Aceptable o Aceptable Con Control Especifico"</formula>
    </cfRule>
  </conditionalFormatting>
  <conditionalFormatting sqref="T67">
    <cfRule type="containsText" priority="460" dxfId="0" operator="containsText" stopIfTrue="1" text="Mejorable">
      <formula>NOT(ISERROR(SEARCH("Mejorable",T67)))</formula>
    </cfRule>
  </conditionalFormatting>
  <conditionalFormatting sqref="O69">
    <cfRule type="cellIs" priority="459" operator="equal" stopIfTrue="1">
      <formula>"10, 25, 50, 100"</formula>
    </cfRule>
  </conditionalFormatting>
  <conditionalFormatting sqref="S69">
    <cfRule type="cellIs" priority="455" dxfId="7" operator="equal" stopIfTrue="1">
      <formula>"IV"</formula>
    </cfRule>
    <cfRule type="cellIs" priority="456" dxfId="6" operator="equal" stopIfTrue="1">
      <formula>"III"</formula>
    </cfRule>
    <cfRule type="cellIs" priority="457" dxfId="5" operator="equal" stopIfTrue="1">
      <formula>"II"</formula>
    </cfRule>
    <cfRule type="cellIs" priority="458" dxfId="3" operator="equal" stopIfTrue="1">
      <formula>"I"</formula>
    </cfRule>
  </conditionalFormatting>
  <conditionalFormatting sqref="T69">
    <cfRule type="cellIs" priority="453" dxfId="3" operator="equal" stopIfTrue="1">
      <formula>"No Aceptable"</formula>
    </cfRule>
    <cfRule type="cellIs" priority="454" dxfId="2" operator="equal" stopIfTrue="1">
      <formula>"Aceptable"</formula>
    </cfRule>
  </conditionalFormatting>
  <conditionalFormatting sqref="T69">
    <cfRule type="cellIs" priority="452" dxfId="1" operator="equal" stopIfTrue="1">
      <formula>"No Aceptable o Aceptable Con Control Especifico"</formula>
    </cfRule>
  </conditionalFormatting>
  <conditionalFormatting sqref="T69">
    <cfRule type="containsText" priority="451" dxfId="0" operator="containsText" stopIfTrue="1" text="Mejorable">
      <formula>NOT(ISERROR(SEARCH("Mejorable",T69)))</formula>
    </cfRule>
  </conditionalFormatting>
  <conditionalFormatting sqref="O68">
    <cfRule type="cellIs" priority="450" operator="equal" stopIfTrue="1">
      <formula>"10, 25, 50, 100"</formula>
    </cfRule>
  </conditionalFormatting>
  <conditionalFormatting sqref="S68">
    <cfRule type="cellIs" priority="446" dxfId="7" operator="equal" stopIfTrue="1">
      <formula>"IV"</formula>
    </cfRule>
    <cfRule type="cellIs" priority="447" dxfId="6" operator="equal" stopIfTrue="1">
      <formula>"III"</formula>
    </cfRule>
    <cfRule type="cellIs" priority="448" dxfId="5" operator="equal" stopIfTrue="1">
      <formula>"II"</formula>
    </cfRule>
    <cfRule type="cellIs" priority="449" dxfId="3" operator="equal" stopIfTrue="1">
      <formula>"I"</formula>
    </cfRule>
  </conditionalFormatting>
  <conditionalFormatting sqref="T68">
    <cfRule type="cellIs" priority="444" dxfId="3" operator="equal" stopIfTrue="1">
      <formula>"No Aceptable"</formula>
    </cfRule>
    <cfRule type="cellIs" priority="445" dxfId="2" operator="equal" stopIfTrue="1">
      <formula>"Aceptable"</formula>
    </cfRule>
  </conditionalFormatting>
  <conditionalFormatting sqref="T68">
    <cfRule type="cellIs" priority="443" dxfId="1" operator="equal" stopIfTrue="1">
      <formula>"No Aceptable o Aceptable Con Control Especifico"</formula>
    </cfRule>
  </conditionalFormatting>
  <conditionalFormatting sqref="T68">
    <cfRule type="containsText" priority="442" dxfId="0" operator="containsText" stopIfTrue="1" text="Mejorable">
      <formula>NOT(ISERROR(SEARCH("Mejorable",T68)))</formula>
    </cfRule>
  </conditionalFormatting>
  <conditionalFormatting sqref="O72:O73 O82:O83 O93">
    <cfRule type="cellIs" priority="441" operator="equal" stopIfTrue="1">
      <formula>"10, 25, 50, 100"</formula>
    </cfRule>
  </conditionalFormatting>
  <conditionalFormatting sqref="S72:S73 S82:S83 S93">
    <cfRule type="cellIs" priority="437" dxfId="7" operator="equal" stopIfTrue="1">
      <formula>"IV"</formula>
    </cfRule>
    <cfRule type="cellIs" priority="438" dxfId="6" operator="equal" stopIfTrue="1">
      <formula>"III"</formula>
    </cfRule>
    <cfRule type="cellIs" priority="439" dxfId="5" operator="equal" stopIfTrue="1">
      <formula>"II"</formula>
    </cfRule>
    <cfRule type="cellIs" priority="440" dxfId="3" operator="equal" stopIfTrue="1">
      <formula>"I"</formula>
    </cfRule>
  </conditionalFormatting>
  <conditionalFormatting sqref="T72:T73 T82:T83 T93">
    <cfRule type="cellIs" priority="435" dxfId="3" operator="equal" stopIfTrue="1">
      <formula>"No Aceptable"</formula>
    </cfRule>
    <cfRule type="cellIs" priority="436" dxfId="2" operator="equal" stopIfTrue="1">
      <formula>"Aceptable"</formula>
    </cfRule>
  </conditionalFormatting>
  <conditionalFormatting sqref="T72:T73 T82:T83 T93">
    <cfRule type="cellIs" priority="434" dxfId="1" operator="equal" stopIfTrue="1">
      <formula>"No Aceptable o Aceptable Con Control Especifico"</formula>
    </cfRule>
  </conditionalFormatting>
  <conditionalFormatting sqref="T72:T73 T82:T83 T93">
    <cfRule type="containsText" priority="433" dxfId="0" operator="containsText" stopIfTrue="1" text="Mejorable">
      <formula>NOT(ISERROR(SEARCH("Mejorable",T72)))</formula>
    </cfRule>
  </conditionalFormatting>
  <conditionalFormatting sqref="O74">
    <cfRule type="cellIs" priority="432" operator="equal" stopIfTrue="1">
      <formula>"10, 25, 50, 100"</formula>
    </cfRule>
  </conditionalFormatting>
  <conditionalFormatting sqref="S74">
    <cfRule type="cellIs" priority="428" dxfId="7" operator="equal" stopIfTrue="1">
      <formula>"IV"</formula>
    </cfRule>
    <cfRule type="cellIs" priority="429" dxfId="6" operator="equal" stopIfTrue="1">
      <formula>"III"</formula>
    </cfRule>
    <cfRule type="cellIs" priority="430" dxfId="5" operator="equal" stopIfTrue="1">
      <formula>"II"</formula>
    </cfRule>
    <cfRule type="cellIs" priority="431" dxfId="3" operator="equal" stopIfTrue="1">
      <formula>"I"</formula>
    </cfRule>
  </conditionalFormatting>
  <conditionalFormatting sqref="T74">
    <cfRule type="cellIs" priority="426" dxfId="3" operator="equal" stopIfTrue="1">
      <formula>"No Aceptable"</formula>
    </cfRule>
    <cfRule type="cellIs" priority="427" dxfId="2" operator="equal" stopIfTrue="1">
      <formula>"Aceptable"</formula>
    </cfRule>
  </conditionalFormatting>
  <conditionalFormatting sqref="T74">
    <cfRule type="cellIs" priority="425" dxfId="1" operator="equal" stopIfTrue="1">
      <formula>"No Aceptable o Aceptable Con Control Especifico"</formula>
    </cfRule>
  </conditionalFormatting>
  <conditionalFormatting sqref="T74">
    <cfRule type="containsText" priority="424" dxfId="0" operator="containsText" stopIfTrue="1" text="Mejorable">
      <formula>NOT(ISERROR(SEARCH("Mejorable",T74)))</formula>
    </cfRule>
  </conditionalFormatting>
  <conditionalFormatting sqref="O76">
    <cfRule type="cellIs" priority="423" operator="equal" stopIfTrue="1">
      <formula>"10, 25, 50, 100"</formula>
    </cfRule>
  </conditionalFormatting>
  <conditionalFormatting sqref="S76">
    <cfRule type="cellIs" priority="419" dxfId="7" operator="equal" stopIfTrue="1">
      <formula>"IV"</formula>
    </cfRule>
    <cfRule type="cellIs" priority="420" dxfId="6" operator="equal" stopIfTrue="1">
      <formula>"III"</formula>
    </cfRule>
    <cfRule type="cellIs" priority="421" dxfId="5" operator="equal" stopIfTrue="1">
      <formula>"II"</formula>
    </cfRule>
    <cfRule type="cellIs" priority="422" dxfId="3" operator="equal" stopIfTrue="1">
      <formula>"I"</formula>
    </cfRule>
  </conditionalFormatting>
  <conditionalFormatting sqref="T76">
    <cfRule type="cellIs" priority="417" dxfId="3" operator="equal" stopIfTrue="1">
      <formula>"No Aceptable"</formula>
    </cfRule>
    <cfRule type="cellIs" priority="418" dxfId="2" operator="equal" stopIfTrue="1">
      <formula>"Aceptable"</formula>
    </cfRule>
  </conditionalFormatting>
  <conditionalFormatting sqref="T76">
    <cfRule type="cellIs" priority="416" dxfId="1" operator="equal" stopIfTrue="1">
      <formula>"No Aceptable o Aceptable Con Control Especifico"</formula>
    </cfRule>
  </conditionalFormatting>
  <conditionalFormatting sqref="T76">
    <cfRule type="containsText" priority="415" dxfId="0" operator="containsText" stopIfTrue="1" text="Mejorable">
      <formula>NOT(ISERROR(SEARCH("Mejorable",T76)))</formula>
    </cfRule>
  </conditionalFormatting>
  <conditionalFormatting sqref="O80">
    <cfRule type="cellIs" priority="414" operator="equal" stopIfTrue="1">
      <formula>"10, 25, 50, 100"</formula>
    </cfRule>
  </conditionalFormatting>
  <conditionalFormatting sqref="S80">
    <cfRule type="cellIs" priority="410" dxfId="7" operator="equal" stopIfTrue="1">
      <formula>"IV"</formula>
    </cfRule>
    <cfRule type="cellIs" priority="411" dxfId="6" operator="equal" stopIfTrue="1">
      <formula>"III"</formula>
    </cfRule>
    <cfRule type="cellIs" priority="412" dxfId="5" operator="equal" stopIfTrue="1">
      <formula>"II"</formula>
    </cfRule>
    <cfRule type="cellIs" priority="413" dxfId="3" operator="equal" stopIfTrue="1">
      <formula>"I"</formula>
    </cfRule>
  </conditionalFormatting>
  <conditionalFormatting sqref="T80">
    <cfRule type="cellIs" priority="408" dxfId="3" operator="equal" stopIfTrue="1">
      <formula>"No Aceptable"</formula>
    </cfRule>
    <cfRule type="cellIs" priority="409" dxfId="2" operator="equal" stopIfTrue="1">
      <formula>"Aceptable"</formula>
    </cfRule>
  </conditionalFormatting>
  <conditionalFormatting sqref="T80">
    <cfRule type="cellIs" priority="407" dxfId="1" operator="equal" stopIfTrue="1">
      <formula>"No Aceptable o Aceptable Con Control Especifico"</formula>
    </cfRule>
  </conditionalFormatting>
  <conditionalFormatting sqref="T80">
    <cfRule type="containsText" priority="406" dxfId="0" operator="containsText" stopIfTrue="1" text="Mejorable">
      <formula>NOT(ISERROR(SEARCH("Mejorable",T80)))</formula>
    </cfRule>
  </conditionalFormatting>
  <conditionalFormatting sqref="O81">
    <cfRule type="cellIs" priority="405" operator="equal" stopIfTrue="1">
      <formula>"10, 25, 50, 100"</formula>
    </cfRule>
  </conditionalFormatting>
  <conditionalFormatting sqref="S81">
    <cfRule type="cellIs" priority="401" dxfId="7" operator="equal" stopIfTrue="1">
      <formula>"IV"</formula>
    </cfRule>
    <cfRule type="cellIs" priority="402" dxfId="6" operator="equal" stopIfTrue="1">
      <formula>"III"</formula>
    </cfRule>
    <cfRule type="cellIs" priority="403" dxfId="5" operator="equal" stopIfTrue="1">
      <formula>"II"</formula>
    </cfRule>
    <cfRule type="cellIs" priority="404" dxfId="3" operator="equal" stopIfTrue="1">
      <formula>"I"</formula>
    </cfRule>
  </conditionalFormatting>
  <conditionalFormatting sqref="T81">
    <cfRule type="cellIs" priority="399" dxfId="3" operator="equal" stopIfTrue="1">
      <formula>"No Aceptable"</formula>
    </cfRule>
    <cfRule type="cellIs" priority="400" dxfId="2" operator="equal" stopIfTrue="1">
      <formula>"Aceptable"</formula>
    </cfRule>
  </conditionalFormatting>
  <conditionalFormatting sqref="T81">
    <cfRule type="cellIs" priority="398" dxfId="1" operator="equal" stopIfTrue="1">
      <formula>"No Aceptable o Aceptable Con Control Especifico"</formula>
    </cfRule>
  </conditionalFormatting>
  <conditionalFormatting sqref="T81">
    <cfRule type="containsText" priority="397" dxfId="0" operator="containsText" stopIfTrue="1" text="Mejorable">
      <formula>NOT(ISERROR(SEARCH("Mejorable",T81)))</formula>
    </cfRule>
  </conditionalFormatting>
  <conditionalFormatting sqref="O84">
    <cfRule type="cellIs" priority="396" operator="equal" stopIfTrue="1">
      <formula>"10, 25, 50, 100"</formula>
    </cfRule>
  </conditionalFormatting>
  <conditionalFormatting sqref="S84">
    <cfRule type="cellIs" priority="392" dxfId="7" operator="equal" stopIfTrue="1">
      <formula>"IV"</formula>
    </cfRule>
    <cfRule type="cellIs" priority="393" dxfId="6" operator="equal" stopIfTrue="1">
      <formula>"III"</formula>
    </cfRule>
    <cfRule type="cellIs" priority="394" dxfId="5" operator="equal" stopIfTrue="1">
      <formula>"II"</formula>
    </cfRule>
    <cfRule type="cellIs" priority="395" dxfId="3" operator="equal" stopIfTrue="1">
      <formula>"I"</formula>
    </cfRule>
  </conditionalFormatting>
  <conditionalFormatting sqref="T84">
    <cfRule type="cellIs" priority="390" dxfId="3" operator="equal" stopIfTrue="1">
      <formula>"No Aceptable"</formula>
    </cfRule>
    <cfRule type="cellIs" priority="391" dxfId="2" operator="equal" stopIfTrue="1">
      <formula>"Aceptable"</formula>
    </cfRule>
  </conditionalFormatting>
  <conditionalFormatting sqref="T84">
    <cfRule type="cellIs" priority="389" dxfId="1" operator="equal" stopIfTrue="1">
      <formula>"No Aceptable o Aceptable Con Control Especifico"</formula>
    </cfRule>
  </conditionalFormatting>
  <conditionalFormatting sqref="T84">
    <cfRule type="containsText" priority="388" dxfId="0" operator="containsText" stopIfTrue="1" text="Mejorable">
      <formula>NOT(ISERROR(SEARCH("Mejorable",T84)))</formula>
    </cfRule>
  </conditionalFormatting>
  <conditionalFormatting sqref="O75">
    <cfRule type="cellIs" priority="387" operator="equal" stopIfTrue="1">
      <formula>"10, 25, 50, 100"</formula>
    </cfRule>
  </conditionalFormatting>
  <conditionalFormatting sqref="S75">
    <cfRule type="cellIs" priority="383" dxfId="7" operator="equal" stopIfTrue="1">
      <formula>"IV"</formula>
    </cfRule>
    <cfRule type="cellIs" priority="384" dxfId="6" operator="equal" stopIfTrue="1">
      <formula>"III"</formula>
    </cfRule>
    <cfRule type="cellIs" priority="385" dxfId="5" operator="equal" stopIfTrue="1">
      <formula>"II"</formula>
    </cfRule>
    <cfRule type="cellIs" priority="386" dxfId="3" operator="equal" stopIfTrue="1">
      <formula>"I"</formula>
    </cfRule>
  </conditionalFormatting>
  <conditionalFormatting sqref="T75">
    <cfRule type="cellIs" priority="381" dxfId="3" operator="equal" stopIfTrue="1">
      <formula>"No Aceptable"</formula>
    </cfRule>
    <cfRule type="cellIs" priority="382" dxfId="2" operator="equal" stopIfTrue="1">
      <formula>"Aceptable"</formula>
    </cfRule>
  </conditionalFormatting>
  <conditionalFormatting sqref="T75">
    <cfRule type="cellIs" priority="380" dxfId="1" operator="equal" stopIfTrue="1">
      <formula>"No Aceptable o Aceptable Con Control Especifico"</formula>
    </cfRule>
  </conditionalFormatting>
  <conditionalFormatting sqref="T75">
    <cfRule type="containsText" priority="379" dxfId="0" operator="containsText" stopIfTrue="1" text="Mejorable">
      <formula>NOT(ISERROR(SEARCH("Mejorable",T75)))</formula>
    </cfRule>
  </conditionalFormatting>
  <conditionalFormatting sqref="O92">
    <cfRule type="cellIs" priority="378" operator="equal" stopIfTrue="1">
      <formula>"10, 25, 50, 100"</formula>
    </cfRule>
  </conditionalFormatting>
  <conditionalFormatting sqref="S92">
    <cfRule type="cellIs" priority="374" dxfId="7" operator="equal" stopIfTrue="1">
      <formula>"IV"</formula>
    </cfRule>
    <cfRule type="cellIs" priority="375" dxfId="6" operator="equal" stopIfTrue="1">
      <formula>"III"</formula>
    </cfRule>
    <cfRule type="cellIs" priority="376" dxfId="5" operator="equal" stopIfTrue="1">
      <formula>"II"</formula>
    </cfRule>
    <cfRule type="cellIs" priority="377" dxfId="3" operator="equal" stopIfTrue="1">
      <formula>"I"</formula>
    </cfRule>
  </conditionalFormatting>
  <conditionalFormatting sqref="T92">
    <cfRule type="cellIs" priority="372" dxfId="3" operator="equal" stopIfTrue="1">
      <formula>"No Aceptable"</formula>
    </cfRule>
    <cfRule type="cellIs" priority="373" dxfId="2" operator="equal" stopIfTrue="1">
      <formula>"Aceptable"</formula>
    </cfRule>
  </conditionalFormatting>
  <conditionalFormatting sqref="T92">
    <cfRule type="cellIs" priority="371" dxfId="1" operator="equal" stopIfTrue="1">
      <formula>"No Aceptable o Aceptable Con Control Especifico"</formula>
    </cfRule>
  </conditionalFormatting>
  <conditionalFormatting sqref="T92">
    <cfRule type="containsText" priority="370" dxfId="0" operator="containsText" stopIfTrue="1" text="Mejorable">
      <formula>NOT(ISERROR(SEARCH("Mejorable",T92)))</formula>
    </cfRule>
  </conditionalFormatting>
  <conditionalFormatting sqref="O86">
    <cfRule type="cellIs" priority="360" operator="equal" stopIfTrue="1">
      <formula>"10, 25, 50, 100"</formula>
    </cfRule>
  </conditionalFormatting>
  <conditionalFormatting sqref="S86">
    <cfRule type="cellIs" priority="356" dxfId="7" operator="equal" stopIfTrue="1">
      <formula>"IV"</formula>
    </cfRule>
    <cfRule type="cellIs" priority="357" dxfId="6" operator="equal" stopIfTrue="1">
      <formula>"III"</formula>
    </cfRule>
    <cfRule type="cellIs" priority="358" dxfId="5" operator="equal" stopIfTrue="1">
      <formula>"II"</formula>
    </cfRule>
    <cfRule type="cellIs" priority="359" dxfId="3" operator="equal" stopIfTrue="1">
      <formula>"I"</formula>
    </cfRule>
  </conditionalFormatting>
  <conditionalFormatting sqref="T86">
    <cfRule type="cellIs" priority="354" dxfId="3" operator="equal" stopIfTrue="1">
      <formula>"No Aceptable"</formula>
    </cfRule>
    <cfRule type="cellIs" priority="355" dxfId="2" operator="equal" stopIfTrue="1">
      <formula>"Aceptable"</formula>
    </cfRule>
  </conditionalFormatting>
  <conditionalFormatting sqref="T86">
    <cfRule type="cellIs" priority="353" dxfId="1" operator="equal" stopIfTrue="1">
      <formula>"No Aceptable o Aceptable Con Control Especifico"</formula>
    </cfRule>
  </conditionalFormatting>
  <conditionalFormatting sqref="T86">
    <cfRule type="containsText" priority="352" dxfId="0" operator="containsText" stopIfTrue="1" text="Mejorable">
      <formula>NOT(ISERROR(SEARCH("Mejorable",T86)))</formula>
    </cfRule>
  </conditionalFormatting>
  <conditionalFormatting sqref="O85">
    <cfRule type="cellIs" priority="351" operator="equal" stopIfTrue="1">
      <formula>"10, 25, 50, 100"</formula>
    </cfRule>
  </conditionalFormatting>
  <conditionalFormatting sqref="S85">
    <cfRule type="cellIs" priority="347" dxfId="7" operator="equal" stopIfTrue="1">
      <formula>"IV"</formula>
    </cfRule>
    <cfRule type="cellIs" priority="348" dxfId="6" operator="equal" stopIfTrue="1">
      <formula>"III"</formula>
    </cfRule>
    <cfRule type="cellIs" priority="349" dxfId="5" operator="equal" stopIfTrue="1">
      <formula>"II"</formula>
    </cfRule>
    <cfRule type="cellIs" priority="350" dxfId="3" operator="equal" stopIfTrue="1">
      <formula>"I"</formula>
    </cfRule>
  </conditionalFormatting>
  <conditionalFormatting sqref="T85">
    <cfRule type="cellIs" priority="345" dxfId="3" operator="equal" stopIfTrue="1">
      <formula>"No Aceptable"</formula>
    </cfRule>
    <cfRule type="cellIs" priority="346" dxfId="2" operator="equal" stopIfTrue="1">
      <formula>"Aceptable"</formula>
    </cfRule>
  </conditionalFormatting>
  <conditionalFormatting sqref="T85">
    <cfRule type="cellIs" priority="344" dxfId="1" operator="equal" stopIfTrue="1">
      <formula>"No Aceptable o Aceptable Con Control Especifico"</formula>
    </cfRule>
  </conditionalFormatting>
  <conditionalFormatting sqref="T85">
    <cfRule type="containsText" priority="343" dxfId="0" operator="containsText" stopIfTrue="1" text="Mejorable">
      <formula>NOT(ISERROR(SEARCH("Mejorable",T85)))</formula>
    </cfRule>
  </conditionalFormatting>
  <conditionalFormatting sqref="O87">
    <cfRule type="cellIs" priority="342" operator="equal" stopIfTrue="1">
      <formula>"10, 25, 50, 100"</formula>
    </cfRule>
  </conditionalFormatting>
  <conditionalFormatting sqref="S87">
    <cfRule type="cellIs" priority="338" dxfId="7" operator="equal" stopIfTrue="1">
      <formula>"IV"</formula>
    </cfRule>
    <cfRule type="cellIs" priority="339" dxfId="6" operator="equal" stopIfTrue="1">
      <formula>"III"</formula>
    </cfRule>
    <cfRule type="cellIs" priority="340" dxfId="5" operator="equal" stopIfTrue="1">
      <formula>"II"</formula>
    </cfRule>
    <cfRule type="cellIs" priority="341" dxfId="3" operator="equal" stopIfTrue="1">
      <formula>"I"</formula>
    </cfRule>
  </conditionalFormatting>
  <conditionalFormatting sqref="T87">
    <cfRule type="cellIs" priority="336" dxfId="3" operator="equal" stopIfTrue="1">
      <formula>"No Aceptable"</formula>
    </cfRule>
    <cfRule type="cellIs" priority="337" dxfId="2" operator="equal" stopIfTrue="1">
      <formula>"Aceptable"</formula>
    </cfRule>
  </conditionalFormatting>
  <conditionalFormatting sqref="T87">
    <cfRule type="cellIs" priority="335" dxfId="1" operator="equal" stopIfTrue="1">
      <formula>"No Aceptable o Aceptable Con Control Especifico"</formula>
    </cfRule>
  </conditionalFormatting>
  <conditionalFormatting sqref="T87">
    <cfRule type="containsText" priority="334" dxfId="0" operator="containsText" stopIfTrue="1" text="Mejorable">
      <formula>NOT(ISERROR(SEARCH("Mejorable",T87)))</formula>
    </cfRule>
  </conditionalFormatting>
  <conditionalFormatting sqref="O88">
    <cfRule type="cellIs" priority="333" operator="equal" stopIfTrue="1">
      <formula>"10, 25, 50, 100"</formula>
    </cfRule>
  </conditionalFormatting>
  <conditionalFormatting sqref="S88">
    <cfRule type="cellIs" priority="329" dxfId="7" operator="equal" stopIfTrue="1">
      <formula>"IV"</formula>
    </cfRule>
    <cfRule type="cellIs" priority="330" dxfId="6" operator="equal" stopIfTrue="1">
      <formula>"III"</formula>
    </cfRule>
    <cfRule type="cellIs" priority="331" dxfId="5" operator="equal" stopIfTrue="1">
      <formula>"II"</formula>
    </cfRule>
    <cfRule type="cellIs" priority="332" dxfId="3" operator="equal" stopIfTrue="1">
      <formula>"I"</formula>
    </cfRule>
  </conditionalFormatting>
  <conditionalFormatting sqref="T88">
    <cfRule type="cellIs" priority="327" dxfId="3" operator="equal" stopIfTrue="1">
      <formula>"No Aceptable"</formula>
    </cfRule>
    <cfRule type="cellIs" priority="328" dxfId="2" operator="equal" stopIfTrue="1">
      <formula>"Aceptable"</formula>
    </cfRule>
  </conditionalFormatting>
  <conditionalFormatting sqref="T88">
    <cfRule type="cellIs" priority="326" dxfId="1" operator="equal" stopIfTrue="1">
      <formula>"No Aceptable o Aceptable Con Control Especifico"</formula>
    </cfRule>
  </conditionalFormatting>
  <conditionalFormatting sqref="T88">
    <cfRule type="containsText" priority="325" dxfId="0" operator="containsText" stopIfTrue="1" text="Mejorable">
      <formula>NOT(ISERROR(SEARCH("Mejorable",T88)))</formula>
    </cfRule>
  </conditionalFormatting>
  <conditionalFormatting sqref="O89">
    <cfRule type="cellIs" priority="324" operator="equal" stopIfTrue="1">
      <formula>"10, 25, 50, 100"</formula>
    </cfRule>
  </conditionalFormatting>
  <conditionalFormatting sqref="S89">
    <cfRule type="cellIs" priority="320" dxfId="7" operator="equal" stopIfTrue="1">
      <formula>"IV"</formula>
    </cfRule>
    <cfRule type="cellIs" priority="321" dxfId="6" operator="equal" stopIfTrue="1">
      <formula>"III"</formula>
    </cfRule>
    <cfRule type="cellIs" priority="322" dxfId="5" operator="equal" stopIfTrue="1">
      <formula>"II"</formula>
    </cfRule>
    <cfRule type="cellIs" priority="323" dxfId="3" operator="equal" stopIfTrue="1">
      <formula>"I"</formula>
    </cfRule>
  </conditionalFormatting>
  <conditionalFormatting sqref="T89">
    <cfRule type="cellIs" priority="318" dxfId="3" operator="equal" stopIfTrue="1">
      <formula>"No Aceptable"</formula>
    </cfRule>
    <cfRule type="cellIs" priority="319" dxfId="2" operator="equal" stopIfTrue="1">
      <formula>"Aceptable"</formula>
    </cfRule>
  </conditionalFormatting>
  <conditionalFormatting sqref="T89">
    <cfRule type="cellIs" priority="317" dxfId="1" operator="equal" stopIfTrue="1">
      <formula>"No Aceptable o Aceptable Con Control Especifico"</formula>
    </cfRule>
  </conditionalFormatting>
  <conditionalFormatting sqref="T89">
    <cfRule type="containsText" priority="316" dxfId="0" operator="containsText" stopIfTrue="1" text="Mejorable">
      <formula>NOT(ISERROR(SEARCH("Mejorable",T89)))</formula>
    </cfRule>
  </conditionalFormatting>
  <conditionalFormatting sqref="O90">
    <cfRule type="cellIs" priority="315" operator="equal" stopIfTrue="1">
      <formula>"10, 25, 50, 100"</formula>
    </cfRule>
  </conditionalFormatting>
  <conditionalFormatting sqref="S90">
    <cfRule type="cellIs" priority="311" dxfId="7" operator="equal" stopIfTrue="1">
      <formula>"IV"</formula>
    </cfRule>
    <cfRule type="cellIs" priority="312" dxfId="6" operator="equal" stopIfTrue="1">
      <formula>"III"</formula>
    </cfRule>
    <cfRule type="cellIs" priority="313" dxfId="5" operator="equal" stopIfTrue="1">
      <formula>"II"</formula>
    </cfRule>
    <cfRule type="cellIs" priority="314" dxfId="3" operator="equal" stopIfTrue="1">
      <formula>"I"</formula>
    </cfRule>
  </conditionalFormatting>
  <conditionalFormatting sqref="T90">
    <cfRule type="cellIs" priority="309" dxfId="3" operator="equal" stopIfTrue="1">
      <formula>"No Aceptable"</formula>
    </cfRule>
    <cfRule type="cellIs" priority="310" dxfId="2" operator="equal" stopIfTrue="1">
      <formula>"Aceptable"</formula>
    </cfRule>
  </conditionalFormatting>
  <conditionalFormatting sqref="T90">
    <cfRule type="cellIs" priority="308" dxfId="1" operator="equal" stopIfTrue="1">
      <formula>"No Aceptable o Aceptable Con Control Especifico"</formula>
    </cfRule>
  </conditionalFormatting>
  <conditionalFormatting sqref="T90">
    <cfRule type="containsText" priority="307" dxfId="0" operator="containsText" stopIfTrue="1" text="Mejorable">
      <formula>NOT(ISERROR(SEARCH("Mejorable",T90)))</formula>
    </cfRule>
  </conditionalFormatting>
  <conditionalFormatting sqref="O91">
    <cfRule type="cellIs" priority="297" operator="equal" stopIfTrue="1">
      <formula>"10, 25, 50, 100"</formula>
    </cfRule>
  </conditionalFormatting>
  <conditionalFormatting sqref="S91">
    <cfRule type="cellIs" priority="293" dxfId="7" operator="equal" stopIfTrue="1">
      <formula>"IV"</formula>
    </cfRule>
    <cfRule type="cellIs" priority="294" dxfId="6" operator="equal" stopIfTrue="1">
      <formula>"III"</formula>
    </cfRule>
    <cfRule type="cellIs" priority="295" dxfId="5" operator="equal" stopIfTrue="1">
      <formula>"II"</formula>
    </cfRule>
    <cfRule type="cellIs" priority="296" dxfId="3" operator="equal" stopIfTrue="1">
      <formula>"I"</formula>
    </cfRule>
  </conditionalFormatting>
  <conditionalFormatting sqref="T91">
    <cfRule type="cellIs" priority="291" dxfId="3" operator="equal" stopIfTrue="1">
      <formula>"No Aceptable"</formula>
    </cfRule>
    <cfRule type="cellIs" priority="292" dxfId="2" operator="equal" stopIfTrue="1">
      <formula>"Aceptable"</formula>
    </cfRule>
  </conditionalFormatting>
  <conditionalFormatting sqref="T91">
    <cfRule type="cellIs" priority="290" dxfId="1" operator="equal" stopIfTrue="1">
      <formula>"No Aceptable o Aceptable Con Control Especifico"</formula>
    </cfRule>
  </conditionalFormatting>
  <conditionalFormatting sqref="T91">
    <cfRule type="containsText" priority="289" dxfId="0" operator="containsText" stopIfTrue="1" text="Mejorable">
      <formula>NOT(ISERROR(SEARCH("Mejorable",T91)))</formula>
    </cfRule>
  </conditionalFormatting>
  <conditionalFormatting sqref="O99:O101">
    <cfRule type="cellIs" priority="288" operator="equal" stopIfTrue="1">
      <formula>"10, 25, 50, 100"</formula>
    </cfRule>
  </conditionalFormatting>
  <conditionalFormatting sqref="S99:S101">
    <cfRule type="cellIs" priority="284" dxfId="7" operator="equal" stopIfTrue="1">
      <formula>"IV"</formula>
    </cfRule>
    <cfRule type="cellIs" priority="285" dxfId="6" operator="equal" stopIfTrue="1">
      <formula>"III"</formula>
    </cfRule>
    <cfRule type="cellIs" priority="286" dxfId="5" operator="equal" stopIfTrue="1">
      <formula>"II"</formula>
    </cfRule>
    <cfRule type="cellIs" priority="287" dxfId="3" operator="equal" stopIfTrue="1">
      <formula>"I"</formula>
    </cfRule>
  </conditionalFormatting>
  <conditionalFormatting sqref="T99:T101">
    <cfRule type="cellIs" priority="282" dxfId="3" operator="equal" stopIfTrue="1">
      <formula>"No Aceptable"</formula>
    </cfRule>
    <cfRule type="cellIs" priority="283" dxfId="2" operator="equal" stopIfTrue="1">
      <formula>"Aceptable"</formula>
    </cfRule>
  </conditionalFormatting>
  <conditionalFormatting sqref="T99:T101">
    <cfRule type="cellIs" priority="281" dxfId="1" operator="equal" stopIfTrue="1">
      <formula>"No Aceptable o Aceptable Con Control Especifico"</formula>
    </cfRule>
  </conditionalFormatting>
  <conditionalFormatting sqref="T99:T101">
    <cfRule type="containsText" priority="280" dxfId="0" operator="containsText" stopIfTrue="1" text="Mejorable">
      <formula>NOT(ISERROR(SEARCH("Mejorable",T99)))</formula>
    </cfRule>
  </conditionalFormatting>
  <conditionalFormatting sqref="O94:O95 O104:O105 O115">
    <cfRule type="cellIs" priority="279" operator="equal" stopIfTrue="1">
      <formula>"10, 25, 50, 100"</formula>
    </cfRule>
  </conditionalFormatting>
  <conditionalFormatting sqref="S94:S95 S104:S105 S115">
    <cfRule type="cellIs" priority="275" dxfId="7" operator="equal" stopIfTrue="1">
      <formula>"IV"</formula>
    </cfRule>
    <cfRule type="cellIs" priority="276" dxfId="6" operator="equal" stopIfTrue="1">
      <formula>"III"</formula>
    </cfRule>
    <cfRule type="cellIs" priority="277" dxfId="5" operator="equal" stopIfTrue="1">
      <formula>"II"</formula>
    </cfRule>
    <cfRule type="cellIs" priority="278" dxfId="3" operator="equal" stopIfTrue="1">
      <formula>"I"</formula>
    </cfRule>
  </conditionalFormatting>
  <conditionalFormatting sqref="T94:T95 T104:T105 T115">
    <cfRule type="cellIs" priority="273" dxfId="3" operator="equal" stopIfTrue="1">
      <formula>"No Aceptable"</formula>
    </cfRule>
    <cfRule type="cellIs" priority="274" dxfId="2" operator="equal" stopIfTrue="1">
      <formula>"Aceptable"</formula>
    </cfRule>
  </conditionalFormatting>
  <conditionalFormatting sqref="T94:T95 T104:T105 T115">
    <cfRule type="cellIs" priority="272" dxfId="1" operator="equal" stopIfTrue="1">
      <formula>"No Aceptable o Aceptable Con Control Especifico"</formula>
    </cfRule>
  </conditionalFormatting>
  <conditionalFormatting sqref="T94:T95 T104:T105 T115">
    <cfRule type="containsText" priority="271" dxfId="0" operator="containsText" stopIfTrue="1" text="Mejorable">
      <formula>NOT(ISERROR(SEARCH("Mejorable",T94)))</formula>
    </cfRule>
  </conditionalFormatting>
  <conditionalFormatting sqref="O96">
    <cfRule type="cellIs" priority="270" operator="equal" stopIfTrue="1">
      <formula>"10, 25, 50, 100"</formula>
    </cfRule>
  </conditionalFormatting>
  <conditionalFormatting sqref="S96">
    <cfRule type="cellIs" priority="266" dxfId="7" operator="equal" stopIfTrue="1">
      <formula>"IV"</formula>
    </cfRule>
    <cfRule type="cellIs" priority="267" dxfId="6" operator="equal" stopIfTrue="1">
      <formula>"III"</formula>
    </cfRule>
    <cfRule type="cellIs" priority="268" dxfId="5" operator="equal" stopIfTrue="1">
      <formula>"II"</formula>
    </cfRule>
    <cfRule type="cellIs" priority="269" dxfId="3" operator="equal" stopIfTrue="1">
      <formula>"I"</formula>
    </cfRule>
  </conditionalFormatting>
  <conditionalFormatting sqref="T96">
    <cfRule type="cellIs" priority="264" dxfId="3" operator="equal" stopIfTrue="1">
      <formula>"No Aceptable"</formula>
    </cfRule>
    <cfRule type="cellIs" priority="265" dxfId="2" operator="equal" stopIfTrue="1">
      <formula>"Aceptable"</formula>
    </cfRule>
  </conditionalFormatting>
  <conditionalFormatting sqref="T96">
    <cfRule type="cellIs" priority="263" dxfId="1" operator="equal" stopIfTrue="1">
      <formula>"No Aceptable o Aceptable Con Control Especifico"</formula>
    </cfRule>
  </conditionalFormatting>
  <conditionalFormatting sqref="T96">
    <cfRule type="containsText" priority="262" dxfId="0" operator="containsText" stopIfTrue="1" text="Mejorable">
      <formula>NOT(ISERROR(SEARCH("Mejorable",T96)))</formula>
    </cfRule>
  </conditionalFormatting>
  <conditionalFormatting sqref="O98">
    <cfRule type="cellIs" priority="261" operator="equal" stopIfTrue="1">
      <formula>"10, 25, 50, 100"</formula>
    </cfRule>
  </conditionalFormatting>
  <conditionalFormatting sqref="S98">
    <cfRule type="cellIs" priority="257" dxfId="7" operator="equal" stopIfTrue="1">
      <formula>"IV"</formula>
    </cfRule>
    <cfRule type="cellIs" priority="258" dxfId="6" operator="equal" stopIfTrue="1">
      <formula>"III"</formula>
    </cfRule>
    <cfRule type="cellIs" priority="259" dxfId="5" operator="equal" stopIfTrue="1">
      <formula>"II"</formula>
    </cfRule>
    <cfRule type="cellIs" priority="260" dxfId="3" operator="equal" stopIfTrue="1">
      <formula>"I"</formula>
    </cfRule>
  </conditionalFormatting>
  <conditionalFormatting sqref="T98">
    <cfRule type="cellIs" priority="255" dxfId="3" operator="equal" stopIfTrue="1">
      <formula>"No Aceptable"</formula>
    </cfRule>
    <cfRule type="cellIs" priority="256" dxfId="2" operator="equal" stopIfTrue="1">
      <formula>"Aceptable"</formula>
    </cfRule>
  </conditionalFormatting>
  <conditionalFormatting sqref="T98">
    <cfRule type="cellIs" priority="254" dxfId="1" operator="equal" stopIfTrue="1">
      <formula>"No Aceptable o Aceptable Con Control Especifico"</formula>
    </cfRule>
  </conditionalFormatting>
  <conditionalFormatting sqref="T98">
    <cfRule type="containsText" priority="253" dxfId="0" operator="containsText" stopIfTrue="1" text="Mejorable">
      <formula>NOT(ISERROR(SEARCH("Mejorable",T98)))</formula>
    </cfRule>
  </conditionalFormatting>
  <conditionalFormatting sqref="O102">
    <cfRule type="cellIs" priority="252" operator="equal" stopIfTrue="1">
      <formula>"10, 25, 50, 100"</formula>
    </cfRule>
  </conditionalFormatting>
  <conditionalFormatting sqref="S102">
    <cfRule type="cellIs" priority="248" dxfId="7" operator="equal" stopIfTrue="1">
      <formula>"IV"</formula>
    </cfRule>
    <cfRule type="cellIs" priority="249" dxfId="6" operator="equal" stopIfTrue="1">
      <formula>"III"</formula>
    </cfRule>
    <cfRule type="cellIs" priority="250" dxfId="5" operator="equal" stopIfTrue="1">
      <formula>"II"</formula>
    </cfRule>
    <cfRule type="cellIs" priority="251" dxfId="3" operator="equal" stopIfTrue="1">
      <formula>"I"</formula>
    </cfRule>
  </conditionalFormatting>
  <conditionalFormatting sqref="T102">
    <cfRule type="cellIs" priority="246" dxfId="3" operator="equal" stopIfTrue="1">
      <formula>"No Aceptable"</formula>
    </cfRule>
    <cfRule type="cellIs" priority="247" dxfId="2" operator="equal" stopIfTrue="1">
      <formula>"Aceptable"</formula>
    </cfRule>
  </conditionalFormatting>
  <conditionalFormatting sqref="T102">
    <cfRule type="cellIs" priority="245" dxfId="1" operator="equal" stopIfTrue="1">
      <formula>"No Aceptable o Aceptable Con Control Especifico"</formula>
    </cfRule>
  </conditionalFormatting>
  <conditionalFormatting sqref="T102">
    <cfRule type="containsText" priority="244" dxfId="0" operator="containsText" stopIfTrue="1" text="Mejorable">
      <formula>NOT(ISERROR(SEARCH("Mejorable",T102)))</formula>
    </cfRule>
  </conditionalFormatting>
  <conditionalFormatting sqref="O103">
    <cfRule type="cellIs" priority="243" operator="equal" stopIfTrue="1">
      <formula>"10, 25, 50, 100"</formula>
    </cfRule>
  </conditionalFormatting>
  <conditionalFormatting sqref="S103">
    <cfRule type="cellIs" priority="239" dxfId="7" operator="equal" stopIfTrue="1">
      <formula>"IV"</formula>
    </cfRule>
    <cfRule type="cellIs" priority="240" dxfId="6" operator="equal" stopIfTrue="1">
      <formula>"III"</formula>
    </cfRule>
    <cfRule type="cellIs" priority="241" dxfId="5" operator="equal" stopIfTrue="1">
      <formula>"II"</formula>
    </cfRule>
    <cfRule type="cellIs" priority="242" dxfId="3" operator="equal" stopIfTrue="1">
      <formula>"I"</formula>
    </cfRule>
  </conditionalFormatting>
  <conditionalFormatting sqref="T103">
    <cfRule type="cellIs" priority="237" dxfId="3" operator="equal" stopIfTrue="1">
      <formula>"No Aceptable"</formula>
    </cfRule>
    <cfRule type="cellIs" priority="238" dxfId="2" operator="equal" stopIfTrue="1">
      <formula>"Aceptable"</formula>
    </cfRule>
  </conditionalFormatting>
  <conditionalFormatting sqref="T103">
    <cfRule type="cellIs" priority="236" dxfId="1" operator="equal" stopIfTrue="1">
      <formula>"No Aceptable o Aceptable Con Control Especifico"</formula>
    </cfRule>
  </conditionalFormatting>
  <conditionalFormatting sqref="T103">
    <cfRule type="containsText" priority="235" dxfId="0" operator="containsText" stopIfTrue="1" text="Mejorable">
      <formula>NOT(ISERROR(SEARCH("Mejorable",T103)))</formula>
    </cfRule>
  </conditionalFormatting>
  <conditionalFormatting sqref="O106">
    <cfRule type="cellIs" priority="234" operator="equal" stopIfTrue="1">
      <formula>"10, 25, 50, 100"</formula>
    </cfRule>
  </conditionalFormatting>
  <conditionalFormatting sqref="S106">
    <cfRule type="cellIs" priority="230" dxfId="7" operator="equal" stopIfTrue="1">
      <formula>"IV"</formula>
    </cfRule>
    <cfRule type="cellIs" priority="231" dxfId="6" operator="equal" stopIfTrue="1">
      <formula>"III"</formula>
    </cfRule>
    <cfRule type="cellIs" priority="232" dxfId="5" operator="equal" stopIfTrue="1">
      <formula>"II"</formula>
    </cfRule>
    <cfRule type="cellIs" priority="233" dxfId="3" operator="equal" stopIfTrue="1">
      <formula>"I"</formula>
    </cfRule>
  </conditionalFormatting>
  <conditionalFormatting sqref="T106">
    <cfRule type="cellIs" priority="228" dxfId="3" operator="equal" stopIfTrue="1">
      <formula>"No Aceptable"</formula>
    </cfRule>
    <cfRule type="cellIs" priority="229" dxfId="2" operator="equal" stopIfTrue="1">
      <formula>"Aceptable"</formula>
    </cfRule>
  </conditionalFormatting>
  <conditionalFormatting sqref="T106">
    <cfRule type="cellIs" priority="227" dxfId="1" operator="equal" stopIfTrue="1">
      <formula>"No Aceptable o Aceptable Con Control Especifico"</formula>
    </cfRule>
  </conditionalFormatting>
  <conditionalFormatting sqref="T106">
    <cfRule type="containsText" priority="226" dxfId="0" operator="containsText" stopIfTrue="1" text="Mejorable">
      <formula>NOT(ISERROR(SEARCH("Mejorable",T106)))</formula>
    </cfRule>
  </conditionalFormatting>
  <conditionalFormatting sqref="O97">
    <cfRule type="cellIs" priority="225" operator="equal" stopIfTrue="1">
      <formula>"10, 25, 50, 100"</formula>
    </cfRule>
  </conditionalFormatting>
  <conditionalFormatting sqref="S97">
    <cfRule type="cellIs" priority="221" dxfId="7" operator="equal" stopIfTrue="1">
      <formula>"IV"</formula>
    </cfRule>
    <cfRule type="cellIs" priority="222" dxfId="6" operator="equal" stopIfTrue="1">
      <formula>"III"</formula>
    </cfRule>
    <cfRule type="cellIs" priority="223" dxfId="5" operator="equal" stopIfTrue="1">
      <formula>"II"</formula>
    </cfRule>
    <cfRule type="cellIs" priority="224" dxfId="3" operator="equal" stopIfTrue="1">
      <formula>"I"</formula>
    </cfRule>
  </conditionalFormatting>
  <conditionalFormatting sqref="T97">
    <cfRule type="cellIs" priority="219" dxfId="3" operator="equal" stopIfTrue="1">
      <formula>"No Aceptable"</formula>
    </cfRule>
    <cfRule type="cellIs" priority="220" dxfId="2" operator="equal" stopIfTrue="1">
      <formula>"Aceptable"</formula>
    </cfRule>
  </conditionalFormatting>
  <conditionalFormatting sqref="T97">
    <cfRule type="cellIs" priority="218" dxfId="1" operator="equal" stopIfTrue="1">
      <formula>"No Aceptable o Aceptable Con Control Especifico"</formula>
    </cfRule>
  </conditionalFormatting>
  <conditionalFormatting sqref="T97">
    <cfRule type="containsText" priority="217" dxfId="0" operator="containsText" stopIfTrue="1" text="Mejorable">
      <formula>NOT(ISERROR(SEARCH("Mejorable",T97)))</formula>
    </cfRule>
  </conditionalFormatting>
  <conditionalFormatting sqref="O114">
    <cfRule type="cellIs" priority="216" operator="equal" stopIfTrue="1">
      <formula>"10, 25, 50, 100"</formula>
    </cfRule>
  </conditionalFormatting>
  <conditionalFormatting sqref="S114">
    <cfRule type="cellIs" priority="212" dxfId="7" operator="equal" stopIfTrue="1">
      <formula>"IV"</formula>
    </cfRule>
    <cfRule type="cellIs" priority="213" dxfId="6" operator="equal" stopIfTrue="1">
      <formula>"III"</formula>
    </cfRule>
    <cfRule type="cellIs" priority="214" dxfId="5" operator="equal" stopIfTrue="1">
      <formula>"II"</formula>
    </cfRule>
    <cfRule type="cellIs" priority="215" dxfId="3" operator="equal" stopIfTrue="1">
      <formula>"I"</formula>
    </cfRule>
  </conditionalFormatting>
  <conditionalFormatting sqref="T114">
    <cfRule type="cellIs" priority="210" dxfId="3" operator="equal" stopIfTrue="1">
      <formula>"No Aceptable"</formula>
    </cfRule>
    <cfRule type="cellIs" priority="211" dxfId="2" operator="equal" stopIfTrue="1">
      <formula>"Aceptable"</formula>
    </cfRule>
  </conditionalFormatting>
  <conditionalFormatting sqref="T114">
    <cfRule type="cellIs" priority="209" dxfId="1" operator="equal" stopIfTrue="1">
      <formula>"No Aceptable o Aceptable Con Control Especifico"</formula>
    </cfRule>
  </conditionalFormatting>
  <conditionalFormatting sqref="T114">
    <cfRule type="containsText" priority="208" dxfId="0" operator="containsText" stopIfTrue="1" text="Mejorable">
      <formula>NOT(ISERROR(SEARCH("Mejorable",T114)))</formula>
    </cfRule>
  </conditionalFormatting>
  <conditionalFormatting sqref="O108">
    <cfRule type="cellIs" priority="207" operator="equal" stopIfTrue="1">
      <formula>"10, 25, 50, 100"</formula>
    </cfRule>
  </conditionalFormatting>
  <conditionalFormatting sqref="S108">
    <cfRule type="cellIs" priority="203" dxfId="7" operator="equal" stopIfTrue="1">
      <formula>"IV"</formula>
    </cfRule>
    <cfRule type="cellIs" priority="204" dxfId="6" operator="equal" stopIfTrue="1">
      <formula>"III"</formula>
    </cfRule>
    <cfRule type="cellIs" priority="205" dxfId="5" operator="equal" stopIfTrue="1">
      <formula>"II"</formula>
    </cfRule>
    <cfRule type="cellIs" priority="206" dxfId="3" operator="equal" stopIfTrue="1">
      <formula>"I"</formula>
    </cfRule>
  </conditionalFormatting>
  <conditionalFormatting sqref="T108">
    <cfRule type="cellIs" priority="201" dxfId="3" operator="equal" stopIfTrue="1">
      <formula>"No Aceptable"</formula>
    </cfRule>
    <cfRule type="cellIs" priority="202" dxfId="2" operator="equal" stopIfTrue="1">
      <formula>"Aceptable"</formula>
    </cfRule>
  </conditionalFormatting>
  <conditionalFormatting sqref="T108">
    <cfRule type="cellIs" priority="200" dxfId="1" operator="equal" stopIfTrue="1">
      <formula>"No Aceptable o Aceptable Con Control Especifico"</formula>
    </cfRule>
  </conditionalFormatting>
  <conditionalFormatting sqref="T108">
    <cfRule type="containsText" priority="199" dxfId="0" operator="containsText" stopIfTrue="1" text="Mejorable">
      <formula>NOT(ISERROR(SEARCH("Mejorable",T108)))</formula>
    </cfRule>
  </conditionalFormatting>
  <conditionalFormatting sqref="O107">
    <cfRule type="cellIs" priority="198" operator="equal" stopIfTrue="1">
      <formula>"10, 25, 50, 100"</formula>
    </cfRule>
  </conditionalFormatting>
  <conditionalFormatting sqref="S107">
    <cfRule type="cellIs" priority="194" dxfId="7" operator="equal" stopIfTrue="1">
      <formula>"IV"</formula>
    </cfRule>
    <cfRule type="cellIs" priority="195" dxfId="6" operator="equal" stopIfTrue="1">
      <formula>"III"</formula>
    </cfRule>
    <cfRule type="cellIs" priority="196" dxfId="5" operator="equal" stopIfTrue="1">
      <formula>"II"</formula>
    </cfRule>
    <cfRule type="cellIs" priority="197" dxfId="3" operator="equal" stopIfTrue="1">
      <formula>"I"</formula>
    </cfRule>
  </conditionalFormatting>
  <conditionalFormatting sqref="T107">
    <cfRule type="cellIs" priority="192" dxfId="3" operator="equal" stopIfTrue="1">
      <formula>"No Aceptable"</formula>
    </cfRule>
    <cfRule type="cellIs" priority="193" dxfId="2" operator="equal" stopIfTrue="1">
      <formula>"Aceptable"</formula>
    </cfRule>
  </conditionalFormatting>
  <conditionalFormatting sqref="T107">
    <cfRule type="cellIs" priority="191" dxfId="1" operator="equal" stopIfTrue="1">
      <formula>"No Aceptable o Aceptable Con Control Especifico"</formula>
    </cfRule>
  </conditionalFormatting>
  <conditionalFormatting sqref="T107">
    <cfRule type="containsText" priority="190" dxfId="0" operator="containsText" stopIfTrue="1" text="Mejorable">
      <formula>NOT(ISERROR(SEARCH("Mejorable",T107)))</formula>
    </cfRule>
  </conditionalFormatting>
  <conditionalFormatting sqref="O109">
    <cfRule type="cellIs" priority="189" operator="equal" stopIfTrue="1">
      <formula>"10, 25, 50, 100"</formula>
    </cfRule>
  </conditionalFormatting>
  <conditionalFormatting sqref="S109">
    <cfRule type="cellIs" priority="185" dxfId="7" operator="equal" stopIfTrue="1">
      <formula>"IV"</formula>
    </cfRule>
    <cfRule type="cellIs" priority="186" dxfId="6" operator="equal" stopIfTrue="1">
      <formula>"III"</formula>
    </cfRule>
    <cfRule type="cellIs" priority="187" dxfId="5" operator="equal" stopIfTrue="1">
      <formula>"II"</formula>
    </cfRule>
    <cfRule type="cellIs" priority="188" dxfId="3" operator="equal" stopIfTrue="1">
      <formula>"I"</formula>
    </cfRule>
  </conditionalFormatting>
  <conditionalFormatting sqref="T109">
    <cfRule type="cellIs" priority="183" dxfId="3" operator="equal" stopIfTrue="1">
      <formula>"No Aceptable"</formula>
    </cfRule>
    <cfRule type="cellIs" priority="184" dxfId="2" operator="equal" stopIfTrue="1">
      <formula>"Aceptable"</formula>
    </cfRule>
  </conditionalFormatting>
  <conditionalFormatting sqref="T109">
    <cfRule type="cellIs" priority="182" dxfId="1" operator="equal" stopIfTrue="1">
      <formula>"No Aceptable o Aceptable Con Control Especifico"</formula>
    </cfRule>
  </conditionalFormatting>
  <conditionalFormatting sqref="T109">
    <cfRule type="containsText" priority="181" dxfId="0" operator="containsText" stopIfTrue="1" text="Mejorable">
      <formula>NOT(ISERROR(SEARCH("Mejorable",T109)))</formula>
    </cfRule>
  </conditionalFormatting>
  <conditionalFormatting sqref="O110">
    <cfRule type="cellIs" priority="180" operator="equal" stopIfTrue="1">
      <formula>"10, 25, 50, 100"</formula>
    </cfRule>
  </conditionalFormatting>
  <conditionalFormatting sqref="S110">
    <cfRule type="cellIs" priority="176" dxfId="7" operator="equal" stopIfTrue="1">
      <formula>"IV"</formula>
    </cfRule>
    <cfRule type="cellIs" priority="177" dxfId="6" operator="equal" stopIfTrue="1">
      <formula>"III"</formula>
    </cfRule>
    <cfRule type="cellIs" priority="178" dxfId="5" operator="equal" stopIfTrue="1">
      <formula>"II"</formula>
    </cfRule>
    <cfRule type="cellIs" priority="179" dxfId="3" operator="equal" stopIfTrue="1">
      <formula>"I"</formula>
    </cfRule>
  </conditionalFormatting>
  <conditionalFormatting sqref="T110">
    <cfRule type="cellIs" priority="174" dxfId="3" operator="equal" stopIfTrue="1">
      <formula>"No Aceptable"</formula>
    </cfRule>
    <cfRule type="cellIs" priority="175" dxfId="2" operator="equal" stopIfTrue="1">
      <formula>"Aceptable"</formula>
    </cfRule>
  </conditionalFormatting>
  <conditionalFormatting sqref="T110">
    <cfRule type="cellIs" priority="173" dxfId="1" operator="equal" stopIfTrue="1">
      <formula>"No Aceptable o Aceptable Con Control Especifico"</formula>
    </cfRule>
  </conditionalFormatting>
  <conditionalFormatting sqref="T110">
    <cfRule type="containsText" priority="172" dxfId="0" operator="containsText" stopIfTrue="1" text="Mejorable">
      <formula>NOT(ISERROR(SEARCH("Mejorable",T110)))</formula>
    </cfRule>
  </conditionalFormatting>
  <conditionalFormatting sqref="O111">
    <cfRule type="cellIs" priority="171" operator="equal" stopIfTrue="1">
      <formula>"10, 25, 50, 100"</formula>
    </cfRule>
  </conditionalFormatting>
  <conditionalFormatting sqref="S111">
    <cfRule type="cellIs" priority="167" dxfId="7" operator="equal" stopIfTrue="1">
      <formula>"IV"</formula>
    </cfRule>
    <cfRule type="cellIs" priority="168" dxfId="6" operator="equal" stopIfTrue="1">
      <formula>"III"</formula>
    </cfRule>
    <cfRule type="cellIs" priority="169" dxfId="5" operator="equal" stopIfTrue="1">
      <formula>"II"</formula>
    </cfRule>
    <cfRule type="cellIs" priority="170" dxfId="3" operator="equal" stopIfTrue="1">
      <formula>"I"</formula>
    </cfRule>
  </conditionalFormatting>
  <conditionalFormatting sqref="T111">
    <cfRule type="cellIs" priority="165" dxfId="3" operator="equal" stopIfTrue="1">
      <formula>"No Aceptable"</formula>
    </cfRule>
    <cfRule type="cellIs" priority="166" dxfId="2" operator="equal" stopIfTrue="1">
      <formula>"Aceptable"</formula>
    </cfRule>
  </conditionalFormatting>
  <conditionalFormatting sqref="T111">
    <cfRule type="cellIs" priority="164" dxfId="1" operator="equal" stopIfTrue="1">
      <formula>"No Aceptable o Aceptable Con Control Especifico"</formula>
    </cfRule>
  </conditionalFormatting>
  <conditionalFormatting sqref="T111">
    <cfRule type="containsText" priority="163" dxfId="0" operator="containsText" stopIfTrue="1" text="Mejorable">
      <formula>NOT(ISERROR(SEARCH("Mejorable",T111)))</formula>
    </cfRule>
  </conditionalFormatting>
  <conditionalFormatting sqref="O112">
    <cfRule type="cellIs" priority="162" operator="equal" stopIfTrue="1">
      <formula>"10, 25, 50, 100"</formula>
    </cfRule>
  </conditionalFormatting>
  <conditionalFormatting sqref="S112">
    <cfRule type="cellIs" priority="158" dxfId="7" operator="equal" stopIfTrue="1">
      <formula>"IV"</formula>
    </cfRule>
    <cfRule type="cellIs" priority="159" dxfId="6" operator="equal" stopIfTrue="1">
      <formula>"III"</formula>
    </cfRule>
    <cfRule type="cellIs" priority="160" dxfId="5" operator="equal" stopIfTrue="1">
      <formula>"II"</formula>
    </cfRule>
    <cfRule type="cellIs" priority="161" dxfId="3" operator="equal" stopIfTrue="1">
      <formula>"I"</formula>
    </cfRule>
  </conditionalFormatting>
  <conditionalFormatting sqref="T112">
    <cfRule type="cellIs" priority="156" dxfId="3" operator="equal" stopIfTrue="1">
      <formula>"No Aceptable"</formula>
    </cfRule>
    <cfRule type="cellIs" priority="157" dxfId="2" operator="equal" stopIfTrue="1">
      <formula>"Aceptable"</formula>
    </cfRule>
  </conditionalFormatting>
  <conditionalFormatting sqref="T112">
    <cfRule type="cellIs" priority="155" dxfId="1" operator="equal" stopIfTrue="1">
      <formula>"No Aceptable o Aceptable Con Control Especifico"</formula>
    </cfRule>
  </conditionalFormatting>
  <conditionalFormatting sqref="T112">
    <cfRule type="containsText" priority="154" dxfId="0" operator="containsText" stopIfTrue="1" text="Mejorable">
      <formula>NOT(ISERROR(SEARCH("Mejorable",T112)))</formula>
    </cfRule>
  </conditionalFormatting>
  <conditionalFormatting sqref="O113">
    <cfRule type="cellIs" priority="153" operator="equal" stopIfTrue="1">
      <formula>"10, 25, 50, 100"</formula>
    </cfRule>
  </conditionalFormatting>
  <conditionalFormatting sqref="S113">
    <cfRule type="cellIs" priority="149" dxfId="7" operator="equal" stopIfTrue="1">
      <formula>"IV"</formula>
    </cfRule>
    <cfRule type="cellIs" priority="150" dxfId="6" operator="equal" stopIfTrue="1">
      <formula>"III"</formula>
    </cfRule>
    <cfRule type="cellIs" priority="151" dxfId="5" operator="equal" stopIfTrue="1">
      <formula>"II"</formula>
    </cfRule>
    <cfRule type="cellIs" priority="152" dxfId="3" operator="equal" stopIfTrue="1">
      <formula>"I"</formula>
    </cfRule>
  </conditionalFormatting>
  <conditionalFormatting sqref="T113">
    <cfRule type="cellIs" priority="147" dxfId="3" operator="equal" stopIfTrue="1">
      <formula>"No Aceptable"</formula>
    </cfRule>
    <cfRule type="cellIs" priority="148" dxfId="2" operator="equal" stopIfTrue="1">
      <formula>"Aceptable"</formula>
    </cfRule>
  </conditionalFormatting>
  <conditionalFormatting sqref="T113">
    <cfRule type="cellIs" priority="146" dxfId="1" operator="equal" stopIfTrue="1">
      <formula>"No Aceptable o Aceptable Con Control Especifico"</formula>
    </cfRule>
  </conditionalFormatting>
  <conditionalFormatting sqref="T113">
    <cfRule type="containsText" priority="145" dxfId="0" operator="containsText" stopIfTrue="1" text="Mejorable">
      <formula>NOT(ISERROR(SEARCH("Mejorable",T113)))</formula>
    </cfRule>
  </conditionalFormatting>
  <conditionalFormatting sqref="O121:O123">
    <cfRule type="cellIs" priority="144" operator="equal" stopIfTrue="1">
      <formula>"10, 25, 50, 100"</formula>
    </cfRule>
  </conditionalFormatting>
  <conditionalFormatting sqref="S121:S123">
    <cfRule type="cellIs" priority="140" dxfId="7" operator="equal" stopIfTrue="1">
      <formula>"IV"</formula>
    </cfRule>
    <cfRule type="cellIs" priority="141" dxfId="6" operator="equal" stopIfTrue="1">
      <formula>"III"</formula>
    </cfRule>
    <cfRule type="cellIs" priority="142" dxfId="5" operator="equal" stopIfTrue="1">
      <formula>"II"</formula>
    </cfRule>
    <cfRule type="cellIs" priority="143" dxfId="3" operator="equal" stopIfTrue="1">
      <formula>"I"</formula>
    </cfRule>
  </conditionalFormatting>
  <conditionalFormatting sqref="T121:T123">
    <cfRule type="cellIs" priority="138" dxfId="3" operator="equal" stopIfTrue="1">
      <formula>"No Aceptable"</formula>
    </cfRule>
    <cfRule type="cellIs" priority="139" dxfId="2" operator="equal" stopIfTrue="1">
      <formula>"Aceptable"</formula>
    </cfRule>
  </conditionalFormatting>
  <conditionalFormatting sqref="T121:T123">
    <cfRule type="cellIs" priority="137" dxfId="1" operator="equal" stopIfTrue="1">
      <formula>"No Aceptable o Aceptable Con Control Especifico"</formula>
    </cfRule>
  </conditionalFormatting>
  <conditionalFormatting sqref="T121:T123">
    <cfRule type="containsText" priority="136" dxfId="0" operator="containsText" stopIfTrue="1" text="Mejorable">
      <formula>NOT(ISERROR(SEARCH("Mejorable",T121)))</formula>
    </cfRule>
  </conditionalFormatting>
  <conditionalFormatting sqref="O116:O117 O126:O127 O137">
    <cfRule type="cellIs" priority="135" operator="equal" stopIfTrue="1">
      <formula>"10, 25, 50, 100"</formula>
    </cfRule>
  </conditionalFormatting>
  <conditionalFormatting sqref="S116:S117 S126:S127 S137">
    <cfRule type="cellIs" priority="131" dxfId="7" operator="equal" stopIfTrue="1">
      <formula>"IV"</formula>
    </cfRule>
    <cfRule type="cellIs" priority="132" dxfId="6" operator="equal" stopIfTrue="1">
      <formula>"III"</formula>
    </cfRule>
    <cfRule type="cellIs" priority="133" dxfId="5" operator="equal" stopIfTrue="1">
      <formula>"II"</formula>
    </cfRule>
    <cfRule type="cellIs" priority="134" dxfId="3" operator="equal" stopIfTrue="1">
      <formula>"I"</formula>
    </cfRule>
  </conditionalFormatting>
  <conditionalFormatting sqref="T116:T117 T126:T127 T137">
    <cfRule type="cellIs" priority="129" dxfId="3" operator="equal" stopIfTrue="1">
      <formula>"No Aceptable"</formula>
    </cfRule>
    <cfRule type="cellIs" priority="130" dxfId="2" operator="equal" stopIfTrue="1">
      <formula>"Aceptable"</formula>
    </cfRule>
  </conditionalFormatting>
  <conditionalFormatting sqref="T116:T117 T126:T127 T137">
    <cfRule type="cellIs" priority="128" dxfId="1" operator="equal" stopIfTrue="1">
      <formula>"No Aceptable o Aceptable Con Control Especifico"</formula>
    </cfRule>
  </conditionalFormatting>
  <conditionalFormatting sqref="T116:T117 T126:T127 T137">
    <cfRule type="containsText" priority="127" dxfId="0" operator="containsText" stopIfTrue="1" text="Mejorable">
      <formula>NOT(ISERROR(SEARCH("Mejorable",T116)))</formula>
    </cfRule>
  </conditionalFormatting>
  <conditionalFormatting sqref="O118">
    <cfRule type="cellIs" priority="126" operator="equal" stopIfTrue="1">
      <formula>"10, 25, 50, 100"</formula>
    </cfRule>
  </conditionalFormatting>
  <conditionalFormatting sqref="S118">
    <cfRule type="cellIs" priority="122" dxfId="7" operator="equal" stopIfTrue="1">
      <formula>"IV"</formula>
    </cfRule>
    <cfRule type="cellIs" priority="123" dxfId="6" operator="equal" stopIfTrue="1">
      <formula>"III"</formula>
    </cfRule>
    <cfRule type="cellIs" priority="124" dxfId="5" operator="equal" stopIfTrue="1">
      <formula>"II"</formula>
    </cfRule>
    <cfRule type="cellIs" priority="125" dxfId="3" operator="equal" stopIfTrue="1">
      <formula>"I"</formula>
    </cfRule>
  </conditionalFormatting>
  <conditionalFormatting sqref="T118">
    <cfRule type="cellIs" priority="120" dxfId="3" operator="equal" stopIfTrue="1">
      <formula>"No Aceptable"</formula>
    </cfRule>
    <cfRule type="cellIs" priority="121" dxfId="2" operator="equal" stopIfTrue="1">
      <formula>"Aceptable"</formula>
    </cfRule>
  </conditionalFormatting>
  <conditionalFormatting sqref="T118">
    <cfRule type="cellIs" priority="119" dxfId="1" operator="equal" stopIfTrue="1">
      <formula>"No Aceptable o Aceptable Con Control Especifico"</formula>
    </cfRule>
  </conditionalFormatting>
  <conditionalFormatting sqref="T118">
    <cfRule type="containsText" priority="118" dxfId="0" operator="containsText" stopIfTrue="1" text="Mejorable">
      <formula>NOT(ISERROR(SEARCH("Mejorable",T118)))</formula>
    </cfRule>
  </conditionalFormatting>
  <conditionalFormatting sqref="O120">
    <cfRule type="cellIs" priority="117" operator="equal" stopIfTrue="1">
      <formula>"10, 25, 50, 100"</formula>
    </cfRule>
  </conditionalFormatting>
  <conditionalFormatting sqref="S120">
    <cfRule type="cellIs" priority="113" dxfId="7" operator="equal" stopIfTrue="1">
      <formula>"IV"</formula>
    </cfRule>
    <cfRule type="cellIs" priority="114" dxfId="6" operator="equal" stopIfTrue="1">
      <formula>"III"</formula>
    </cfRule>
    <cfRule type="cellIs" priority="115" dxfId="5" operator="equal" stopIfTrue="1">
      <formula>"II"</formula>
    </cfRule>
    <cfRule type="cellIs" priority="116" dxfId="3" operator="equal" stopIfTrue="1">
      <formula>"I"</formula>
    </cfRule>
  </conditionalFormatting>
  <conditionalFormatting sqref="T120">
    <cfRule type="cellIs" priority="111" dxfId="3" operator="equal" stopIfTrue="1">
      <formula>"No Aceptable"</formula>
    </cfRule>
    <cfRule type="cellIs" priority="112" dxfId="2" operator="equal" stopIfTrue="1">
      <formula>"Aceptable"</formula>
    </cfRule>
  </conditionalFormatting>
  <conditionalFormatting sqref="T120">
    <cfRule type="cellIs" priority="110" dxfId="1" operator="equal" stopIfTrue="1">
      <formula>"No Aceptable o Aceptable Con Control Especifico"</formula>
    </cfRule>
  </conditionalFormatting>
  <conditionalFormatting sqref="T120">
    <cfRule type="containsText" priority="109" dxfId="0" operator="containsText" stopIfTrue="1" text="Mejorable">
      <formula>NOT(ISERROR(SEARCH("Mejorable",T120)))</formula>
    </cfRule>
  </conditionalFormatting>
  <conditionalFormatting sqref="O124">
    <cfRule type="cellIs" priority="108" operator="equal" stopIfTrue="1">
      <formula>"10, 25, 50, 100"</formula>
    </cfRule>
  </conditionalFormatting>
  <conditionalFormatting sqref="S124">
    <cfRule type="cellIs" priority="104" dxfId="7" operator="equal" stopIfTrue="1">
      <formula>"IV"</formula>
    </cfRule>
    <cfRule type="cellIs" priority="105" dxfId="6" operator="equal" stopIfTrue="1">
      <formula>"III"</formula>
    </cfRule>
    <cfRule type="cellIs" priority="106" dxfId="5" operator="equal" stopIfTrue="1">
      <formula>"II"</formula>
    </cfRule>
    <cfRule type="cellIs" priority="107" dxfId="3" operator="equal" stopIfTrue="1">
      <formula>"I"</formula>
    </cfRule>
  </conditionalFormatting>
  <conditionalFormatting sqref="T124">
    <cfRule type="cellIs" priority="102" dxfId="3" operator="equal" stopIfTrue="1">
      <formula>"No Aceptable"</formula>
    </cfRule>
    <cfRule type="cellIs" priority="103" dxfId="2" operator="equal" stopIfTrue="1">
      <formula>"Aceptable"</formula>
    </cfRule>
  </conditionalFormatting>
  <conditionalFormatting sqref="T124">
    <cfRule type="cellIs" priority="101" dxfId="1" operator="equal" stopIfTrue="1">
      <formula>"No Aceptable o Aceptable Con Control Especifico"</formula>
    </cfRule>
  </conditionalFormatting>
  <conditionalFormatting sqref="T124">
    <cfRule type="containsText" priority="100" dxfId="0" operator="containsText" stopIfTrue="1" text="Mejorable">
      <formula>NOT(ISERROR(SEARCH("Mejorable",T124)))</formula>
    </cfRule>
  </conditionalFormatting>
  <conditionalFormatting sqref="O125">
    <cfRule type="cellIs" priority="99" operator="equal" stopIfTrue="1">
      <formula>"10, 25, 50, 100"</formula>
    </cfRule>
  </conditionalFormatting>
  <conditionalFormatting sqref="S125">
    <cfRule type="cellIs" priority="95" dxfId="7" operator="equal" stopIfTrue="1">
      <formula>"IV"</formula>
    </cfRule>
    <cfRule type="cellIs" priority="96" dxfId="6" operator="equal" stopIfTrue="1">
      <formula>"III"</formula>
    </cfRule>
    <cfRule type="cellIs" priority="97" dxfId="5" operator="equal" stopIfTrue="1">
      <formula>"II"</formula>
    </cfRule>
    <cfRule type="cellIs" priority="98" dxfId="3" operator="equal" stopIfTrue="1">
      <formula>"I"</formula>
    </cfRule>
  </conditionalFormatting>
  <conditionalFormatting sqref="T125">
    <cfRule type="cellIs" priority="93" dxfId="3" operator="equal" stopIfTrue="1">
      <formula>"No Aceptable"</formula>
    </cfRule>
    <cfRule type="cellIs" priority="94" dxfId="2" operator="equal" stopIfTrue="1">
      <formula>"Aceptable"</formula>
    </cfRule>
  </conditionalFormatting>
  <conditionalFormatting sqref="T125">
    <cfRule type="cellIs" priority="92" dxfId="1" operator="equal" stopIfTrue="1">
      <formula>"No Aceptable o Aceptable Con Control Especifico"</formula>
    </cfRule>
  </conditionalFormatting>
  <conditionalFormatting sqref="T125">
    <cfRule type="containsText" priority="91" dxfId="0" operator="containsText" stopIfTrue="1" text="Mejorable">
      <formula>NOT(ISERROR(SEARCH("Mejorable",T125)))</formula>
    </cfRule>
  </conditionalFormatting>
  <conditionalFormatting sqref="O128">
    <cfRule type="cellIs" priority="90" operator="equal" stopIfTrue="1">
      <formula>"10, 25, 50, 100"</formula>
    </cfRule>
  </conditionalFormatting>
  <conditionalFormatting sqref="S128">
    <cfRule type="cellIs" priority="86" dxfId="7" operator="equal" stopIfTrue="1">
      <formula>"IV"</formula>
    </cfRule>
    <cfRule type="cellIs" priority="87" dxfId="6" operator="equal" stopIfTrue="1">
      <formula>"III"</formula>
    </cfRule>
    <cfRule type="cellIs" priority="88" dxfId="5" operator="equal" stopIfTrue="1">
      <formula>"II"</formula>
    </cfRule>
    <cfRule type="cellIs" priority="89" dxfId="3" operator="equal" stopIfTrue="1">
      <formula>"I"</formula>
    </cfRule>
  </conditionalFormatting>
  <conditionalFormatting sqref="T128">
    <cfRule type="cellIs" priority="84" dxfId="3" operator="equal" stopIfTrue="1">
      <formula>"No Aceptable"</formula>
    </cfRule>
    <cfRule type="cellIs" priority="85" dxfId="2" operator="equal" stopIfTrue="1">
      <formula>"Aceptable"</formula>
    </cfRule>
  </conditionalFormatting>
  <conditionalFormatting sqref="T128">
    <cfRule type="cellIs" priority="83" dxfId="1" operator="equal" stopIfTrue="1">
      <formula>"No Aceptable o Aceptable Con Control Especifico"</formula>
    </cfRule>
  </conditionalFormatting>
  <conditionalFormatting sqref="T128">
    <cfRule type="containsText" priority="82" dxfId="0" operator="containsText" stopIfTrue="1" text="Mejorable">
      <formula>NOT(ISERROR(SEARCH("Mejorable",T128)))</formula>
    </cfRule>
  </conditionalFormatting>
  <conditionalFormatting sqref="O119">
    <cfRule type="cellIs" priority="81" operator="equal" stopIfTrue="1">
      <formula>"10, 25, 50, 100"</formula>
    </cfRule>
  </conditionalFormatting>
  <conditionalFormatting sqref="S119">
    <cfRule type="cellIs" priority="77" dxfId="7" operator="equal" stopIfTrue="1">
      <formula>"IV"</formula>
    </cfRule>
    <cfRule type="cellIs" priority="78" dxfId="6" operator="equal" stopIfTrue="1">
      <formula>"III"</formula>
    </cfRule>
    <cfRule type="cellIs" priority="79" dxfId="5" operator="equal" stopIfTrue="1">
      <formula>"II"</formula>
    </cfRule>
    <cfRule type="cellIs" priority="80" dxfId="3" operator="equal" stopIfTrue="1">
      <formula>"I"</formula>
    </cfRule>
  </conditionalFormatting>
  <conditionalFormatting sqref="T119">
    <cfRule type="cellIs" priority="75" dxfId="3" operator="equal" stopIfTrue="1">
      <formula>"No Aceptable"</formula>
    </cfRule>
    <cfRule type="cellIs" priority="76" dxfId="2" operator="equal" stopIfTrue="1">
      <formula>"Aceptable"</formula>
    </cfRule>
  </conditionalFormatting>
  <conditionalFormatting sqref="T119">
    <cfRule type="cellIs" priority="74" dxfId="1" operator="equal" stopIfTrue="1">
      <formula>"No Aceptable o Aceptable Con Control Especifico"</formula>
    </cfRule>
  </conditionalFormatting>
  <conditionalFormatting sqref="T119">
    <cfRule type="containsText" priority="73" dxfId="0" operator="containsText" stopIfTrue="1" text="Mejorable">
      <formula>NOT(ISERROR(SEARCH("Mejorable",T119)))</formula>
    </cfRule>
  </conditionalFormatting>
  <conditionalFormatting sqref="O136">
    <cfRule type="cellIs" priority="72" operator="equal" stopIfTrue="1">
      <formula>"10, 25, 50, 100"</formula>
    </cfRule>
  </conditionalFormatting>
  <conditionalFormatting sqref="S136">
    <cfRule type="cellIs" priority="68" dxfId="7" operator="equal" stopIfTrue="1">
      <formula>"IV"</formula>
    </cfRule>
    <cfRule type="cellIs" priority="69" dxfId="6" operator="equal" stopIfTrue="1">
      <formula>"III"</formula>
    </cfRule>
    <cfRule type="cellIs" priority="70" dxfId="5" operator="equal" stopIfTrue="1">
      <formula>"II"</formula>
    </cfRule>
    <cfRule type="cellIs" priority="71" dxfId="3" operator="equal" stopIfTrue="1">
      <formula>"I"</formula>
    </cfRule>
  </conditionalFormatting>
  <conditionalFormatting sqref="T136">
    <cfRule type="cellIs" priority="66" dxfId="3" operator="equal" stopIfTrue="1">
      <formula>"No Aceptable"</formula>
    </cfRule>
    <cfRule type="cellIs" priority="67" dxfId="2" operator="equal" stopIfTrue="1">
      <formula>"Aceptable"</formula>
    </cfRule>
  </conditionalFormatting>
  <conditionalFormatting sqref="T136">
    <cfRule type="cellIs" priority="65" dxfId="1" operator="equal" stopIfTrue="1">
      <formula>"No Aceptable o Aceptable Con Control Especifico"</formula>
    </cfRule>
  </conditionalFormatting>
  <conditionalFormatting sqref="T136">
    <cfRule type="containsText" priority="64" dxfId="0" operator="containsText" stopIfTrue="1" text="Mejorable">
      <formula>NOT(ISERROR(SEARCH("Mejorable",T136)))</formula>
    </cfRule>
  </conditionalFormatting>
  <conditionalFormatting sqref="O130">
    <cfRule type="cellIs" priority="63" operator="equal" stopIfTrue="1">
      <formula>"10, 25, 50, 100"</formula>
    </cfRule>
  </conditionalFormatting>
  <conditionalFormatting sqref="S130">
    <cfRule type="cellIs" priority="59" dxfId="7" operator="equal" stopIfTrue="1">
      <formula>"IV"</formula>
    </cfRule>
    <cfRule type="cellIs" priority="60" dxfId="6" operator="equal" stopIfTrue="1">
      <formula>"III"</formula>
    </cfRule>
    <cfRule type="cellIs" priority="61" dxfId="5" operator="equal" stopIfTrue="1">
      <formula>"II"</formula>
    </cfRule>
    <cfRule type="cellIs" priority="62" dxfId="3" operator="equal" stopIfTrue="1">
      <formula>"I"</formula>
    </cfRule>
  </conditionalFormatting>
  <conditionalFormatting sqref="T130">
    <cfRule type="cellIs" priority="57" dxfId="3" operator="equal" stopIfTrue="1">
      <formula>"No Aceptable"</formula>
    </cfRule>
    <cfRule type="cellIs" priority="58" dxfId="2" operator="equal" stopIfTrue="1">
      <formula>"Aceptable"</formula>
    </cfRule>
  </conditionalFormatting>
  <conditionalFormatting sqref="T130">
    <cfRule type="cellIs" priority="56" dxfId="1" operator="equal" stopIfTrue="1">
      <formula>"No Aceptable o Aceptable Con Control Especifico"</formula>
    </cfRule>
  </conditionalFormatting>
  <conditionalFormatting sqref="T130">
    <cfRule type="containsText" priority="55" dxfId="0" operator="containsText" stopIfTrue="1" text="Mejorable">
      <formula>NOT(ISERROR(SEARCH("Mejorable",T130)))</formula>
    </cfRule>
  </conditionalFormatting>
  <conditionalFormatting sqref="O129">
    <cfRule type="cellIs" priority="54" operator="equal" stopIfTrue="1">
      <formula>"10, 25, 50, 100"</formula>
    </cfRule>
  </conditionalFormatting>
  <conditionalFormatting sqref="S129">
    <cfRule type="cellIs" priority="50" dxfId="7" operator="equal" stopIfTrue="1">
      <formula>"IV"</formula>
    </cfRule>
    <cfRule type="cellIs" priority="51" dxfId="6" operator="equal" stopIfTrue="1">
      <formula>"III"</formula>
    </cfRule>
    <cfRule type="cellIs" priority="52" dxfId="5" operator="equal" stopIfTrue="1">
      <formula>"II"</formula>
    </cfRule>
    <cfRule type="cellIs" priority="53" dxfId="3" operator="equal" stopIfTrue="1">
      <formula>"I"</formula>
    </cfRule>
  </conditionalFormatting>
  <conditionalFormatting sqref="T129">
    <cfRule type="cellIs" priority="48" dxfId="3" operator="equal" stopIfTrue="1">
      <formula>"No Aceptable"</formula>
    </cfRule>
    <cfRule type="cellIs" priority="49" dxfId="2" operator="equal" stopIfTrue="1">
      <formula>"Aceptable"</formula>
    </cfRule>
  </conditionalFormatting>
  <conditionalFormatting sqref="T129">
    <cfRule type="cellIs" priority="47" dxfId="1" operator="equal" stopIfTrue="1">
      <formula>"No Aceptable o Aceptable Con Control Especifico"</formula>
    </cfRule>
  </conditionalFormatting>
  <conditionalFormatting sqref="T129">
    <cfRule type="containsText" priority="46" dxfId="0" operator="containsText" stopIfTrue="1" text="Mejorable">
      <formula>NOT(ISERROR(SEARCH("Mejorable",T129)))</formula>
    </cfRule>
  </conditionalFormatting>
  <conditionalFormatting sqref="O131">
    <cfRule type="cellIs" priority="45" operator="equal" stopIfTrue="1">
      <formula>"10, 25, 50, 100"</formula>
    </cfRule>
  </conditionalFormatting>
  <conditionalFormatting sqref="S131">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131">
    <cfRule type="cellIs" priority="39" dxfId="3" operator="equal" stopIfTrue="1">
      <formula>"No Aceptable"</formula>
    </cfRule>
    <cfRule type="cellIs" priority="40" dxfId="2" operator="equal" stopIfTrue="1">
      <formula>"Aceptable"</formula>
    </cfRule>
  </conditionalFormatting>
  <conditionalFormatting sqref="T131">
    <cfRule type="cellIs" priority="38" dxfId="1" operator="equal" stopIfTrue="1">
      <formula>"No Aceptable o Aceptable Con Control Especifico"</formula>
    </cfRule>
  </conditionalFormatting>
  <conditionalFormatting sqref="T131">
    <cfRule type="containsText" priority="37" dxfId="0" operator="containsText" stopIfTrue="1" text="Mejorable">
      <formula>NOT(ISERROR(SEARCH("Mejorable",T131)))</formula>
    </cfRule>
  </conditionalFormatting>
  <conditionalFormatting sqref="O132">
    <cfRule type="cellIs" priority="36" operator="equal" stopIfTrue="1">
      <formula>"10, 25, 50, 100"</formula>
    </cfRule>
  </conditionalFormatting>
  <conditionalFormatting sqref="S132">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132">
    <cfRule type="cellIs" priority="30" dxfId="3" operator="equal" stopIfTrue="1">
      <formula>"No Aceptable"</formula>
    </cfRule>
    <cfRule type="cellIs" priority="31" dxfId="2" operator="equal" stopIfTrue="1">
      <formula>"Aceptable"</formula>
    </cfRule>
  </conditionalFormatting>
  <conditionalFormatting sqref="T132">
    <cfRule type="cellIs" priority="29" dxfId="1" operator="equal" stopIfTrue="1">
      <formula>"No Aceptable o Aceptable Con Control Especifico"</formula>
    </cfRule>
  </conditionalFormatting>
  <conditionalFormatting sqref="T132">
    <cfRule type="containsText" priority="28" dxfId="0" operator="containsText" stopIfTrue="1" text="Mejorable">
      <formula>NOT(ISERROR(SEARCH("Mejorable",T132)))</formula>
    </cfRule>
  </conditionalFormatting>
  <conditionalFormatting sqref="O133">
    <cfRule type="cellIs" priority="27" operator="equal" stopIfTrue="1">
      <formula>"10, 25, 50, 100"</formula>
    </cfRule>
  </conditionalFormatting>
  <conditionalFormatting sqref="S133">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133">
    <cfRule type="cellIs" priority="21" dxfId="3" operator="equal" stopIfTrue="1">
      <formula>"No Aceptable"</formula>
    </cfRule>
    <cfRule type="cellIs" priority="22" dxfId="2" operator="equal" stopIfTrue="1">
      <formula>"Aceptable"</formula>
    </cfRule>
  </conditionalFormatting>
  <conditionalFormatting sqref="T133">
    <cfRule type="cellIs" priority="20" dxfId="1" operator="equal" stopIfTrue="1">
      <formula>"No Aceptable o Aceptable Con Control Especifico"</formula>
    </cfRule>
  </conditionalFormatting>
  <conditionalFormatting sqref="T133">
    <cfRule type="containsText" priority="19" dxfId="0" operator="containsText" stopIfTrue="1" text="Mejorable">
      <formula>NOT(ISERROR(SEARCH("Mejorable",T133)))</formula>
    </cfRule>
  </conditionalFormatting>
  <conditionalFormatting sqref="O134">
    <cfRule type="cellIs" priority="18" operator="equal" stopIfTrue="1">
      <formula>"10, 25, 50, 100"</formula>
    </cfRule>
  </conditionalFormatting>
  <conditionalFormatting sqref="S134">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134">
    <cfRule type="cellIs" priority="12" dxfId="3" operator="equal" stopIfTrue="1">
      <formula>"No Aceptable"</formula>
    </cfRule>
    <cfRule type="cellIs" priority="13" dxfId="2" operator="equal" stopIfTrue="1">
      <formula>"Aceptable"</formula>
    </cfRule>
  </conditionalFormatting>
  <conditionalFormatting sqref="T134">
    <cfRule type="cellIs" priority="11" dxfId="1" operator="equal" stopIfTrue="1">
      <formula>"No Aceptable o Aceptable Con Control Especifico"</formula>
    </cfRule>
  </conditionalFormatting>
  <conditionalFormatting sqref="T134">
    <cfRule type="containsText" priority="10" dxfId="0" operator="containsText" stopIfTrue="1" text="Mejorable">
      <formula>NOT(ISERROR(SEARCH("Mejorable",T134)))</formula>
    </cfRule>
  </conditionalFormatting>
  <conditionalFormatting sqref="O135">
    <cfRule type="cellIs" priority="9" operator="equal" stopIfTrue="1">
      <formula>"10, 25, 50, 100"</formula>
    </cfRule>
  </conditionalFormatting>
  <conditionalFormatting sqref="S135">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35">
    <cfRule type="cellIs" priority="3" dxfId="3" operator="equal" stopIfTrue="1">
      <formula>"No Aceptable"</formula>
    </cfRule>
    <cfRule type="cellIs" priority="4" dxfId="2" operator="equal" stopIfTrue="1">
      <formula>"Aceptable"</formula>
    </cfRule>
  </conditionalFormatting>
  <conditionalFormatting sqref="T135">
    <cfRule type="cellIs" priority="2" dxfId="1" operator="equal" stopIfTrue="1">
      <formula>"No Aceptable o Aceptable Con Control Especifico"</formula>
    </cfRule>
  </conditionalFormatting>
  <conditionalFormatting sqref="T135">
    <cfRule type="containsText" priority="1" dxfId="0" operator="containsText" stopIfTrue="1" text="Mejorable">
      <formula>NOT(ISERROR(SEARCH("Mejorable",T135)))</formula>
    </cfRule>
  </conditionalFormatting>
  <dataValidations count="4">
    <dataValidation type="whole" allowBlank="1" showInputMessage="1" showErrorMessage="1" prompt="1 Esporadica (EE)_x000a_2 Ocasional (EO)_x000a_3 Frecuente (EF)_x000a_4 continua (EC)" sqref="N11:N137">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37">
      <formula1>10</formula1>
      <formula2>100</formula2>
    </dataValidation>
    <dataValidation type="list" allowBlank="1" showInputMessage="1" showErrorMessage="1" sqref="E48 E11 E31 E72 E94 E116">
      <formula1>Hoja2!$A$2:$A$81</formula1>
    </dataValidation>
    <dataValidation type="list" allowBlank="1" showInputMessage="1" showErrorMessage="1" sqref="H11:H137">
      <formula1>Hoja1!$A$2:$A$445</formula1>
    </dataValidation>
  </dataValidations>
  <printOptions/>
  <pageMargins left="0.7" right="0.7" top="0.75" bottom="0.75" header="0.3" footer="0.3"/>
  <pageSetup horizontalDpi="600" verticalDpi="600" orientation="portrait" scale="1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5">
      <selection activeCell="D48" sqref="D48"/>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1188</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7" t="s">
        <v>1189</v>
      </c>
      <c r="B48" s="47" t="s">
        <v>1190</v>
      </c>
      <c r="C48" s="47" t="s">
        <v>1191</v>
      </c>
      <c r="D48" s="31" t="s">
        <v>43</v>
      </c>
      <c r="E48" s="47" t="s">
        <v>609</v>
      </c>
      <c r="F48" s="47" t="s">
        <v>55</v>
      </c>
      <c r="G48" s="47" t="s">
        <v>1192</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75">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algorithmName="SHA-512" hashValue="rzIBTYdb+5AIr1loZGODRhAtIpa9gdeVH78yQdofJRaxXWx9lG7TCAK0V9SAmN5j1j8i0nph1pKMlRw0stn63w==" saltValue="j6lilyMxe8sZPS466zH3+Q==" spinCount="100000"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270">
      <c r="A51" s="38" t="s">
        <v>1048</v>
      </c>
      <c r="B51" s="43" t="s">
        <v>1131</v>
      </c>
      <c r="C51" s="43" t="s">
        <v>1132</v>
      </c>
    </row>
    <row r="52" spans="1:3" ht="15">
      <c r="A52" s="38" t="s">
        <v>1049</v>
      </c>
      <c r="B52" s="43"/>
      <c r="C52" s="43"/>
    </row>
    <row r="53" spans="1:3" ht="15">
      <c r="A53" s="38" t="s">
        <v>1050</v>
      </c>
      <c r="B53" s="43"/>
      <c r="C53" s="43"/>
    </row>
    <row r="54" spans="1:3" ht="15">
      <c r="A54" s="38" t="s">
        <v>1051</v>
      </c>
      <c r="B54" s="43"/>
      <c r="C54" s="43"/>
    </row>
    <row r="55" spans="1:3" ht="135">
      <c r="A55" s="38" t="s">
        <v>1052</v>
      </c>
      <c r="B55" s="43" t="s">
        <v>1130</v>
      </c>
      <c r="C55" s="43" t="s">
        <v>1129</v>
      </c>
    </row>
    <row r="56" spans="1:3" ht="120">
      <c r="A56" s="38" t="s">
        <v>1053</v>
      </c>
      <c r="B56" s="43" t="s">
        <v>1128</v>
      </c>
      <c r="C56" s="43" t="s">
        <v>1127</v>
      </c>
    </row>
    <row r="57" spans="1:3" ht="120">
      <c r="A57" s="38" t="s">
        <v>1054</v>
      </c>
      <c r="B57" s="43" t="s">
        <v>1126</v>
      </c>
      <c r="C57" s="43" t="s">
        <v>1125</v>
      </c>
    </row>
    <row r="58" spans="1:3" ht="135">
      <c r="A58" s="38" t="s">
        <v>1055</v>
      </c>
      <c r="B58" s="43" t="s">
        <v>1124</v>
      </c>
      <c r="C58" s="43" t="s">
        <v>1123</v>
      </c>
    </row>
    <row r="59" spans="1:3" ht="60">
      <c r="A59" s="38" t="s">
        <v>1056</v>
      </c>
      <c r="B59" s="43" t="s">
        <v>1122</v>
      </c>
      <c r="C59" s="43" t="s">
        <v>1121</v>
      </c>
    </row>
    <row r="60" spans="1:3" ht="150">
      <c r="A60" s="38" t="s">
        <v>1057</v>
      </c>
      <c r="B60" s="43" t="s">
        <v>1119</v>
      </c>
      <c r="C60" s="43" t="s">
        <v>1120</v>
      </c>
    </row>
    <row r="61" spans="1:3" ht="165">
      <c r="A61" s="38" t="s">
        <v>1058</v>
      </c>
      <c r="B61" s="43" t="s">
        <v>1115</v>
      </c>
      <c r="C61" s="43" t="s">
        <v>1116</v>
      </c>
    </row>
    <row r="62" spans="1:3" ht="90">
      <c r="A62" s="38" t="s">
        <v>1059</v>
      </c>
      <c r="B62" s="43" t="s">
        <v>1118</v>
      </c>
      <c r="C62" s="43" t="s">
        <v>1117</v>
      </c>
    </row>
    <row r="63" spans="1:3" ht="15">
      <c r="A63" s="38" t="s">
        <v>1093</v>
      </c>
      <c r="B63" s="43"/>
      <c r="C63" s="43"/>
    </row>
    <row r="64" spans="1:3" ht="105">
      <c r="A64" s="38" t="s">
        <v>1060</v>
      </c>
      <c r="B64" s="43" t="s">
        <v>1113</v>
      </c>
      <c r="C64" s="43" t="s">
        <v>1114</v>
      </c>
    </row>
    <row r="65" spans="1:3" ht="150">
      <c r="A65" s="38" t="s">
        <v>1016</v>
      </c>
      <c r="B65" s="44" t="s">
        <v>1111</v>
      </c>
      <c r="C65" s="43" t="s">
        <v>1112</v>
      </c>
    </row>
    <row r="66" spans="1:3" ht="15">
      <c r="A66" s="38" t="s">
        <v>1061</v>
      </c>
      <c r="B66" s="43"/>
      <c r="C66" s="43"/>
    </row>
    <row r="67" spans="1:3" ht="15">
      <c r="A67" s="38" t="s">
        <v>1062</v>
      </c>
      <c r="B67" s="43"/>
      <c r="C67" s="43"/>
    </row>
    <row r="68" spans="1:3" ht="15">
      <c r="A68" s="38" t="s">
        <v>1063</v>
      </c>
      <c r="B68" s="43"/>
      <c r="C68" s="43"/>
    </row>
    <row r="69" spans="1:3" ht="15">
      <c r="A69" s="38" t="s">
        <v>1064</v>
      </c>
      <c r="B69" s="43"/>
      <c r="C69" s="43"/>
    </row>
    <row r="70" spans="1:3" ht="180">
      <c r="A70" s="38" t="s">
        <v>1065</v>
      </c>
      <c r="B70" s="43" t="s">
        <v>1105</v>
      </c>
      <c r="C70" s="43" t="s">
        <v>1106</v>
      </c>
    </row>
    <row r="71" spans="1:3" ht="180">
      <c r="A71" s="38" t="s">
        <v>1066</v>
      </c>
      <c r="B71" s="43" t="s">
        <v>1107</v>
      </c>
      <c r="C71" s="43" t="s">
        <v>1108</v>
      </c>
    </row>
    <row r="72" spans="1:3" ht="210">
      <c r="A72" s="38" t="s">
        <v>1067</v>
      </c>
      <c r="B72" s="43" t="s">
        <v>1109</v>
      </c>
      <c r="C72" s="43" t="s">
        <v>1110</v>
      </c>
    </row>
    <row r="73" spans="1:3" ht="15">
      <c r="A73" s="38" t="s">
        <v>1068</v>
      </c>
      <c r="B73" s="43"/>
      <c r="C73" s="43"/>
    </row>
    <row r="74" spans="1:3" ht="15">
      <c r="A74" s="38" t="s">
        <v>1069</v>
      </c>
      <c r="B74" s="43"/>
      <c r="C74" s="43"/>
    </row>
    <row r="75" spans="1:3" ht="240">
      <c r="A75" s="38" t="s">
        <v>1070</v>
      </c>
      <c r="B75" s="43" t="s">
        <v>1101</v>
      </c>
      <c r="C75" s="43" t="s">
        <v>1102</v>
      </c>
    </row>
    <row r="76" spans="1:3" ht="225">
      <c r="A76" s="38" t="s">
        <v>1071</v>
      </c>
      <c r="B76" s="43" t="s">
        <v>1104</v>
      </c>
      <c r="C76" s="43" t="s">
        <v>1103</v>
      </c>
    </row>
    <row r="77" spans="1:3" ht="15">
      <c r="A77" s="38" t="s">
        <v>1072</v>
      </c>
      <c r="B77" s="43"/>
      <c r="C77" s="43"/>
    </row>
    <row r="78" spans="1:3" ht="15">
      <c r="A78" s="38" t="s">
        <v>1073</v>
      </c>
      <c r="B78" s="43"/>
      <c r="C78" s="43"/>
    </row>
    <row r="79" spans="1:3" ht="15">
      <c r="A79" s="38" t="s">
        <v>1074</v>
      </c>
      <c r="B79" s="43"/>
      <c r="C79" s="43"/>
    </row>
    <row r="80" spans="1:3" ht="105">
      <c r="A80" s="38" t="s">
        <v>1075</v>
      </c>
      <c r="B80" s="44" t="s">
        <v>1099</v>
      </c>
      <c r="C80" s="43" t="s">
        <v>1100</v>
      </c>
    </row>
    <row r="81" spans="1:3" ht="90">
      <c r="A81" s="40" t="s">
        <v>1076</v>
      </c>
      <c r="B81" s="43" t="s">
        <v>1097</v>
      </c>
      <c r="C81" s="43" t="s">
        <v>1098</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2017-05-24T19:35:35Z</dcterms:modified>
  <cp:category/>
  <cp:version/>
  <cp:contentType/>
  <cp:contentStatus/>
</cp:coreProperties>
</file>