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DORADO II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<sst xmlns="http://schemas.openxmlformats.org/spreadsheetml/2006/main" count="1173" uniqueCount="345">
  <si>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</si>
  <si>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</si>
  <si>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</si>
  <si>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</si>
  <si>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</si>
  <si>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</si>
  <si>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</si>
  <si>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</si>
  <si>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</si>
  <si>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</si>
  <si>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</si>
  <si>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</si>
  <si>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</si>
  <si>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</si>
  <si>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</si>
  <si>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</si>
  <si>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</si>
  <si>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</si>
  <si>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</si>
  <si>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</si>
  <si>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</si>
  <si>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</si>
  <si>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</si>
  <si>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</si>
  <si>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</si>
  <si>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</si>
  <si>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</si>
  <si>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</si>
  <si>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</si>
  <si>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</si>
  <si>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</si>
  <si>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</si>
  <si>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</si>
  <si>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</si>
  <si>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</si>
  <si>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</si>
  <si>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</si>
  <si>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</si>
  <si>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</si>
  <si>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</si>
  <si>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</si>
  <si>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</si>
  <si>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</si>
  <si>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</si>
  <si>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</si>
  <si>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</si>
  <si>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</si>
  <si>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</si>
  <si>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</si>
  <si>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</si>
  <si>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</si>
  <si>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</si>
  <si>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</si>
  <si>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</si>
  <si>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</si>
  <si>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</si>
  <si>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</si>
  <si>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</si>
  <si>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</si>
  <si>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</si>
  <si>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</si>
  <si>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</si>
  <si>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</si>
  <si>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</si>
  <si>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</si>
  <si>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</si>
  <si>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</si>
  <si>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</si>
  <si>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</si>
  <si>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</si>
  <si>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</si>
  <si>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</si>
  <si>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</si>
  <si>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</si>
  <si>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</si>
  <si>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</si>
  <si>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</si>
  <si>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</si>
  <si>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</si>
  <si>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</si>
  <si>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</si>
  <si>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</si>
  <si>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</si>
  <si>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</si>
  <si>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</si>
  <si>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</si>
  <si>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</si>
  <si>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</si>
  <si>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</si>
  <si>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</si>
  <si>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</si>
  <si>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</si>
  <si>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</si>
  <si>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</si>
  <si>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</si>
  <si>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</si>
  <si>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</si>
  <si>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</si>
  <si>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</si>
  <si>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</si>
  <si>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</si>
  <si>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</si>
  <si>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</si>
  <si>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</si>
  <si>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</si>
  <si>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</si>
  <si>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</si>
  <si>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</si>
  <si>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</si>
  <si>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</si>
  <si>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</si>
  <si>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</si>
  <si>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</si>
  <si>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</si>
  <si>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</si>
  <si>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</si>
  <si>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</si>
  <si>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</si>
  <si>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</si>
  <si>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</si>
  <si>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</si>
  <si>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</si>
  <si>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</si>
  <si>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</si>
  <si>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</si>
  <si>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</si>
  <si>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</si>
  <si>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</si>
  <si>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</si>
  <si>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</si>
  <si>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</si>
  <si>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</si>
  <si>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</si>
  <si>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</si>
  <si>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</si>
  <si>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</si>
  <si>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</si>
  <si>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</si>
  <si>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</si>
  <si>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</si>
  <si>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</si>
  <si>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</si>
  <si>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</si>
  <si>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</si>
  <si>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</si>
  <si>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</si>
  <si>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</si>
  <si>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</si>
  <si>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</si>
  <si>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</si>
  <si>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</si>
  <si>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</si>
  <si>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</si>
  <si>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</si>
  <si>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</si>
  <si>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</si>
  <si>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</si>
  <si>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</si>
  <si>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</si>
  <si>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</si>
  <si>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</si>
  <si>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</si>
  <si>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</si>
  <si>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</si>
  <si>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</si>
  <si>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</si>
  <si>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</si>
  <si>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</si>
  <si>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</si>
  <si>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</si>
  <si>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</si>
  <si>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</si>
  <si>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</si>
  <si>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</si>
  <si>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</si>
  <si>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</si>
  <si>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</si>
  <si>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</si>
  <si>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</si>
  <si>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</si>
  <si>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</si>
  <si>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</si>
  <si>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</si>
  <si>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</si>
  <si>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</si>
  <si>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</si>
  <si>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</si>
  <si>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</si>
  <si>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</si>
  <si>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</si>
  <si>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</si>
  <si>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</si>
  <si>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</si>
  <si>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</si>
  <si>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</si>
  <si>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</si>
  <si>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</si>
  <si>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</si>
  <si>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</si>
  <si>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</si>
  <si>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</si>
  <si>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</si>
  <si>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</si>
  <si>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</si>
  <si>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</si>
  <si>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</si>
  <si>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</si>
  <si>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</si>
  <si>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</si>
  <si>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</si>
  <si>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</si>
  <si>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</si>
  <si>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</si>
  <si>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</si>
  <si>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</si>
  <si>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</si>
  <si>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</si>
  <si>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</si>
  <si>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</si>
  <si>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</si>
  <si>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</si>
  <si>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</si>
  <si>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</si>
  <si>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</si>
  <si>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</si>
  <si>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</si>
  <si>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</si>
  <si>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</si>
  <si>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</si>
  <si>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</si>
  <si>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</si>
  <si>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</si>
  <si>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</si>
  <si>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</si>
  <si>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</si>
  <si>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</si>
  <si>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</si>
  <si>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</si>
  <si>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</si>
  <si>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</si>
  <si>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</si>
  <si>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</si>
  <si>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</si>
  <si>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</si>
  <si>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</si>
  <si>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</si>
  <si>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</si>
  <si>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</si>
  <si>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</si>
  <si>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</si>
  <si>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</si>
  <si>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</si>
  <si>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</si>
  <si>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</si>
  <si>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</si>
  <si>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</si>
  <si>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</si>
  <si>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</si>
  <si>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</si>
  <si>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</si>
  <si>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</si>
  <si>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</si>
  <si>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</si>
  <si>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</si>
  <si>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</si>
  <si>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</si>
  <si>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</si>
  <si>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</si>
  <si>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</si>
  <si>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</si>
  <si>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</si>
  <si>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</si>
  <si>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</si>
  <si>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</si>
  <si>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</si>
  <si>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</si>
  <si>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</si>
  <si>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</si>
  <si>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</si>
  <si>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</si>
  <si>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</si>
  <si>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</si>
  <si>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</si>
  <si>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</si>
  <si>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</si>
  <si>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</si>
  <si>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</si>
  <si>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</si>
  <si>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</si>
  <si>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</si>
  <si>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</si>
  <si>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</si>
  <si>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</si>
  <si>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</si>
  <si>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</si>
  <si>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</si>
  <si>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</si>
  <si>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</si>
  <si>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</si>
  <si>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</si>
  <si>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</si>
  <si>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</si>
  <si>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</si>
  <si>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</si>
  <si>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</si>
  <si>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</si>
  <si>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</si>
  <si>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</si>
  <si>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</si>
  <si>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</si>
  <si>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</si>
  <si>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</si>
  <si>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</si>
  <si>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</si>
  <si>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</si>
  <si>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</si>
  <si>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</si>
  <si>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</si>
  <si>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</si>
  <si>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</si>
  <si>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</si>
  <si>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</si>
  <si>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</si>
  <si>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</si>
  <si>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</si>
  <si>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</si>
  <si>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</si>
  <si>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</si>
  <si>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</si>
  <si>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</si>
  <si>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</si>
  <si>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</si>
  <si>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</si>
  <si>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</si>
  <si>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</si>
  <si>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</si>
  <si>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</si>
  <si>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</si>
  <si>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</si>
  <si>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</si>
  <si>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NOMBRE CENTRO DE TRABAJO Y/O PROCESO: DIVISIÓN  OPERACIÓN Y MANTENIMIENTO</t>
  </si>
  <si>
    <t>DIVISIÓN  OPERACIÓN Y MANTENIMIENTO</t>
  </si>
  <si>
    <t>CENTRO DE TRABAJO Y/O PROCESO: TANQUE DE ALMACENAMIENTO DE AGUA DORADO II, KILOMETRO 12 VIA VILLAVICENCIO</t>
  </si>
  <si>
    <t>TANQUE DE ALMACENAMIENTO DE AGUA DORADO II</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</si>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</sst>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thin"/>
      <top style="thin"/>
      <bottom style="medium"/>
    </border>
    <border>
      <left style="medium"/>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3" fillId="16" borderId="4"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9" fillId="12" borderId="12" xfId="0" applyFont="1" applyFill="1" applyBorder="1" applyAlignment="1" applyProtection="1">
      <alignment horizontal="center" textRotation="90" wrapText="1"/>
      <protection locked="0"/>
    </xf>
    <xf numFmtId="0" fontId="9" fillId="12" borderId="24"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4" xfId="0" applyFont="1" applyFill="1" applyBorder="1" applyAlignment="1" applyProtection="1">
      <alignment horizontal="center" vertical="center" textRotation="90" wrapText="1"/>
      <protection locked="0"/>
    </xf>
    <xf numFmtId="0" fontId="17" fillId="2" borderId="25" xfId="0" applyFont="1" applyFill="1" applyBorder="1" applyAlignment="1">
      <alignment horizontal="center" vertical="center" textRotation="90"/>
    </xf>
    <xf numFmtId="0" fontId="17" fillId="2" borderId="26" xfId="0" applyFont="1" applyFill="1" applyBorder="1" applyAlignment="1">
      <alignment horizontal="center" vertical="center" textRotation="90"/>
    </xf>
    <xf numFmtId="0" fontId="17" fillId="2" borderId="27" xfId="0" applyFont="1" applyFill="1" applyBorder="1" applyAlignment="1">
      <alignment horizontal="center" vertical="center" textRotation="90"/>
    </xf>
    <xf numFmtId="0" fontId="17" fillId="2" borderId="28" xfId="0" applyFont="1" applyFill="1" applyBorder="1" applyAlignment="1">
      <alignment horizontal="center" vertical="center" textRotation="90"/>
    </xf>
    <xf numFmtId="0" fontId="17" fillId="2" borderId="29" xfId="0" applyFont="1" applyFill="1" applyBorder="1" applyAlignment="1">
      <alignment horizontal="center" vertical="center" textRotation="90"/>
    </xf>
    <xf numFmtId="0" fontId="17" fillId="2" borderId="3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7" fillId="0" borderId="31" xfId="28" applyFont="1" applyFill="1" applyBorder="1" applyAlignment="1">
      <alignment horizontal="center"/>
      <protection/>
    </xf>
    <xf numFmtId="0" fontId="7" fillId="0" borderId="9" xfId="28" applyFont="1" applyFill="1" applyBorder="1" applyAlignment="1">
      <alignment horizontal="center"/>
      <protection/>
    </xf>
    <xf numFmtId="164" fontId="7" fillId="2" borderId="32"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33"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3" fillId="0" borderId="37" xfId="28" applyFont="1" applyBorder="1" applyAlignment="1">
      <alignment horizontal="center"/>
      <protection/>
    </xf>
    <xf numFmtId="0" fontId="3" fillId="0" borderId="38" xfId="28" applyFont="1" applyBorder="1" applyAlignment="1">
      <alignment horizontal="center"/>
      <protection/>
    </xf>
    <xf numFmtId="0" fontId="3" fillId="0" borderId="39" xfId="28" applyFont="1" applyBorder="1" applyAlignment="1">
      <alignment horizontal="center"/>
      <protection/>
    </xf>
    <xf numFmtId="0" fontId="3" fillId="0" borderId="40" xfId="28" applyFont="1" applyBorder="1" applyAlignment="1">
      <alignment horizontal="center" vertical="center"/>
      <protection/>
    </xf>
    <xf numFmtId="0" fontId="3" fillId="0" borderId="41" xfId="28" applyFont="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41">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484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4400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zoomScale="90" zoomScaleNormal="9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574218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34"/>
      <c r="D2" s="134"/>
      <c r="E2" s="139" t="s">
        <v>344</v>
      </c>
      <c r="F2" s="140"/>
      <c r="G2" s="140"/>
      <c r="H2" s="140"/>
      <c r="I2" s="140"/>
      <c r="J2" s="141"/>
      <c r="K2" s="9"/>
      <c r="L2" s="9"/>
      <c r="M2" s="9"/>
      <c r="N2" s="8"/>
      <c r="O2" s="8"/>
      <c r="P2" s="8"/>
      <c r="Q2" s="8"/>
      <c r="R2" s="8"/>
      <c r="S2" s="8"/>
      <c r="T2" s="8"/>
      <c r="U2" s="8"/>
      <c r="V2" s="9"/>
      <c r="W2" s="8"/>
      <c r="X2" s="8"/>
      <c r="Y2" s="8"/>
      <c r="Z2" s="8"/>
      <c r="AA2" s="8"/>
      <c r="AB2" s="10"/>
    </row>
    <row r="3" spans="1:28" s="6" customFormat="1" ht="15" customHeight="1">
      <c r="A3" s="5"/>
      <c r="C3" s="11"/>
      <c r="D3" s="8"/>
      <c r="E3" s="142" t="s">
        <v>342</v>
      </c>
      <c r="F3" s="143"/>
      <c r="G3" s="143"/>
      <c r="H3" s="143"/>
      <c r="I3" s="143"/>
      <c r="J3" s="144"/>
      <c r="K3" s="9"/>
      <c r="L3" s="9"/>
      <c r="M3" s="9"/>
      <c r="N3" s="8"/>
      <c r="O3" s="8"/>
      <c r="P3" s="8"/>
      <c r="Q3" s="8"/>
      <c r="R3" s="8"/>
      <c r="S3" s="8"/>
      <c r="T3" s="8"/>
      <c r="U3" s="8"/>
      <c r="V3" s="9"/>
      <c r="W3" s="8"/>
      <c r="X3" s="8"/>
      <c r="Y3" s="8"/>
      <c r="Z3" s="8"/>
      <c r="AA3" s="8"/>
      <c r="AB3" s="10"/>
    </row>
    <row r="4" spans="1:28" s="6" customFormat="1" ht="15" customHeight="1" thickBot="1">
      <c r="A4" s="5"/>
      <c r="C4" s="134"/>
      <c r="D4" s="134"/>
      <c r="E4" s="145" t="s">
        <v>340</v>
      </c>
      <c r="F4" s="146"/>
      <c r="G4" s="146"/>
      <c r="H4" s="146"/>
      <c r="I4" s="146"/>
      <c r="J4" s="147"/>
      <c r="K4" s="9"/>
      <c r="L4" s="9"/>
      <c r="M4" s="9"/>
      <c r="N4" s="8"/>
      <c r="O4" s="8"/>
      <c r="P4" s="8"/>
      <c r="Q4" s="8"/>
      <c r="R4" s="8"/>
      <c r="S4" s="8"/>
      <c r="T4" s="8"/>
      <c r="U4" s="8"/>
      <c r="V4" s="9"/>
      <c r="W4" s="8"/>
      <c r="X4" s="8"/>
      <c r="Y4" s="8"/>
      <c r="Z4" s="8"/>
      <c r="AA4" s="8"/>
      <c r="AB4" s="10"/>
    </row>
    <row r="5" spans="1:28" s="6" customFormat="1" ht="11.25" customHeight="1">
      <c r="A5" s="5"/>
      <c r="C5" s="11"/>
      <c r="D5" s="8"/>
      <c r="E5" s="135"/>
      <c r="F5" s="135"/>
      <c r="G5" s="135"/>
      <c r="H5" s="135"/>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50" t="s">
        <v>11</v>
      </c>
      <c r="B8" s="148" t="s">
        <v>12</v>
      </c>
      <c r="C8" s="136" t="s">
        <v>0</v>
      </c>
      <c r="D8" s="136"/>
      <c r="E8" s="136"/>
      <c r="F8" s="136"/>
      <c r="G8" s="136"/>
      <c r="H8" s="137" t="s">
        <v>1</v>
      </c>
      <c r="I8" s="138"/>
      <c r="J8" s="159" t="s">
        <v>2</v>
      </c>
      <c r="K8" s="137" t="s">
        <v>3</v>
      </c>
      <c r="L8" s="137"/>
      <c r="M8" s="137"/>
      <c r="N8" s="137" t="s">
        <v>4</v>
      </c>
      <c r="O8" s="137"/>
      <c r="P8" s="137"/>
      <c r="Q8" s="137"/>
      <c r="R8" s="137"/>
      <c r="S8" s="137"/>
      <c r="T8" s="137"/>
      <c r="U8" s="137" t="s">
        <v>5</v>
      </c>
      <c r="V8" s="137" t="s">
        <v>6</v>
      </c>
      <c r="W8" s="138"/>
      <c r="X8" s="158" t="s">
        <v>7</v>
      </c>
      <c r="Y8" s="158"/>
      <c r="Z8" s="158"/>
      <c r="AA8" s="158"/>
      <c r="AB8" s="158"/>
      <c r="AC8" s="158"/>
      <c r="AD8" s="158"/>
    </row>
    <row r="9" spans="1:30" ht="15.75" customHeight="1" thickBot="1">
      <c r="A9" s="151"/>
      <c r="B9" s="149"/>
      <c r="C9" s="136"/>
      <c r="D9" s="136"/>
      <c r="E9" s="136"/>
      <c r="F9" s="136"/>
      <c r="G9" s="136"/>
      <c r="H9" s="138"/>
      <c r="I9" s="138"/>
      <c r="J9" s="159"/>
      <c r="K9" s="137"/>
      <c r="L9" s="137"/>
      <c r="M9" s="137"/>
      <c r="N9" s="137"/>
      <c r="O9" s="137"/>
      <c r="P9" s="137"/>
      <c r="Q9" s="137"/>
      <c r="R9" s="137"/>
      <c r="S9" s="137"/>
      <c r="T9" s="137"/>
      <c r="U9" s="138"/>
      <c r="V9" s="138"/>
      <c r="W9" s="138"/>
      <c r="X9" s="158"/>
      <c r="Y9" s="158"/>
      <c r="Z9" s="158"/>
      <c r="AA9" s="158"/>
      <c r="AB9" s="158"/>
      <c r="AC9" s="158"/>
      <c r="AD9" s="158"/>
    </row>
    <row r="10" spans="1:277" s="13" customFormat="1" ht="39" thickBot="1">
      <c r="A10" s="151"/>
      <c r="B10" s="149"/>
      <c r="C10" s="57" t="s">
        <v>13</v>
      </c>
      <c r="D10" s="57" t="s">
        <v>14</v>
      </c>
      <c r="E10" s="57" t="s">
        <v>15</v>
      </c>
      <c r="F10" s="57" t="s">
        <v>16</v>
      </c>
      <c r="G10" s="57" t="s">
        <v>17</v>
      </c>
      <c r="H10" s="57" t="s">
        <v>18</v>
      </c>
      <c r="I10" s="57" t="s">
        <v>19</v>
      </c>
      <c r="J10" s="160"/>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 r="A11" s="155" t="s">
        <v>341</v>
      </c>
      <c r="B11" s="152" t="s">
        <v>343</v>
      </c>
      <c r="C11" s="125" t="s">
        <v>265</v>
      </c>
      <c r="D11" s="128" t="s">
        <v>314</v>
      </c>
      <c r="E11" s="131" t="s">
        <v>263</v>
      </c>
      <c r="F11" s="131">
        <v>22</v>
      </c>
      <c r="G11" s="131"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10</v>
      </c>
      <c r="O11" s="77">
        <v>3</v>
      </c>
      <c r="P11" s="77">
        <v>60</v>
      </c>
      <c r="Q11" s="77">
        <f aca="true" t="shared" si="0" ref="Q11:Q46">N11*O11</f>
        <v>30</v>
      </c>
      <c r="R11" s="77">
        <f aca="true" t="shared" si="1" ref="R11:R46">Q11*P11</f>
        <v>1800</v>
      </c>
      <c r="S11" s="77" t="str">
        <f aca="true" t="shared" si="2" ref="S11:S46">IF(Q11=40,"MA-40",IF(Q11=30,"MA-30",IF(Q11=20,"A-20",IF(Q11=10,"A-10",IF(Q11=24,"MA-24",IF(Q11=18,"A-18",IF(Q11=12,"A-12",IF(Q11=6,"M-6",IF(Q11=8,"M-8",IF(Q11=6,"M-6",IF(Q11=4,"B-4",IF(Q11=2,"B-2",))))))))))))</f>
        <v>MA-30</v>
      </c>
      <c r="T11" s="78" t="str">
        <f aca="true" t="shared" si="3" ref="T11:T46">IF(R11&lt;=20,"IV",IF(R11&lt;=120,"III",IF(R11&lt;=500,"II",IF(R11&lt;=4000,"I"))))</f>
        <v>I</v>
      </c>
      <c r="U11" s="78" t="str">
        <f>IF(T11=0,"",IF(T11="IV","Aceptable",IF(T11="III","Mejorable",IF(T11="II","No Aceptable o Aceptable con Control Especifico",IF(T11="I","No Aceptable","")))))</f>
        <v>No Aceptable</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56"/>
      <c r="B12" s="153"/>
      <c r="C12" s="126"/>
      <c r="D12" s="129"/>
      <c r="E12" s="132"/>
      <c r="F12" s="132"/>
      <c r="G12" s="132"/>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aca="true" t="shared" si="4" ref="U12:U46">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56"/>
      <c r="B13" s="153"/>
      <c r="C13" s="126"/>
      <c r="D13" s="129"/>
      <c r="E13" s="132"/>
      <c r="F13" s="132"/>
      <c r="G13" s="132"/>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56"/>
      <c r="B14" s="153"/>
      <c r="C14" s="126"/>
      <c r="D14" s="129"/>
      <c r="E14" s="132"/>
      <c r="F14" s="132"/>
      <c r="G14" s="132"/>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10</v>
      </c>
      <c r="O14" s="61">
        <v>3</v>
      </c>
      <c r="P14" s="61">
        <v>25</v>
      </c>
      <c r="Q14" s="61">
        <f t="shared" si="0"/>
        <v>30</v>
      </c>
      <c r="R14" s="61">
        <f t="shared" si="1"/>
        <v>750</v>
      </c>
      <c r="S14" s="61" t="str">
        <f t="shared" si="2"/>
        <v>MA-30</v>
      </c>
      <c r="T14" s="66" t="str">
        <f t="shared" si="3"/>
        <v>I</v>
      </c>
      <c r="U14" s="66" t="str">
        <f t="shared" si="4"/>
        <v>No Aceptable</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56"/>
      <c r="B15" s="153"/>
      <c r="C15" s="126"/>
      <c r="D15" s="129"/>
      <c r="E15" s="132"/>
      <c r="F15" s="132"/>
      <c r="G15" s="132"/>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10</v>
      </c>
      <c r="O15" s="61">
        <v>4</v>
      </c>
      <c r="P15" s="61">
        <v>60</v>
      </c>
      <c r="Q15" s="61">
        <f aca="true" t="shared" si="5" ref="Q15:Q16">N15*O15</f>
        <v>40</v>
      </c>
      <c r="R15" s="61">
        <f aca="true" t="shared" si="6" ref="R15:R16">Q15*P15</f>
        <v>2400</v>
      </c>
      <c r="S15" s="61" t="str">
        <f aca="true" t="shared" si="7" ref="S15:S16">IF(Q15=40,"MA-40",IF(Q15=30,"MA-30",IF(Q15=20,"A-20",IF(Q15=10,"A-10",IF(Q15=24,"MA-24",IF(Q15=18,"A-18",IF(Q15=12,"A-12",IF(Q15=6,"M-6",IF(Q15=8,"M-8",IF(Q15=6,"M-6",IF(Q15=4,"B-4",IF(Q15=2,"B-2",))))))))))))</f>
        <v>MA-40</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56"/>
      <c r="B16" s="153"/>
      <c r="C16" s="126"/>
      <c r="D16" s="129"/>
      <c r="E16" s="132"/>
      <c r="F16" s="132"/>
      <c r="G16" s="132"/>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10</v>
      </c>
      <c r="O16" s="61">
        <v>4</v>
      </c>
      <c r="P16" s="61">
        <v>25</v>
      </c>
      <c r="Q16" s="61">
        <f t="shared" si="5"/>
        <v>40</v>
      </c>
      <c r="R16" s="61">
        <f t="shared" si="6"/>
        <v>1000</v>
      </c>
      <c r="S16" s="61" t="str">
        <f t="shared" si="7"/>
        <v>MA-40</v>
      </c>
      <c r="T16" s="66" t="str">
        <f t="shared" si="8"/>
        <v>I</v>
      </c>
      <c r="U16" s="66" t="str">
        <f t="shared" si="9"/>
        <v>No Aceptable</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56"/>
      <c r="B17" s="153"/>
      <c r="C17" s="126"/>
      <c r="D17" s="129"/>
      <c r="E17" s="132"/>
      <c r="F17" s="132"/>
      <c r="G17" s="132"/>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56"/>
      <c r="B18" s="153"/>
      <c r="C18" s="126"/>
      <c r="D18" s="129"/>
      <c r="E18" s="132"/>
      <c r="F18" s="132"/>
      <c r="G18" s="132"/>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25.5">
      <c r="A19" s="156"/>
      <c r="B19" s="153"/>
      <c r="C19" s="126"/>
      <c r="D19" s="129"/>
      <c r="E19" s="132"/>
      <c r="F19" s="132"/>
      <c r="G19" s="132"/>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2</v>
      </c>
      <c r="P19" s="61">
        <v>10</v>
      </c>
      <c r="Q19" s="61">
        <f aca="true" t="shared" si="10" ref="Q19:Q23">N19*O19</f>
        <v>4</v>
      </c>
      <c r="R19" s="61">
        <f aca="true" t="shared" si="11" ref="R19:R23">Q19*P19</f>
        <v>40</v>
      </c>
      <c r="S19" s="61" t="str">
        <f aca="true" t="shared" si="12" ref="S19:S23">IF(Q19=40,"MA-40",IF(Q19=30,"MA-30",IF(Q19=20,"A-20",IF(Q19=10,"A-10",IF(Q19=24,"MA-24",IF(Q19=18,"A-18",IF(Q19=12,"A-12",IF(Q19=6,"M-6",IF(Q19=8,"M-8",IF(Q19=6,"M-6",IF(Q19=4,"B-4",IF(Q19=2,"B-2",))))))))))))</f>
        <v>B-4</v>
      </c>
      <c r="T19" s="62" t="str">
        <f aca="true" t="shared" si="13" ref="T19:T23">IF(R19&lt;=20,"IV",IF(R19&lt;=120,"III",IF(R19&lt;=500,"II",IF(R19&lt;=4000,"I"))))</f>
        <v>III</v>
      </c>
      <c r="U19" s="62" t="str">
        <f aca="true" t="shared" si="14" ref="U19:U23">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51">
      <c r="A20" s="156"/>
      <c r="B20" s="153"/>
      <c r="C20" s="126"/>
      <c r="D20" s="129"/>
      <c r="E20" s="132"/>
      <c r="F20" s="132"/>
      <c r="G20" s="132"/>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63.75">
      <c r="A21" s="156"/>
      <c r="B21" s="153"/>
      <c r="C21" s="126"/>
      <c r="D21" s="129"/>
      <c r="E21" s="132"/>
      <c r="F21" s="132"/>
      <c r="G21" s="132"/>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56"/>
      <c r="B22" s="153"/>
      <c r="C22" s="126"/>
      <c r="D22" s="129"/>
      <c r="E22" s="132"/>
      <c r="F22" s="132"/>
      <c r="G22" s="132"/>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0.5">
      <c r="A23" s="156"/>
      <c r="B23" s="153"/>
      <c r="C23" s="126"/>
      <c r="D23" s="129"/>
      <c r="E23" s="132"/>
      <c r="F23" s="132"/>
      <c r="G23" s="132"/>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8.25">
      <c r="A24" s="156"/>
      <c r="B24" s="153"/>
      <c r="C24" s="126"/>
      <c r="D24" s="129"/>
      <c r="E24" s="132"/>
      <c r="F24" s="132"/>
      <c r="G24" s="132"/>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2</v>
      </c>
      <c r="O24" s="61">
        <v>1</v>
      </c>
      <c r="P24" s="61">
        <v>10</v>
      </c>
      <c r="Q24" s="61">
        <f aca="true" t="shared" si="15" ref="Q24">N24*O24</f>
        <v>2</v>
      </c>
      <c r="R24" s="61">
        <f aca="true" t="shared" si="16" ref="R24">Q24*P24</f>
        <v>20</v>
      </c>
      <c r="S24" s="61" t="str">
        <f aca="true" t="shared" si="17" ref="S24">IF(Q24=40,"MA-40",IF(Q24=30,"MA-30",IF(Q24=20,"A-20",IF(Q24=10,"A-10",IF(Q24=24,"MA-24",IF(Q24=18,"A-18",IF(Q24=12,"A-12",IF(Q24=6,"M-6",IF(Q24=8,"M-8",IF(Q24=6,"M-6",IF(Q24=4,"B-4",IF(Q24=2,"B-2",))))))))))))</f>
        <v>B-2</v>
      </c>
      <c r="T24" s="62" t="str">
        <f aca="true" t="shared" si="18" ref="T24">IF(R24&lt;=20,"IV",IF(R24&lt;=120,"III",IF(R24&lt;=500,"II",IF(R24&lt;=4000,"I"))))</f>
        <v>IV</v>
      </c>
      <c r="U24" s="62" t="str">
        <f aca="true" t="shared" si="19" ref="U24">IF(T24=0,"",IF(T24="IV","Aceptable",IF(T24="III","Mejorable",IF(T24="II","No Aceptable o Aceptable con Control Especifico",IF(T24="I","No Aceptable","")))))</f>
        <v>Aceptable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56"/>
      <c r="B25" s="153"/>
      <c r="C25" s="126"/>
      <c r="D25" s="129"/>
      <c r="E25" s="132"/>
      <c r="F25" s="132"/>
      <c r="G25" s="132"/>
      <c r="H25" s="58" t="str">
        <f>VLOOKUP(I25,Hoja2!A$3:I$54,2,0)</f>
        <v>AUSENCIA O EXCESO DE LUZ EN UN AMBIENTE</v>
      </c>
      <c r="I25" s="59" t="s">
        <v>47</v>
      </c>
      <c r="J25" s="58" t="str">
        <f>VLOOKUP(I25,Hoja2!A$3:I$54,3,0)</f>
        <v>ESTRÉS, DIFICULTAD PARA VER, CANSANCIO VISUAL</v>
      </c>
      <c r="K25" s="60"/>
      <c r="L25" s="58" t="str">
        <f>VLOOKUP(I25,Hoja2!A$3:I$54,4,0)</f>
        <v>PG INSPECCIONES, PG EMERGENCIA</v>
      </c>
      <c r="M25" s="58" t="str">
        <f>VLOOKUP(I25,Hoja2!A$3:I$54,5,0)</f>
        <v>NO OBSERVADO</v>
      </c>
      <c r="N25" s="61">
        <v>10</v>
      </c>
      <c r="O25" s="61">
        <v>3</v>
      </c>
      <c r="P25" s="61">
        <v>25</v>
      </c>
      <c r="Q25" s="61">
        <f t="shared" si="0"/>
        <v>30</v>
      </c>
      <c r="R25" s="61">
        <f t="shared" si="1"/>
        <v>750</v>
      </c>
      <c r="S25" s="61" t="str">
        <f t="shared" si="2"/>
        <v>MA-30</v>
      </c>
      <c r="T25" s="62" t="str">
        <f t="shared" si="3"/>
        <v>I</v>
      </c>
      <c r="U25" s="62" t="str">
        <f t="shared" si="4"/>
        <v>No Aceptable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PG HIGIENE</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56"/>
      <c r="B26" s="153"/>
      <c r="C26" s="126"/>
      <c r="D26" s="129"/>
      <c r="E26" s="132"/>
      <c r="F26" s="132"/>
      <c r="G26" s="132"/>
      <c r="H26" s="58" t="str">
        <f>VLOOKUP(I26,Hoja2!A$3:I$54,2,0)</f>
        <v>MÁQUINARIA O EQUIPO</v>
      </c>
      <c r="I26" s="59" t="s">
        <v>54</v>
      </c>
      <c r="J26" s="58" t="str">
        <f>VLOOKUP(I26,Hoja2!A$3:I$54,3,0)</f>
        <v>SORDERA, ESTRÉS, HIPOACUSIA, CEFALÉA, IRRATIBILIDAD</v>
      </c>
      <c r="K26" s="60"/>
      <c r="L26" s="58" t="str">
        <f>VLOOKUP(I26,Hoja2!A$3:I$54,4,0)</f>
        <v>PG INSPECCIONES, PG EMERGENCIA</v>
      </c>
      <c r="M26" s="58" t="str">
        <f>VLOOKUP(I26,Hoja2!A$3:I$54,5,0)</f>
        <v>PVE RUIDO</v>
      </c>
      <c r="N26" s="61">
        <v>10</v>
      </c>
      <c r="O26" s="61">
        <v>3</v>
      </c>
      <c r="P26" s="61">
        <v>25</v>
      </c>
      <c r="Q26" s="61">
        <f t="shared" si="0"/>
        <v>30</v>
      </c>
      <c r="R26" s="61">
        <f t="shared" si="1"/>
        <v>750</v>
      </c>
      <c r="S26" s="61" t="str">
        <f t="shared" si="2"/>
        <v>MA-30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FORTALECIMIENTO PV RUIDO</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56"/>
      <c r="B27" s="153"/>
      <c r="C27" s="126"/>
      <c r="D27" s="129"/>
      <c r="E27" s="132"/>
      <c r="F27" s="132"/>
      <c r="G27" s="132"/>
      <c r="H27" s="58" t="str">
        <f>VLOOKUP(I27,Hoja2!A$3:I$54,2,0)</f>
        <v>MÁQUINARIA O EQUIPO</v>
      </c>
      <c r="I27" s="59" t="s">
        <v>59</v>
      </c>
      <c r="J27" s="58" t="str">
        <f>VLOOKUP(I27,Hoja2!A$3:I$54,3,0)</f>
        <v>MAREOS, VÓMITOS, Y SÍNTOMAS NEURÓLOGICOS</v>
      </c>
      <c r="K27" s="60"/>
      <c r="L27" s="58" t="str">
        <f>VLOOKUP(I27,Hoja2!A$3:I$54,4,0)</f>
        <v>PG INSPECCIONES, PG EMERGENCIA</v>
      </c>
      <c r="M27" s="58" t="str">
        <f>VLOOKUP(I27,Hoja2!A$3:I$54,5,0)</f>
        <v>PVE RUIDO</v>
      </c>
      <c r="N27" s="61">
        <v>10</v>
      </c>
      <c r="O27" s="61">
        <v>3</v>
      </c>
      <c r="P27" s="61">
        <v>25</v>
      </c>
      <c r="Q27" s="61">
        <f t="shared" si="0"/>
        <v>30</v>
      </c>
      <c r="R27" s="61">
        <f t="shared" si="1"/>
        <v>750</v>
      </c>
      <c r="S27" s="61" t="str">
        <f t="shared" si="2"/>
        <v>MA-30</v>
      </c>
      <c r="T27" s="62" t="str">
        <f t="shared" si="3"/>
        <v>I</v>
      </c>
      <c r="U27" s="62" t="str">
        <f t="shared" si="4"/>
        <v>No Aceptable</v>
      </c>
      <c r="V27" s="60">
        <v>1</v>
      </c>
      <c r="W27" s="58" t="str">
        <f>VLOOKUP(I27,Hoja2!A$3:I$54,6,0)</f>
        <v>SECUELA, CALIFICACIÓN DE ENFERMEDAD LABORAL</v>
      </c>
      <c r="X27" s="65"/>
      <c r="Y27" s="65"/>
      <c r="Z27" s="65"/>
      <c r="AA27" s="64" t="str">
        <f>VLOOKUP(I27,Hoja2!A$3:I$54,7,0)</f>
        <v>N/A</v>
      </c>
      <c r="AB27" s="64" t="str">
        <f>VLOOKUP(I27,Hoja2!A$3:I$54,8,0)</f>
        <v>AUTOCUIDADO</v>
      </c>
      <c r="AC27" s="65" t="str">
        <f>VLOOKUP(I27,Hoja2!A$3:I$54,9,0)</f>
        <v>PG HIGIENE</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56"/>
      <c r="B28" s="153"/>
      <c r="C28" s="126"/>
      <c r="D28" s="129"/>
      <c r="E28" s="132"/>
      <c r="F28" s="132"/>
      <c r="G28" s="132"/>
      <c r="H28" s="58" t="str">
        <f>VLOOKUP(I28,Hoja2!A$3:I$54,2,0)</f>
        <v>X, GAMMA, ALFA, BETA, NEUTRONES</v>
      </c>
      <c r="I28" s="59" t="s">
        <v>69</v>
      </c>
      <c r="J28" s="58" t="str">
        <f>VLOOKUP(I28,Hoja2!A$3:I$54,3,0)</f>
        <v>QUEMADURAS</v>
      </c>
      <c r="K28" s="60"/>
      <c r="L28" s="58" t="str">
        <f>VLOOKUP(I28,Hoja2!A$3:I$54,4,0)</f>
        <v>PG INSPECCIONES, PG EMERGENCIA</v>
      </c>
      <c r="M28" s="58" t="str">
        <f>VLOOKUP(I28,Hoja2!A$3:I$54,5,0)</f>
        <v>PVE RADIACIÓN</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 MUERTE</v>
      </c>
      <c r="X28" s="65"/>
      <c r="Y28" s="65"/>
      <c r="Z28" s="65"/>
      <c r="AA28" s="64" t="str">
        <f>VLOOKUP(I28,Hoja2!A$3:I$54,7,0)</f>
        <v>N/A</v>
      </c>
      <c r="AB28" s="64" t="str">
        <f>VLOOKUP(I28,Hoja2!A$3:I$54,8,0)</f>
        <v>N/A</v>
      </c>
      <c r="AC28" s="65" t="str">
        <f>VLOOKUP(I28,Hoja2!A$3:I$54,9,0)</f>
        <v>FORTALECIMIENTO PVE RADIACIÓN</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56"/>
      <c r="B29" s="153"/>
      <c r="C29" s="126"/>
      <c r="D29" s="129"/>
      <c r="E29" s="132"/>
      <c r="F29" s="132"/>
      <c r="G29" s="132"/>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56"/>
      <c r="B30" s="153"/>
      <c r="C30" s="126"/>
      <c r="D30" s="129"/>
      <c r="E30" s="132"/>
      <c r="F30" s="132"/>
      <c r="G30" s="132"/>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56"/>
      <c r="B31" s="153"/>
      <c r="C31" s="126"/>
      <c r="D31" s="129"/>
      <c r="E31" s="132"/>
      <c r="F31" s="132"/>
      <c r="G31" s="132"/>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56"/>
      <c r="B32" s="153"/>
      <c r="C32" s="126"/>
      <c r="D32" s="129"/>
      <c r="E32" s="132"/>
      <c r="F32" s="132"/>
      <c r="G32" s="132"/>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56"/>
      <c r="B33" s="153"/>
      <c r="C33" s="126"/>
      <c r="D33" s="129"/>
      <c r="E33" s="132"/>
      <c r="F33" s="132"/>
      <c r="G33" s="132"/>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56"/>
      <c r="B34" s="153"/>
      <c r="C34" s="126"/>
      <c r="D34" s="129"/>
      <c r="E34" s="132"/>
      <c r="F34" s="132"/>
      <c r="G34" s="132"/>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56"/>
      <c r="B35" s="153"/>
      <c r="C35" s="126"/>
      <c r="D35" s="129"/>
      <c r="E35" s="132"/>
      <c r="F35" s="132"/>
      <c r="G35" s="132"/>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56"/>
      <c r="B36" s="153"/>
      <c r="C36" s="126"/>
      <c r="D36" s="129"/>
      <c r="E36" s="132"/>
      <c r="F36" s="132"/>
      <c r="G36" s="132"/>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56"/>
      <c r="B37" s="153"/>
      <c r="C37" s="126"/>
      <c r="D37" s="129"/>
      <c r="E37" s="132"/>
      <c r="F37" s="132"/>
      <c r="G37" s="132"/>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56"/>
      <c r="B38" s="153"/>
      <c r="C38" s="126"/>
      <c r="D38" s="129"/>
      <c r="E38" s="132"/>
      <c r="F38" s="132"/>
      <c r="G38" s="132"/>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56"/>
      <c r="B39" s="153"/>
      <c r="C39" s="126"/>
      <c r="D39" s="129"/>
      <c r="E39" s="132"/>
      <c r="F39" s="132"/>
      <c r="G39" s="132"/>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56"/>
      <c r="B40" s="153"/>
      <c r="C40" s="126"/>
      <c r="D40" s="129"/>
      <c r="E40" s="132"/>
      <c r="F40" s="132"/>
      <c r="G40" s="132"/>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56"/>
      <c r="B41" s="153"/>
      <c r="C41" s="126"/>
      <c r="D41" s="129"/>
      <c r="E41" s="132"/>
      <c r="F41" s="132"/>
      <c r="G41" s="132"/>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56"/>
      <c r="B42" s="153"/>
      <c r="C42" s="126"/>
      <c r="D42" s="129"/>
      <c r="E42" s="132"/>
      <c r="F42" s="132"/>
      <c r="G42" s="132"/>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56"/>
      <c r="B43" s="153"/>
      <c r="C43" s="126"/>
      <c r="D43" s="129"/>
      <c r="E43" s="132"/>
      <c r="F43" s="132"/>
      <c r="G43" s="132"/>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56"/>
      <c r="B44" s="153"/>
      <c r="C44" s="126"/>
      <c r="D44" s="129"/>
      <c r="E44" s="132"/>
      <c r="F44" s="132"/>
      <c r="G44" s="132"/>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56"/>
      <c r="B45" s="153"/>
      <c r="C45" s="126"/>
      <c r="D45" s="129"/>
      <c r="E45" s="132"/>
      <c r="F45" s="132"/>
      <c r="G45" s="132"/>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56"/>
      <c r="B46" s="153"/>
      <c r="C46" s="127"/>
      <c r="D46" s="130"/>
      <c r="E46" s="133"/>
      <c r="F46" s="133"/>
      <c r="G46" s="133"/>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25.5">
      <c r="A47" s="156"/>
      <c r="B47" s="153"/>
      <c r="C47" s="116" t="s">
        <v>269</v>
      </c>
      <c r="D47" s="119" t="s">
        <v>315</v>
      </c>
      <c r="E47" s="122" t="s">
        <v>267</v>
      </c>
      <c r="F47" s="122">
        <v>31</v>
      </c>
      <c r="G47" s="122" t="s">
        <v>256</v>
      </c>
      <c r="H47" s="110" t="str">
        <f>VLOOKUP(I47,Hoja2!A$3:I$54,2,0)</f>
        <v>INADECUADAS CONEXIONES ELÉCTRICAS, SATURACIÓN EN TOMAS DE ENERGÍA</v>
      </c>
      <c r="I47" s="101" t="s">
        <v>158</v>
      </c>
      <c r="J47" s="110" t="str">
        <f>VLOOKUP(I47,Hoja2!A$3:I$54,3,0)</f>
        <v>QUEMADURAS, ELECTROCUCIÓN, ARITMIA CARDIACA, MUERTE</v>
      </c>
      <c r="K47" s="102"/>
      <c r="L47" s="110" t="str">
        <f>VLOOKUP(I47,Hoja2!A$3:I$54,4,0)</f>
        <v>PG INSPECCIONES, PG EMERGENCIA, REQUISITOS MÍNIMOS PARA LÍNEAS ELÉCTRICAS</v>
      </c>
      <c r="M47" s="110" t="str">
        <f>VLOOKUP(I47,Hoja2!A$3:I$54,5,0)</f>
        <v>ELEMENTOS DE PROTECCIÓN PERSONAL</v>
      </c>
      <c r="N47" s="103">
        <v>10</v>
      </c>
      <c r="O47" s="103">
        <v>3</v>
      </c>
      <c r="P47" s="103">
        <v>60</v>
      </c>
      <c r="Q47" s="103">
        <f aca="true" t="shared" si="20" ref="Q47:Q116">N47*O47</f>
        <v>30</v>
      </c>
      <c r="R47" s="103">
        <f aca="true" t="shared" si="21" ref="R47:R116">Q47*P47</f>
        <v>1800</v>
      </c>
      <c r="S47" s="103" t="str">
        <f aca="true" t="shared" si="22" ref="S47:S116">IF(Q47=40,"MA-40",IF(Q47=30,"MA-30",IF(Q47=20,"A-20",IF(Q47=10,"A-10",IF(Q47=24,"MA-24",IF(Q47=18,"A-18",IF(Q47=12,"A-12",IF(Q47=6,"M-6",IF(Q47=8,"M-8",IF(Q47=6,"M-6",IF(Q47=4,"B-4",IF(Q47=2,"B-2",))))))))))))</f>
        <v>MA-30</v>
      </c>
      <c r="T47" s="78" t="str">
        <f aca="true" t="shared" si="23" ref="T47:T116">IF(R47&lt;=20,"IV",IF(R47&lt;=120,"III",IF(R47&lt;=500,"II",IF(R47&lt;=4000,"I"))))</f>
        <v>I</v>
      </c>
      <c r="U47" s="78" t="str">
        <f>IF(T47=0,"",IF(T47="IV","Aceptable",IF(T47="III","Mejorable",IF(T47="II","No Aceptable o Aceptable con Control Especifico",IF(T47="I","No Aceptable","")))))</f>
        <v>No Aceptable</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25.5">
      <c r="A48" s="156"/>
      <c r="B48" s="153"/>
      <c r="C48" s="117"/>
      <c r="D48" s="120"/>
      <c r="E48" s="123"/>
      <c r="F48" s="123"/>
      <c r="G48" s="123"/>
      <c r="H48" s="111" t="str">
        <f>VLOOKUP(I48,Hoja2!A$3:I$54,2,0)</f>
        <v>INADECUADAS CONEXIONES ELÉCTRICAS, SATURACIÓN EN TOMAS DE ENERGÍA</v>
      </c>
      <c r="I48" s="68" t="s">
        <v>163</v>
      </c>
      <c r="J48" s="111" t="str">
        <f>VLOOKUP(I48,Hoja2!A$3:I$54,3,0)</f>
        <v>INTOXICACIÓN, QUEMADURAS</v>
      </c>
      <c r="K48" s="69"/>
      <c r="L48" s="111" t="str">
        <f>VLOOKUP(I48,Hoja2!A$3:I$54,4,0)</f>
        <v>PG INSPECCIONES, PG EMERGENCIA</v>
      </c>
      <c r="M48" s="111" t="str">
        <f>VLOOKUP(I48,Hoja2!A$3:I$54,5,0)</f>
        <v>BRIGADAS DE EMERGENCIA</v>
      </c>
      <c r="N48" s="70">
        <v>10</v>
      </c>
      <c r="O48" s="70">
        <v>3</v>
      </c>
      <c r="P48" s="70">
        <v>60</v>
      </c>
      <c r="Q48" s="70">
        <f t="shared" si="20"/>
        <v>30</v>
      </c>
      <c r="R48" s="70">
        <f t="shared" si="21"/>
        <v>1800</v>
      </c>
      <c r="S48" s="70" t="str">
        <f t="shared" si="22"/>
        <v>MA-30</v>
      </c>
      <c r="T48" s="62" t="str">
        <f t="shared" si="23"/>
        <v>I</v>
      </c>
      <c r="U48" s="62" t="str">
        <f aca="true" t="shared" si="24" ref="U48:U82">IF(T48=0,"",IF(T48="IV","Aceptable",IF(T48="III","Mejorable",IF(T48="II","No Aceptable o Aceptable con Control Especifico",IF(T48="I","No Aceptable","")))))</f>
        <v>No Aceptable</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56"/>
      <c r="B49" s="153"/>
      <c r="C49" s="117"/>
      <c r="D49" s="120"/>
      <c r="E49" s="123"/>
      <c r="F49" s="123"/>
      <c r="G49" s="123"/>
      <c r="H49" s="111" t="str">
        <f>VLOOKUP(I49,Hoja2!A$3:I$54,2,0)</f>
        <v>ESCALERAS SIN BARANDAL, PISOS A DESNIVEL,INFRAESTRUCTURA DÉBIL, OBJETOS MAL UBICADOS, AUSENCIA DE ORDEN Y ASEO</v>
      </c>
      <c r="I49" s="68" t="s">
        <v>247</v>
      </c>
      <c r="J49" s="111" t="str">
        <f>VLOOKUP(I49,Hoja2!A$3:I$54,3,0)</f>
        <v>CAÍDAS DEL MISMO Y DISTINTO NIVEL, FRACTURAS, GOLPE CON OBJETOS, CAÍDA DE OBJETOS, OBSTRUCCIÓN DE VÍAS</v>
      </c>
      <c r="K49" s="69"/>
      <c r="L49" s="111" t="str">
        <f>VLOOKUP(I49,Hoja2!A$3:I$54,4,0)</f>
        <v>PG INSPECCIONES, PG EMERGENCIA</v>
      </c>
      <c r="M49" s="111"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30">
      <c r="A50" s="156"/>
      <c r="B50" s="153"/>
      <c r="C50" s="117"/>
      <c r="D50" s="120"/>
      <c r="E50" s="123"/>
      <c r="F50" s="123"/>
      <c r="G50" s="123"/>
      <c r="H50" s="111" t="str">
        <f>VLOOKUP(I50,Hoja2!A$3:I$54,2,0)</f>
        <v>LLUVIAS, CRECIENTE DE RIOS Y QUEBRADAS, CAÍDAS DESDE TARAVITAS Y PUENTES</v>
      </c>
      <c r="I50" s="68" t="s">
        <v>334</v>
      </c>
      <c r="J50" s="111" t="str">
        <f>VLOOKUP(I50,Hoja2!A$3:I$54,3,0)</f>
        <v>INMERSIÓN, MUERTE</v>
      </c>
      <c r="K50" s="69"/>
      <c r="L50" s="111" t="str">
        <f>VLOOKUP(I50,Hoja2!A$3:I$54,4,0)</f>
        <v>PG INSPECCIONES, PG EMERGENCIA</v>
      </c>
      <c r="M50" s="111" t="str">
        <f>VLOOKUP(I50,Hoja2!A$3:I$54,5,0)</f>
        <v>CAPACITACIÓN</v>
      </c>
      <c r="N50" s="70">
        <v>10</v>
      </c>
      <c r="O50" s="70">
        <v>3</v>
      </c>
      <c r="P50" s="70">
        <v>25</v>
      </c>
      <c r="Q50" s="70">
        <f t="shared" si="20"/>
        <v>30</v>
      </c>
      <c r="R50" s="70">
        <f t="shared" si="21"/>
        <v>750</v>
      </c>
      <c r="S50" s="70" t="str">
        <f t="shared" si="22"/>
        <v>MA-30</v>
      </c>
      <c r="T50" s="66" t="str">
        <f t="shared" si="23"/>
        <v>I</v>
      </c>
      <c r="U50" s="66" t="str">
        <f t="shared" si="24"/>
        <v>No Aceptable</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56"/>
      <c r="B51" s="153"/>
      <c r="C51" s="117"/>
      <c r="D51" s="120"/>
      <c r="E51" s="123"/>
      <c r="F51" s="123"/>
      <c r="G51" s="123"/>
      <c r="H51" s="111" t="str">
        <f>VLOOKUP(I51,Hoja2!A$3:I$54,2,0)</f>
        <v>SUPERFICIES DE TRABAJO IRREGULARES O DESLIZANTES</v>
      </c>
      <c r="I51" s="68" t="s">
        <v>248</v>
      </c>
      <c r="J51" s="111" t="str">
        <f>VLOOKUP(I51,Hoja2!A$3:I$54,3,0)</f>
        <v>CAÍDAS DEL MISMO Y DISTINTO NIVEL, FRACTURAS, GOLPE CON OBJETOS</v>
      </c>
      <c r="K51" s="69"/>
      <c r="L51" s="111" t="str">
        <f>VLOOKUP(I51,Hoja2!A$3:I$54,4,0)</f>
        <v>PG INSPECCIONES, PG EMERGENCIA</v>
      </c>
      <c r="M51" s="111" t="str">
        <f>VLOOKUP(I51,Hoja2!A$3:I$54,5,0)</f>
        <v>CAPACITACIÓN</v>
      </c>
      <c r="N51" s="70">
        <v>10</v>
      </c>
      <c r="O51" s="70">
        <v>4</v>
      </c>
      <c r="P51" s="70">
        <v>60</v>
      </c>
      <c r="Q51" s="70">
        <f t="shared" si="20"/>
        <v>40</v>
      </c>
      <c r="R51" s="70">
        <f t="shared" si="21"/>
        <v>2400</v>
      </c>
      <c r="S51" s="70" t="str">
        <f t="shared" si="22"/>
        <v>MA-40</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56"/>
      <c r="B52" s="153"/>
      <c r="C52" s="117"/>
      <c r="D52" s="120"/>
      <c r="E52" s="123"/>
      <c r="F52" s="123"/>
      <c r="G52" s="123"/>
      <c r="H52" s="111" t="str">
        <f>VLOOKUP(I52,Hoja2!A$3:I$54,2,0)</f>
        <v>SISTEMAS Y MEDIDAS DE ALMACENAMIENTO</v>
      </c>
      <c r="I52" s="68" t="s">
        <v>249</v>
      </c>
      <c r="J52" s="111" t="str">
        <f>VLOOKUP(I52,Hoja2!A$3:I$54,3,0)</f>
        <v>CAÍDAS DEL MISMO Y DISTINTO NIVEL, FRACTURAS, GOLPE CON OBJETOS, CAÍDA DE OBJETOS, OBSTRUCCIÓN DE VÍAS</v>
      </c>
      <c r="K52" s="69"/>
      <c r="L52" s="111" t="str">
        <f>VLOOKUP(I52,Hoja2!A$3:I$54,4,0)</f>
        <v>PG INSPECCIONES, PG EMERGENCIA</v>
      </c>
      <c r="M52" s="111" t="str">
        <f>VLOOKUP(I52,Hoja2!A$3:I$54,5,0)</f>
        <v>CAPACITACIÓN</v>
      </c>
      <c r="N52" s="70">
        <v>10</v>
      </c>
      <c r="O52" s="70">
        <v>4</v>
      </c>
      <c r="P52" s="70">
        <v>25</v>
      </c>
      <c r="Q52" s="70">
        <f t="shared" si="20"/>
        <v>40</v>
      </c>
      <c r="R52" s="70">
        <f t="shared" si="21"/>
        <v>1000</v>
      </c>
      <c r="S52" s="70" t="str">
        <f t="shared" si="22"/>
        <v>MA-40</v>
      </c>
      <c r="T52" s="66" t="str">
        <f t="shared" si="23"/>
        <v>I</v>
      </c>
      <c r="U52" s="66" t="str">
        <f t="shared" si="24"/>
        <v>No Aceptable</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56"/>
      <c r="B53" s="153"/>
      <c r="C53" s="117"/>
      <c r="D53" s="120"/>
      <c r="E53" s="123"/>
      <c r="F53" s="123"/>
      <c r="G53" s="123"/>
      <c r="H53" s="111" t="str">
        <f>VLOOKUP(I53,Hoja2!A$3:I$54,2,0)</f>
        <v>ATROPELLAMIENTO, ENVESTIDA</v>
      </c>
      <c r="I53" s="68" t="s">
        <v>189</v>
      </c>
      <c r="J53" s="111" t="str">
        <f>VLOOKUP(I53,Hoja2!A$3:I$54,3,0)</f>
        <v>LESIONES, PÉRDIDAS MATERIALES, MUERTE</v>
      </c>
      <c r="K53" s="69"/>
      <c r="L53" s="111" t="str">
        <f>VLOOKUP(I53,Hoja2!A$3:I$54,4,0)</f>
        <v>PG INSPECCIONES, PG EMERGENCIA</v>
      </c>
      <c r="M53" s="111"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56"/>
      <c r="B54" s="153"/>
      <c r="C54" s="117"/>
      <c r="D54" s="120"/>
      <c r="E54" s="123"/>
      <c r="F54" s="123"/>
      <c r="G54" s="123"/>
      <c r="H54" s="111" t="str">
        <f>VLOOKUP(I54,Hoja2!A$3:I$54,2,0)</f>
        <v>ATRACO, ROBO, ATENTADO, SECUESTROS, DE ORDEN PÚBLICO</v>
      </c>
      <c r="I54" s="68" t="s">
        <v>180</v>
      </c>
      <c r="J54" s="111" t="str">
        <f>VLOOKUP(I54,Hoja2!A$3:I$54,3,0)</f>
        <v>HERIDAS, LESIONES FÍSICAS / PSICOLÓGICAS</v>
      </c>
      <c r="K54" s="69"/>
      <c r="L54" s="111" t="str">
        <f>VLOOKUP(I54,Hoja2!A$3:I$54,4,0)</f>
        <v>PG INSPECCIONES, PG EMERGENCIA</v>
      </c>
      <c r="M54" s="111"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56"/>
      <c r="B55" s="153"/>
      <c r="C55" s="117"/>
      <c r="D55" s="120"/>
      <c r="E55" s="123"/>
      <c r="F55" s="123"/>
      <c r="G55" s="123"/>
      <c r="H55" s="111" t="str">
        <f>VLOOKUP(I55,Hoja2!A$3:I$54,2,0)</f>
        <v>EXPLOSION, FUGA, DERRAME E INCENDIO</v>
      </c>
      <c r="I55" s="68" t="s">
        <v>230</v>
      </c>
      <c r="J55" s="111" t="str">
        <f>VLOOKUP(I55,Hoja2!A$3:I$54,3,0)</f>
        <v>INTOXICACIÓN, QUEMADURAS, LESIONES, ATRAPAMIENTO</v>
      </c>
      <c r="K55" s="69"/>
      <c r="L55" s="111" t="str">
        <f>VLOOKUP(I55,Hoja2!A$3:I$54,4,0)</f>
        <v>PG INSPECCIONES, PG EMERGENCIA</v>
      </c>
      <c r="M55" s="111" t="str">
        <f>VLOOKUP(I55,Hoja2!A$3:I$54,5,0)</f>
        <v>NO OBSERVADO</v>
      </c>
      <c r="N55" s="70">
        <v>2</v>
      </c>
      <c r="O55" s="70">
        <v>2</v>
      </c>
      <c r="P55" s="70">
        <v>10</v>
      </c>
      <c r="Q55" s="70">
        <f t="shared" si="20"/>
        <v>4</v>
      </c>
      <c r="R55" s="70">
        <f t="shared" si="21"/>
        <v>40</v>
      </c>
      <c r="S55" s="70" t="str">
        <f t="shared" si="22"/>
        <v>B-4</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56"/>
      <c r="B56" s="153"/>
      <c r="C56" s="117"/>
      <c r="D56" s="120"/>
      <c r="E56" s="123"/>
      <c r="F56" s="123"/>
      <c r="G56" s="123"/>
      <c r="H56" s="111" t="str">
        <f>VLOOKUP(I56,'[1]Hoja2'!A$3:I$54,2,0)</f>
        <v>MÁQUINARIA Y EQUIPO</v>
      </c>
      <c r="I56" s="68" t="s">
        <v>168</v>
      </c>
      <c r="J56" s="111" t="str">
        <f>VLOOKUP(I56,'[1]Hoja2'!A$3:I$54,3,0)</f>
        <v>ATRAPAMIENTO, AMPUTACIÓN, APLASTAMIENTO, FRACTURA</v>
      </c>
      <c r="K56" s="69"/>
      <c r="L56" s="111" t="str">
        <f>VLOOKUP(I56,'[1]Hoja2'!A$3:I$54,4,0)</f>
        <v>PG INSPECCIONES, PG EMERGENCIA, REQUISITOS PARA MANEJO DE MÁQUINAS, REQUISITOS PARA REALIZAR LABORES EN TALLERES</v>
      </c>
      <c r="M56" s="111"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8"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56"/>
      <c r="B57" s="153"/>
      <c r="C57" s="117"/>
      <c r="D57" s="120"/>
      <c r="E57" s="123"/>
      <c r="F57" s="123"/>
      <c r="G57" s="123"/>
      <c r="H57" s="111" t="str">
        <f>VLOOKUP(I57,'[1]Hoja2'!A$3:I$54,2,0)</f>
        <v>HERRAMIENTAS MANUALES</v>
      </c>
      <c r="I57" s="68" t="s">
        <v>174</v>
      </c>
      <c r="J57" s="111" t="str">
        <f>VLOOKUP(I57,'[1]Hoja2'!A$3:I$54,3,0)</f>
        <v>QUEMADURAS, LESIONES, PELLIZCOS, APLASTAMIENTOS</v>
      </c>
      <c r="K57" s="69"/>
      <c r="L57" s="111" t="str">
        <f>VLOOKUP(I57,'[1]Hoja2'!A$3:I$54,4,0)</f>
        <v>REQUISITOS MANEJO DE EQUIPOS EMPLEADOS EN LABORES DE CONSTRUCCION ACUEDUCTO Y ALCANTARILLADO, PG INSPECCIONES,PG EMERGENCIA, REQUISITOS  PARA EL MANEJO DE MÁQUINAS HERRAMIENTAS</v>
      </c>
      <c r="M57" s="111"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8"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56"/>
      <c r="B58" s="153"/>
      <c r="C58" s="117"/>
      <c r="D58" s="120"/>
      <c r="E58" s="123"/>
      <c r="F58" s="123"/>
      <c r="G58" s="123"/>
      <c r="H58" s="111" t="str">
        <f>VLOOKUP(I58,'[1]Hoja2'!A$3:I$54,2,0)</f>
        <v>MANTENIMIENTO DE PUENTE GRUAS, LIMPIEZA DE CANALES, MANTENIMIENTO DE INSTALACIONES LOCATIVAS, MANTENIMIENTO Y REPARACION DE POZOS</v>
      </c>
      <c r="I58" s="68" t="s">
        <v>203</v>
      </c>
      <c r="J58" s="111" t="str">
        <f>VLOOKUP(I58,'[1]Hoja2'!A$3:I$54,3,0)</f>
        <v>LESIONES, FRACTURAS</v>
      </c>
      <c r="K58" s="69"/>
      <c r="L58" s="111" t="str">
        <f>VLOOKUP(I58,'[1]Hoja2'!A$3:I$54,4,0)</f>
        <v>PG INSPECCIONES, PG EMERGENCIA, REQUISITOS MÍNIMOS DE SEGURIDAD E HIGIENE PARA TRABAJOS EN ALTURAS</v>
      </c>
      <c r="M58" s="111"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8"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56"/>
      <c r="B59" s="153"/>
      <c r="C59" s="117"/>
      <c r="D59" s="120"/>
      <c r="E59" s="123"/>
      <c r="F59" s="123"/>
      <c r="G59" s="123"/>
      <c r="H59" s="111" t="str">
        <f>VLOOKUP(I59,'[1]Hoja2'!A$3:I$54,2,0)</f>
        <v>INGRESO A POZOS, RED DE ACUEDUCTO, EXCAVACIONES</v>
      </c>
      <c r="I59" s="68" t="s">
        <v>196</v>
      </c>
      <c r="J59" s="111" t="str">
        <f>VLOOKUP(I59,'[1]Hoja2'!A$3:I$54,3,0)</f>
        <v>INTOXICACIÓN, ASFIXIA</v>
      </c>
      <c r="K59" s="69"/>
      <c r="L59" s="111" t="str">
        <f>VLOOKUP(I59,'[1]Hoja2'!A$3:I$54,4,0)</f>
        <v>PG INSPECCIONES, PG EMERGENCIA, REQUISITOS MÍNIMOS DE SEGURIDAD E HIGIENE PARA ESPACIOS CONFINADOS</v>
      </c>
      <c r="M59" s="111"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4.25" customHeight="1">
      <c r="A60" s="156"/>
      <c r="B60" s="153"/>
      <c r="C60" s="117"/>
      <c r="D60" s="120"/>
      <c r="E60" s="123"/>
      <c r="F60" s="123"/>
      <c r="G60" s="123"/>
      <c r="H60" s="111" t="str">
        <f>VLOOKUP(I60,Hoja2!A$3:I$54,2,0)</f>
        <v>CARGA Y DESCARGA DE MÁQUINARIAS Y EQUIPOS</v>
      </c>
      <c r="I60" s="68" t="s">
        <v>216</v>
      </c>
      <c r="J60" s="111" t="str">
        <f>VLOOKUP(I60,Hoja2!A$3:I$54,3,0)</f>
        <v>APLASTAMIENTO, ATRAPAMIENTO, AMPUTACIÓN, PÉRDIDAS MATERIALES, FRACTURAS</v>
      </c>
      <c r="K60" s="69"/>
      <c r="L60" s="111" t="str">
        <f>VLOOKUP(I60,Hoja2!A$3:I$54,4,0)</f>
        <v>PG INSPECCIONES, PG EMERGENCIA, REQUISITOS MÍNIMOS DE SEGURIDAD E HIGIENE PARA TRABAJOS EN ALTURAS</v>
      </c>
      <c r="M60" s="111" t="str">
        <f>VLOOKUP(I60,Hoja2!A$3:I$54,5,0)</f>
        <v>NO OBSERVADO</v>
      </c>
      <c r="N60" s="70">
        <v>2</v>
      </c>
      <c r="O60" s="70">
        <v>1</v>
      </c>
      <c r="P60" s="70">
        <v>10</v>
      </c>
      <c r="Q60" s="70">
        <f t="shared" si="20"/>
        <v>2</v>
      </c>
      <c r="R60" s="70">
        <f t="shared" si="21"/>
        <v>20</v>
      </c>
      <c r="S60" s="70" t="str">
        <f t="shared" si="22"/>
        <v>B-2</v>
      </c>
      <c r="T60" s="62" t="str">
        <f t="shared" si="23"/>
        <v>IV</v>
      </c>
      <c r="U60" s="62" t="str">
        <f t="shared" si="24"/>
        <v>Aceptable</v>
      </c>
      <c r="V60" s="69">
        <v>3</v>
      </c>
      <c r="W60" s="67" t="str">
        <f>VLOOKUP(I60,Hoja2!A$3:I$54,6,0)</f>
        <v>SECUELA, CALIFICACIÓN DE ENFERMEDAD LABORAL, MUERTE</v>
      </c>
      <c r="X60" s="73"/>
      <c r="Y60" s="73"/>
      <c r="Z60" s="73"/>
      <c r="AA60" s="72" t="str">
        <f>VLOOKUP(I60,Hoja2!A$3:I$54,7,0)</f>
        <v>NS DE IZAJE</v>
      </c>
      <c r="AB60" s="72" t="str">
        <f>VLOOKUP(I60,Hoja2!A$3:I$54,8,0)</f>
        <v>BUENAS PRACTICAS, INSPECCIONES PREOPERACIONALES</v>
      </c>
      <c r="AC60" s="73" t="str">
        <f>VLOOKUP(I60,Hoja2!A$3:I$54,9,0)</f>
        <v>USO ADECUADO DE LENGUAJE PARA OPERACIONES DE IZAJE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7.25" customHeight="1">
      <c r="A61" s="156"/>
      <c r="B61" s="153"/>
      <c r="C61" s="117"/>
      <c r="D61" s="120"/>
      <c r="E61" s="123"/>
      <c r="F61" s="123"/>
      <c r="G61" s="123"/>
      <c r="H61" s="111" t="str">
        <f>VLOOKUP(I61,Hoja2!A$3:I$54,2,0)</f>
        <v>AUSENCIA O EXCESO DE LUZ EN UN AMBIENTE</v>
      </c>
      <c r="I61" s="68" t="s">
        <v>47</v>
      </c>
      <c r="J61" s="111" t="str">
        <f>VLOOKUP(I61,Hoja2!A$3:I$54,3,0)</f>
        <v>ESTRÉS, DIFICULTAD PARA VER, CANSANCIO VISUAL</v>
      </c>
      <c r="K61" s="69"/>
      <c r="L61" s="111" t="str">
        <f>VLOOKUP(I61,Hoja2!A$3:I$54,4,0)</f>
        <v>PG INSPECCIONES, PG EMERGENCIA</v>
      </c>
      <c r="M61" s="111" t="str">
        <f>VLOOKUP(I61,Hoja2!A$3:I$54,5,0)</f>
        <v>NO OBSERVADO</v>
      </c>
      <c r="N61" s="70">
        <v>10</v>
      </c>
      <c r="O61" s="70">
        <v>3</v>
      </c>
      <c r="P61" s="70">
        <v>25</v>
      </c>
      <c r="Q61" s="70">
        <f t="shared" si="20"/>
        <v>30</v>
      </c>
      <c r="R61" s="70">
        <f t="shared" si="21"/>
        <v>750</v>
      </c>
      <c r="S61" s="70" t="str">
        <f t="shared" si="22"/>
        <v>MA-30</v>
      </c>
      <c r="T61" s="62" t="str">
        <f t="shared" si="23"/>
        <v>I</v>
      </c>
      <c r="U61" s="62" t="str">
        <f t="shared" si="24"/>
        <v>No Aceptable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PG HIGIENE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56"/>
      <c r="B62" s="153"/>
      <c r="C62" s="117"/>
      <c r="D62" s="120"/>
      <c r="E62" s="123"/>
      <c r="F62" s="123"/>
      <c r="G62" s="123"/>
      <c r="H62" s="111" t="str">
        <f>VLOOKUP(I62,Hoja2!A$3:I$54,2,0)</f>
        <v>MÁQUINARIA O EQUIPO</v>
      </c>
      <c r="I62" s="68" t="s">
        <v>54</v>
      </c>
      <c r="J62" s="111" t="str">
        <f>VLOOKUP(I62,Hoja2!A$3:I$54,3,0)</f>
        <v>SORDERA, ESTRÉS, HIPOACUSIA, CEFALÉA, IRRATIBILIDAD</v>
      </c>
      <c r="K62" s="69"/>
      <c r="L62" s="111" t="str">
        <f>VLOOKUP(I62,Hoja2!A$3:I$54,4,0)</f>
        <v>PG INSPECCIONES, PG EMERGENCIA</v>
      </c>
      <c r="M62" s="111" t="str">
        <f>VLOOKUP(I62,Hoja2!A$3:I$54,5,0)</f>
        <v>PVE RUIDO</v>
      </c>
      <c r="N62" s="70">
        <v>10</v>
      </c>
      <c r="O62" s="70">
        <v>3</v>
      </c>
      <c r="P62" s="70">
        <v>25</v>
      </c>
      <c r="Q62" s="70">
        <f t="shared" si="20"/>
        <v>30</v>
      </c>
      <c r="R62" s="70">
        <f t="shared" si="21"/>
        <v>750</v>
      </c>
      <c r="S62" s="70" t="str">
        <f t="shared" si="22"/>
        <v>MA-30</v>
      </c>
      <c r="T62" s="62" t="str">
        <f t="shared" si="23"/>
        <v>I</v>
      </c>
      <c r="U62" s="62" t="str">
        <f t="shared" si="24"/>
        <v>No Aceptable</v>
      </c>
      <c r="V62" s="69">
        <v>3</v>
      </c>
      <c r="W62" s="67" t="str">
        <f>VLOOKUP(I62,Hoja2!A$3:I$54,6,0)</f>
        <v>SECUELA, CALIFICACIÓN DE ENFERMEDAD LABORAL</v>
      </c>
      <c r="X62" s="73"/>
      <c r="Y62" s="73"/>
      <c r="Z62" s="73"/>
      <c r="AA62" s="72" t="str">
        <f>VLOOKUP(I62,Hoja2!A$3:I$54,7,0)</f>
        <v>N/A</v>
      </c>
      <c r="AB62" s="72" t="str">
        <f>VLOOKUP(I62,Hoja2!A$3:I$54,8,0)</f>
        <v>AUTOCUIDADO E HIGIENE</v>
      </c>
      <c r="AC62" s="73" t="str">
        <f>VLOOKUP(I62,Hoja2!A$3:I$54,9,0)</f>
        <v>FORTALECIMIENTO PV RUIDO</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2.75" customHeight="1">
      <c r="A63" s="156"/>
      <c r="B63" s="153"/>
      <c r="C63" s="117"/>
      <c r="D63" s="120"/>
      <c r="E63" s="123"/>
      <c r="F63" s="123"/>
      <c r="G63" s="123"/>
      <c r="H63" s="111" t="str">
        <f>VLOOKUP(I63,Hoja2!A$3:I$54,2,0)</f>
        <v>MÁQUINARIA O EQUIPO</v>
      </c>
      <c r="I63" s="68" t="s">
        <v>59</v>
      </c>
      <c r="J63" s="111" t="str">
        <f>VLOOKUP(I63,Hoja2!A$3:I$54,3,0)</f>
        <v>MAREOS, VÓMITOS, Y SÍNTOMAS NEURÓLOGICOS</v>
      </c>
      <c r="K63" s="69"/>
      <c r="L63" s="111" t="str">
        <f>VLOOKUP(I63,Hoja2!A$3:I$54,4,0)</f>
        <v>PG INSPECCIONES, PG EMERGENCIA</v>
      </c>
      <c r="M63" s="111" t="str">
        <f>VLOOKUP(I63,Hoja2!A$3:I$54,5,0)</f>
        <v>PVE RUIDO</v>
      </c>
      <c r="N63" s="70">
        <v>10</v>
      </c>
      <c r="O63" s="70">
        <v>3</v>
      </c>
      <c r="P63" s="70">
        <v>25</v>
      </c>
      <c r="Q63" s="70">
        <f t="shared" si="20"/>
        <v>30</v>
      </c>
      <c r="R63" s="70">
        <f t="shared" si="21"/>
        <v>750</v>
      </c>
      <c r="S63" s="70" t="str">
        <f t="shared" si="22"/>
        <v>MA-30</v>
      </c>
      <c r="T63" s="62" t="str">
        <f t="shared" si="23"/>
        <v>I</v>
      </c>
      <c r="U63" s="62" t="str">
        <f t="shared" si="24"/>
        <v>No Aceptable</v>
      </c>
      <c r="V63" s="69">
        <v>3</v>
      </c>
      <c r="W63" s="67" t="str">
        <f>VLOOKUP(I63,Hoja2!A$3:I$54,6,0)</f>
        <v>SECUELA, CALIFICACIÓN DE ENFERMEDAD LABORAL</v>
      </c>
      <c r="X63" s="73"/>
      <c r="Y63" s="73"/>
      <c r="Z63" s="73"/>
      <c r="AA63" s="72" t="str">
        <f>VLOOKUP(I63,Hoja2!A$3:I$54,7,0)</f>
        <v>N/A</v>
      </c>
      <c r="AB63" s="72" t="str">
        <f>VLOOKUP(I63,Hoja2!A$3:I$54,8,0)</f>
        <v>AUTOCUIDADO</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56"/>
      <c r="B64" s="153"/>
      <c r="C64" s="117"/>
      <c r="D64" s="120"/>
      <c r="E64" s="123"/>
      <c r="F64" s="123"/>
      <c r="G64" s="123"/>
      <c r="H64" s="111" t="str">
        <f>VLOOKUP(I64,Hoja2!A$3:I$54,2,0)</f>
        <v>X, GAMMA, ALFA, BETA, NEUTRONES</v>
      </c>
      <c r="I64" s="68" t="s">
        <v>69</v>
      </c>
      <c r="J64" s="111" t="str">
        <f>VLOOKUP(I64,Hoja2!A$3:I$54,3,0)</f>
        <v>QUEMADURAS</v>
      </c>
      <c r="K64" s="69"/>
      <c r="L64" s="111" t="str">
        <f>VLOOKUP(I64,Hoja2!A$3:I$54,4,0)</f>
        <v>PG INSPECCIONES, PG EMERGENCIA</v>
      </c>
      <c r="M64" s="111" t="str">
        <f>VLOOKUP(I64,Hoja2!A$3:I$54,5,0)</f>
        <v>PVE RADIACIÓN</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 MUERTE</v>
      </c>
      <c r="X64" s="73"/>
      <c r="Y64" s="73"/>
      <c r="Z64" s="73"/>
      <c r="AA64" s="72" t="str">
        <f>VLOOKUP(I64,Hoja2!A$3:I$54,7,0)</f>
        <v>N/A</v>
      </c>
      <c r="AB64" s="72" t="str">
        <f>VLOOKUP(I64,Hoja2!A$3:I$54,8,0)</f>
        <v>N/A</v>
      </c>
      <c r="AC64" s="73" t="str">
        <f>VLOOKUP(I64,Hoja2!A$3:I$54,9,0)</f>
        <v>FORTALECIMIENTO PVE RADIACIÓN</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56"/>
      <c r="B65" s="153"/>
      <c r="C65" s="117"/>
      <c r="D65" s="120"/>
      <c r="E65" s="123"/>
      <c r="F65" s="123"/>
      <c r="G65" s="123"/>
      <c r="H65" s="111" t="str">
        <f>VLOOKUP(I65,Hoja2!A$3:I$54,2,0)</f>
        <v>POLVOS INORGÁNICOS</v>
      </c>
      <c r="I65" s="68" t="s">
        <v>78</v>
      </c>
      <c r="J65" s="111" t="str">
        <f>VLOOKUP(I65,Hoja2!A$3:I$54,3,0)</f>
        <v>COMPLICACIONES RESPIRATORIAS</v>
      </c>
      <c r="K65" s="69"/>
      <c r="L65" s="111" t="str">
        <f>VLOOKUP(I65,Hoja2!A$3:I$54,4,0)</f>
        <v>PG INSPECCIONES, PG EMERGENCIA, PG RIESGO QUÍMICO</v>
      </c>
      <c r="M65" s="111" t="str">
        <f>VLOOKUP(I65,Hoja2!A$3:I$54,5,0)</f>
        <v>ELEMENTOS DE PROTECCIÓN PERSONAL</v>
      </c>
      <c r="N65" s="70">
        <v>2</v>
      </c>
      <c r="O65" s="70">
        <v>3</v>
      </c>
      <c r="P65" s="70">
        <v>10</v>
      </c>
      <c r="Q65" s="70">
        <f t="shared" si="20"/>
        <v>6</v>
      </c>
      <c r="R65" s="70">
        <f t="shared" si="21"/>
        <v>60</v>
      </c>
      <c r="S65" s="70" t="str">
        <f t="shared" si="22"/>
        <v>M-6</v>
      </c>
      <c r="T65" s="62" t="str">
        <f t="shared" si="23"/>
        <v>III</v>
      </c>
      <c r="U65" s="62" t="str">
        <f t="shared" si="24"/>
        <v>Mejorable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56"/>
      <c r="B66" s="153"/>
      <c r="C66" s="117"/>
      <c r="D66" s="120"/>
      <c r="E66" s="123"/>
      <c r="F66" s="123"/>
      <c r="G66" s="123"/>
      <c r="H66" s="111" t="str">
        <f>VLOOKUP(I66,Hoja2!A$3:I$54,2,0)</f>
        <v>MATERIAL PARTICULADO</v>
      </c>
      <c r="I66" s="68" t="s">
        <v>84</v>
      </c>
      <c r="J66" s="111" t="str">
        <f>VLOOKUP(I66,Hoja2!A$3:I$54,3,0)</f>
        <v>COMPLICACIONES RESPIRATORIAS</v>
      </c>
      <c r="K66" s="69"/>
      <c r="L66" s="111" t="str">
        <f>VLOOKUP(I66,Hoja2!A$3:I$54,4,0)</f>
        <v>PG INSPECCIONES, PG EMERGENCIA, PG RIESGO QUÍMICO</v>
      </c>
      <c r="M66" s="111"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56"/>
      <c r="B67" s="153"/>
      <c r="C67" s="117"/>
      <c r="D67" s="120"/>
      <c r="E67" s="123"/>
      <c r="F67" s="123"/>
      <c r="G67" s="123"/>
      <c r="H67" s="111" t="str">
        <f>VLOOKUP(I67,Hoja2!A$3:I$54,2,0)</f>
        <v>HUMOS METÁLICOS O NO METÁLICOS</v>
      </c>
      <c r="I67" s="68" t="s">
        <v>93</v>
      </c>
      <c r="J67" s="111" t="str">
        <f>VLOOKUP(I67,Hoja2!A$3:I$54,3,0)</f>
        <v>COMPLICACIONES RESPIRATORIAS</v>
      </c>
      <c r="K67" s="69"/>
      <c r="L67" s="111" t="str">
        <f>VLOOKUP(I67,Hoja2!A$3:I$54,4,0)</f>
        <v>PG INSPECCIONES, PG EMERGENCIA, PG RIESGO QUÍMICO</v>
      </c>
      <c r="M67" s="111" t="str">
        <f>VLOOKUP(I67,Hoja2!A$3:I$54,5,0)</f>
        <v>ELEMENTOS DE PROTECCIÓN PERSONAL</v>
      </c>
      <c r="N67" s="70">
        <v>2</v>
      </c>
      <c r="O67" s="70">
        <v>1</v>
      </c>
      <c r="P67" s="70">
        <v>10</v>
      </c>
      <c r="Q67" s="70">
        <f t="shared" si="20"/>
        <v>2</v>
      </c>
      <c r="R67" s="70">
        <f t="shared" si="21"/>
        <v>20</v>
      </c>
      <c r="S67" s="70" t="str">
        <f t="shared" si="22"/>
        <v>B-2</v>
      </c>
      <c r="T67" s="62" t="str">
        <f t="shared" si="23"/>
        <v>IV</v>
      </c>
      <c r="U67" s="62" t="str">
        <f t="shared" si="24"/>
        <v>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56"/>
      <c r="B68" s="153"/>
      <c r="C68" s="117"/>
      <c r="D68" s="120"/>
      <c r="E68" s="123"/>
      <c r="F68" s="123"/>
      <c r="G68" s="123"/>
      <c r="H68" s="111" t="str">
        <f>VLOOKUP(I68,Hoja2!A$3:I$54,2,0)</f>
        <v>MICROORGANISMOS</v>
      </c>
      <c r="I68" s="68" t="s">
        <v>237</v>
      </c>
      <c r="J68" s="111" t="str">
        <f>VLOOKUP(I68,Hoja2!A$3:I$54,3,0)</f>
        <v>GRIPAS, NAUSEAS, MAREOS, MALESTAR GENERAL</v>
      </c>
      <c r="K68" s="69"/>
      <c r="L68" s="111" t="str">
        <f>VLOOKUP(I68,Hoja2!A$3:I$54,4,0)</f>
        <v>PG INSPECCIONES, PG EMERGENCIA</v>
      </c>
      <c r="M68" s="111"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56"/>
      <c r="B69" s="153"/>
      <c r="C69" s="117"/>
      <c r="D69" s="120"/>
      <c r="E69" s="123"/>
      <c r="F69" s="123"/>
      <c r="G69" s="123"/>
      <c r="H69" s="111" t="str">
        <f>VLOOKUP(I69,Hoja2!A$3:I$54,2,0)</f>
        <v>MICROORGANISMOS EN EL AMBIENTE</v>
      </c>
      <c r="I69" s="68" t="s">
        <v>240</v>
      </c>
      <c r="J69" s="111" t="str">
        <f>VLOOKUP(I69,Hoja2!A$3:I$54,3,0)</f>
        <v>LESIONES EN LA PIEL, MALESTAR GENERAL</v>
      </c>
      <c r="K69" s="69"/>
      <c r="L69" s="111" t="str">
        <f>VLOOKUP(I69,Hoja2!A$3:I$54,4,0)</f>
        <v>PG INSPECCIONES, PG EMERGENCIA</v>
      </c>
      <c r="M69" s="111"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56"/>
      <c r="B70" s="153"/>
      <c r="C70" s="117"/>
      <c r="D70" s="120"/>
      <c r="E70" s="123"/>
      <c r="F70" s="123"/>
      <c r="G70" s="123"/>
      <c r="H70" s="111" t="str">
        <f>VLOOKUP(I70,Hoja2!A$3:I$54,2,0)</f>
        <v>HONGOS</v>
      </c>
      <c r="I70" s="68" t="s">
        <v>113</v>
      </c>
      <c r="J70" s="111" t="str">
        <f>VLOOKUP(I70,Hoja2!A$3:I$54,3,0)</f>
        <v>LESIONES EN LA PIEL</v>
      </c>
      <c r="K70" s="69"/>
      <c r="L70" s="111" t="str">
        <f>VLOOKUP(I70,Hoja2!A$3:I$54,4,0)</f>
        <v>PG INSPECCIONES, PG EMERGENCIA</v>
      </c>
      <c r="M70" s="111"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56"/>
      <c r="B71" s="153"/>
      <c r="C71" s="117"/>
      <c r="D71" s="120"/>
      <c r="E71" s="123"/>
      <c r="F71" s="123"/>
      <c r="G71" s="123"/>
      <c r="H71" s="111" t="str">
        <f>VLOOKUP(I71,Hoja2!A$3:I$54,2,0)</f>
        <v>FLUIDOS</v>
      </c>
      <c r="I71" s="68" t="s">
        <v>117</v>
      </c>
      <c r="J71" s="111" t="str">
        <f>VLOOKUP(I71,Hoja2!A$3:I$54,3,0)</f>
        <v>LESIONES DÉRMICAS</v>
      </c>
      <c r="K71" s="69"/>
      <c r="L71" s="111" t="str">
        <f>VLOOKUP(I71,Hoja2!A$3:I$54,4,0)</f>
        <v>PG INSPECCIONES, PG EMERGENCIA</v>
      </c>
      <c r="M71" s="111"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56"/>
      <c r="B72" s="153"/>
      <c r="C72" s="117"/>
      <c r="D72" s="120"/>
      <c r="E72" s="123"/>
      <c r="F72" s="123"/>
      <c r="G72" s="123"/>
      <c r="H72" s="111" t="str">
        <f>VLOOKUP(I72,Hoja2!A$3:I$54,2,0)</f>
        <v>PARÁSITOS</v>
      </c>
      <c r="I72" s="68" t="s">
        <v>119</v>
      </c>
      <c r="J72" s="111" t="str">
        <f>VLOOKUP(I72,Hoja2!A$3:I$54,3,0)</f>
        <v>LESIONES, INFECCIONES PARASITARIAS</v>
      </c>
      <c r="K72" s="69"/>
      <c r="L72" s="111" t="str">
        <f>VLOOKUP(I72,Hoja2!A$3:I$54,4,0)</f>
        <v>PG INSPECCIONES, PG EMERGENCIA</v>
      </c>
      <c r="M72" s="111"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56"/>
      <c r="B73" s="153"/>
      <c r="C73" s="117"/>
      <c r="D73" s="120"/>
      <c r="E73" s="123"/>
      <c r="F73" s="123"/>
      <c r="G73" s="123"/>
      <c r="H73" s="111" t="str">
        <f>VLOOKUP(I73,Hoja2!A$3:I$54,2,0)</f>
        <v>ANIMALES VIVOS</v>
      </c>
      <c r="I73" s="68" t="s">
        <v>122</v>
      </c>
      <c r="J73" s="111" t="str">
        <f>VLOOKUP(I73,Hoja2!A$3:I$54,3,0)</f>
        <v>LESIONES EN TEJIDOS, INFECCIONES, ENFERMADES INFECTOCONTAGIOSAS</v>
      </c>
      <c r="K73" s="69"/>
      <c r="L73" s="111" t="str">
        <f>VLOOKUP(I73,Hoja2!A$3:I$54,4,0)</f>
        <v>PG INSPECCIONES, PG EMERGENCIA</v>
      </c>
      <c r="M73" s="111"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56"/>
      <c r="B74" s="153"/>
      <c r="C74" s="117"/>
      <c r="D74" s="120"/>
      <c r="E74" s="123"/>
      <c r="F74" s="123"/>
      <c r="G74" s="123"/>
      <c r="H74" s="111" t="str">
        <f>VLOOKUP(I74,Hoja2!A$3:I$54,2,0)</f>
        <v>CARGA DE UN PESO MAYOR AL RECOMENDADO</v>
      </c>
      <c r="I74" s="68" t="s">
        <v>125</v>
      </c>
      <c r="J74" s="111" t="str">
        <f>VLOOKUP(I74,Hoja2!A$3:I$54,3,0)</f>
        <v>LESIONES OSTEOMUSCULARES</v>
      </c>
      <c r="K74" s="69"/>
      <c r="L74" s="111" t="str">
        <f>VLOOKUP(I74,Hoja2!A$3:I$54,4,0)</f>
        <v>PG INSPECCIONES, PG EMERGENCIA</v>
      </c>
      <c r="M74" s="111"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56"/>
      <c r="B75" s="153"/>
      <c r="C75" s="117"/>
      <c r="D75" s="120"/>
      <c r="E75" s="123"/>
      <c r="F75" s="123"/>
      <c r="G75" s="123"/>
      <c r="H75" s="111" t="str">
        <f>VLOOKUP(I75,Hoja2!A$3:I$54,2,0)</f>
        <v>FORZADAS, PROLONGADAS EN PERSONAL OPERATIVO</v>
      </c>
      <c r="I75" s="68" t="s">
        <v>243</v>
      </c>
      <c r="J75" s="111" t="str">
        <f>VLOOKUP(I75,Hoja2!A$3:I$54,3,0)</f>
        <v>DOLOR DE ESPALDA, LESIONES EN LA COLUMNA</v>
      </c>
      <c r="K75" s="69"/>
      <c r="L75" s="111" t="str">
        <f>VLOOKUP(I75,Hoja2!A$3:I$54,4,0)</f>
        <v>PG INSPECCIONES, PG EMERGENCIA</v>
      </c>
      <c r="M75" s="111"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56"/>
      <c r="B76" s="153"/>
      <c r="C76" s="117"/>
      <c r="D76" s="120"/>
      <c r="E76" s="123"/>
      <c r="F76" s="123"/>
      <c r="G76" s="123"/>
      <c r="H76" s="111" t="str">
        <f>VLOOKUP(I76,Hoja2!A$3:I$54,2,0)</f>
        <v>HIGIENE POSTURAL, MOVIMIENTOS REPETITIVOS</v>
      </c>
      <c r="I76" s="68" t="s">
        <v>245</v>
      </c>
      <c r="J76" s="111" t="str">
        <f>VLOOKUP(I76,Hoja2!A$3:I$54,3,0)</f>
        <v>LESIONES OSTEOMUSCULARES, TRANSTORNO DE TRAUMA ACUMULATIVO</v>
      </c>
      <c r="K76" s="69"/>
      <c r="L76" s="111" t="str">
        <f>VLOOKUP(I76,Hoja2!A$3:I$54,4,0)</f>
        <v>PG INSPECCIONES, PG EMERGENCIA</v>
      </c>
      <c r="M76" s="111"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56"/>
      <c r="B77" s="153"/>
      <c r="C77" s="117"/>
      <c r="D77" s="120"/>
      <c r="E77" s="123"/>
      <c r="F77" s="123"/>
      <c r="G77" s="123"/>
      <c r="H77" s="111" t="str">
        <f>VLOOKUP(I77,Hoja2!A$3:I$54,2,0)</f>
        <v>RELACIONES, COHESIÓN, CALIDAD DE INTERACCIONES NO EFECTIVA, NO HAY TRABAJO EN EQUIPO</v>
      </c>
      <c r="I77" s="68" t="s">
        <v>141</v>
      </c>
      <c r="J77" s="111" t="str">
        <f>VLOOKUP(I77,Hoja2!A$3:I$54,3,0)</f>
        <v>ENFERMEDADES DIGESTIVAS, IRRITABILIDAD</v>
      </c>
      <c r="K77" s="69"/>
      <c r="L77" s="111" t="str">
        <f>VLOOKUP(I77,Hoja2!A$3:I$54,4,0)</f>
        <v>N/A</v>
      </c>
      <c r="M77" s="111"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56"/>
      <c r="B78" s="153"/>
      <c r="C78" s="117"/>
      <c r="D78" s="120"/>
      <c r="E78" s="123"/>
      <c r="F78" s="123"/>
      <c r="G78" s="123"/>
      <c r="H78" s="111" t="str">
        <f>VLOOKUP(I78,Hoja2!A$3:I$54,2,0)</f>
        <v>CARGA MENTAL, DEMANDAS EMOCIONALES, INESPECIFICIDAD DE DEFINICIÓN DE ROLES, MONOTONÍA</v>
      </c>
      <c r="I78" s="68" t="s">
        <v>146</v>
      </c>
      <c r="J78" s="111" t="str">
        <f>VLOOKUP(I78,Hoja2!A$3:I$54,3,0)</f>
        <v>ESTRÉS, CEFALÉA, IRRITABILIDAD</v>
      </c>
      <c r="K78" s="69"/>
      <c r="L78" s="111" t="str">
        <f>VLOOKUP(I78,Hoja2!A$3:I$54,4,0)</f>
        <v>N/A</v>
      </c>
      <c r="M78" s="111"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56"/>
      <c r="B79" s="153"/>
      <c r="C79" s="117"/>
      <c r="D79" s="120"/>
      <c r="E79" s="123"/>
      <c r="F79" s="123"/>
      <c r="G79" s="123"/>
      <c r="H79" s="111" t="str">
        <f>VLOOKUP(I79,Hoja2!A$3:I$54,2,0)</f>
        <v>TECNOLOGÍA NO AVANZADA, COMUNICACIÓN NO EFECTIVA, SOBRECARGA CUANTITATIVA Y CUALITATIVA, NO HAY VARIACIÓN EN FORMA DE TRABAJO</v>
      </c>
      <c r="I79" s="68" t="s">
        <v>149</v>
      </c>
      <c r="J79" s="111" t="str">
        <f>VLOOKUP(I79,Hoja2!A$3:I$54,3,0)</f>
        <v>ENFERMEDADES DIGESTIVAS, IRRITABILIDAD</v>
      </c>
      <c r="K79" s="69"/>
      <c r="L79" s="111" t="str">
        <f>VLOOKUP(I79,Hoja2!A$3:I$54,4,0)</f>
        <v>N/A</v>
      </c>
      <c r="M79" s="111"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56"/>
      <c r="B80" s="153"/>
      <c r="C80" s="117"/>
      <c r="D80" s="120"/>
      <c r="E80" s="123"/>
      <c r="F80" s="123"/>
      <c r="G80" s="123"/>
      <c r="H80" s="111" t="str">
        <f>VLOOKUP(I80,Hoja2!A$3:I$54,2,0)</f>
        <v>ESTILOS DE MANDO RÍGIDOS, AUSENCIA DE CAPACITACIÓN, AUSENCIA DE PROGRAMAS DE BIENESTAR</v>
      </c>
      <c r="I80" s="68" t="s">
        <v>154</v>
      </c>
      <c r="J80" s="111" t="str">
        <f>VLOOKUP(I80,Hoja2!A$3:I$54,3,0)</f>
        <v>ESTRÉS, DEPRESIÓN, DESMOTIVACIÓN, AUSENCIA DE ATENCIÓN</v>
      </c>
      <c r="K80" s="69"/>
      <c r="L80" s="111" t="str">
        <f>VLOOKUP(I80,Hoja2!A$3:I$54,4,0)</f>
        <v>N/A</v>
      </c>
      <c r="M80" s="111"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56"/>
      <c r="B81" s="153"/>
      <c r="C81" s="117"/>
      <c r="D81" s="120"/>
      <c r="E81" s="123"/>
      <c r="F81" s="123"/>
      <c r="G81" s="123"/>
      <c r="H81" s="111" t="str">
        <f>VLOOKUP(I81,Hoja2!A$3:I$54,2,0)</f>
        <v>SISMOS, INCENDIOS, INUNDACIONES, TERREMOTOS, VENDAVALES</v>
      </c>
      <c r="I81" s="68" t="s">
        <v>250</v>
      </c>
      <c r="J81" s="111" t="str">
        <f>VLOOKUP(I81,Hoja2!A$3:I$54,3,0)</f>
        <v>LESIONES, ATRAPAMIENTO, APLASTAMIENTO, PÉRDIDAS MATERIALES</v>
      </c>
      <c r="K81" s="69"/>
      <c r="L81" s="111" t="str">
        <f>VLOOKUP(I81,Hoja2!A$3:I$54,4,0)</f>
        <v>PG INSPECCIONES, PG EMERGENCIA</v>
      </c>
      <c r="M81" s="111"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56"/>
      <c r="B82" s="153"/>
      <c r="C82" s="118"/>
      <c r="D82" s="121"/>
      <c r="E82" s="124"/>
      <c r="F82" s="124"/>
      <c r="G82" s="124"/>
      <c r="H82" s="112" t="str">
        <f>VLOOKUP(I82,Hoja2!A$3:I$54,2,0)</f>
        <v>LLUVIAS, GRANIZADA, HELADAS</v>
      </c>
      <c r="I82" s="86" t="s">
        <v>251</v>
      </c>
      <c r="J82" s="112" t="str">
        <f>VLOOKUP(I82,Hoja2!A$3:I$54,3,0)</f>
        <v>LESIONES, ATRAPAMIENTO, APLASTAMIENTO, PÉRDIDAS MATERIALES</v>
      </c>
      <c r="K82" s="87"/>
      <c r="L82" s="112" t="str">
        <f>VLOOKUP(I82,Hoja2!A$3:I$54,4,0)</f>
        <v>PG INSPECCIONES, PG EMERGENCIA</v>
      </c>
      <c r="M82" s="112"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56"/>
      <c r="B83" s="153"/>
      <c r="C83" s="125" t="s">
        <v>273</v>
      </c>
      <c r="D83" s="128" t="s">
        <v>316</v>
      </c>
      <c r="E83" s="131" t="s">
        <v>271</v>
      </c>
      <c r="F83" s="131">
        <v>32</v>
      </c>
      <c r="G83" s="131"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10</v>
      </c>
      <c r="O83" s="77">
        <v>3</v>
      </c>
      <c r="P83" s="77">
        <v>60</v>
      </c>
      <c r="Q83" s="77">
        <f t="shared" si="20"/>
        <v>30</v>
      </c>
      <c r="R83" s="77">
        <f t="shared" si="21"/>
        <v>1800</v>
      </c>
      <c r="S83" s="77" t="str">
        <f t="shared" si="22"/>
        <v>MA-30</v>
      </c>
      <c r="T83" s="78" t="str">
        <f t="shared" si="23"/>
        <v>I</v>
      </c>
      <c r="U83" s="78" t="str">
        <f>IF(T83=0,"",IF(T83="IV","Aceptable",IF(T83="III","Mejorable",IF(T83="II","No Aceptable o Aceptable con Control Especifico",IF(T83="I","No Aceptable","")))))</f>
        <v>No Aceptable</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25.5">
      <c r="A84" s="156"/>
      <c r="B84" s="153"/>
      <c r="C84" s="126"/>
      <c r="D84" s="129"/>
      <c r="E84" s="132"/>
      <c r="F84" s="132"/>
      <c r="G84" s="132"/>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10</v>
      </c>
      <c r="O84" s="61">
        <v>3</v>
      </c>
      <c r="P84" s="61">
        <v>60</v>
      </c>
      <c r="Q84" s="61">
        <f t="shared" si="20"/>
        <v>30</v>
      </c>
      <c r="R84" s="61">
        <f t="shared" si="21"/>
        <v>1800</v>
      </c>
      <c r="S84" s="61" t="str">
        <f t="shared" si="22"/>
        <v>MA-30</v>
      </c>
      <c r="T84" s="62" t="str">
        <f t="shared" si="23"/>
        <v>I</v>
      </c>
      <c r="U84" s="62" t="str">
        <f aca="true" t="shared" si="25" ref="U84:U118">IF(T84=0,"",IF(T84="IV","Aceptable",IF(T84="III","Mejorable",IF(T84="II","No Aceptable o Aceptable con Control Especifico",IF(T84="I","No Aceptable","")))))</f>
        <v>No Aceptable</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56"/>
      <c r="B85" s="153"/>
      <c r="C85" s="126"/>
      <c r="D85" s="129"/>
      <c r="E85" s="132"/>
      <c r="F85" s="132"/>
      <c r="G85" s="132"/>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30">
      <c r="A86" s="156"/>
      <c r="B86" s="153"/>
      <c r="C86" s="126"/>
      <c r="D86" s="129"/>
      <c r="E86" s="132"/>
      <c r="F86" s="132"/>
      <c r="G86" s="132"/>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10</v>
      </c>
      <c r="O86" s="61">
        <v>3</v>
      </c>
      <c r="P86" s="61">
        <v>25</v>
      </c>
      <c r="Q86" s="61">
        <f t="shared" si="20"/>
        <v>30</v>
      </c>
      <c r="R86" s="61">
        <f t="shared" si="21"/>
        <v>750</v>
      </c>
      <c r="S86" s="61" t="str">
        <f t="shared" si="22"/>
        <v>MA-30</v>
      </c>
      <c r="T86" s="66" t="str">
        <f t="shared" si="23"/>
        <v>I</v>
      </c>
      <c r="U86" s="66" t="str">
        <f t="shared" si="25"/>
        <v>No Aceptable</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56"/>
      <c r="B87" s="153"/>
      <c r="C87" s="126"/>
      <c r="D87" s="129"/>
      <c r="E87" s="132"/>
      <c r="F87" s="132"/>
      <c r="G87" s="132"/>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10</v>
      </c>
      <c r="O87" s="61">
        <v>4</v>
      </c>
      <c r="P87" s="61">
        <v>60</v>
      </c>
      <c r="Q87" s="61">
        <f t="shared" si="20"/>
        <v>40</v>
      </c>
      <c r="R87" s="61">
        <f t="shared" si="21"/>
        <v>2400</v>
      </c>
      <c r="S87" s="61" t="str">
        <f t="shared" si="22"/>
        <v>MA-40</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30">
      <c r="A88" s="156"/>
      <c r="B88" s="153"/>
      <c r="C88" s="126"/>
      <c r="D88" s="129"/>
      <c r="E88" s="132"/>
      <c r="F88" s="132"/>
      <c r="G88" s="132"/>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10</v>
      </c>
      <c r="O88" s="61">
        <v>4</v>
      </c>
      <c r="P88" s="61">
        <v>25</v>
      </c>
      <c r="Q88" s="61">
        <f t="shared" si="20"/>
        <v>40</v>
      </c>
      <c r="R88" s="61">
        <f t="shared" si="21"/>
        <v>1000</v>
      </c>
      <c r="S88" s="61" t="str">
        <f t="shared" si="22"/>
        <v>MA-40</v>
      </c>
      <c r="T88" s="66" t="str">
        <f t="shared" si="23"/>
        <v>I</v>
      </c>
      <c r="U88" s="66" t="str">
        <f t="shared" si="25"/>
        <v>No Aceptable</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56"/>
      <c r="B89" s="153"/>
      <c r="C89" s="126"/>
      <c r="D89" s="129"/>
      <c r="E89" s="132"/>
      <c r="F89" s="132"/>
      <c r="G89" s="132"/>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56"/>
      <c r="B90" s="153"/>
      <c r="C90" s="126"/>
      <c r="D90" s="129"/>
      <c r="E90" s="132"/>
      <c r="F90" s="132"/>
      <c r="G90" s="132"/>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56"/>
      <c r="B91" s="153"/>
      <c r="C91" s="126"/>
      <c r="D91" s="129"/>
      <c r="E91" s="132"/>
      <c r="F91" s="132"/>
      <c r="G91" s="132"/>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2</v>
      </c>
      <c r="P91" s="61">
        <v>10</v>
      </c>
      <c r="Q91" s="61">
        <f t="shared" si="20"/>
        <v>4</v>
      </c>
      <c r="R91" s="61">
        <f t="shared" si="21"/>
        <v>40</v>
      </c>
      <c r="S91" s="61" t="str">
        <f t="shared" si="22"/>
        <v>B-4</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56"/>
      <c r="B92" s="153"/>
      <c r="C92" s="126"/>
      <c r="D92" s="129"/>
      <c r="E92" s="132"/>
      <c r="F92" s="132"/>
      <c r="G92" s="132"/>
      <c r="H92" s="109" t="str">
        <f>VLOOKUP(I92,'[1]Hoja2'!A$3:I$54,2,0)</f>
        <v>MÁQUINARIA Y EQUIPO</v>
      </c>
      <c r="I92" s="59" t="s">
        <v>168</v>
      </c>
      <c r="J92" s="109" t="str">
        <f>VLOOKUP(I92,'[1]Hoja2'!A$3:I$54,3,0)</f>
        <v>ATRAPAMIENTO, AMPUTACIÓN, APLASTAMIENTO, FRACTURA</v>
      </c>
      <c r="K92" s="60"/>
      <c r="L92" s="109" t="str">
        <f>VLOOKUP(I92,'[1]Hoja2'!A$3:I$54,4,0)</f>
        <v>PG INSPECCIONES, PG EMERGENCIA, REQUISITOS PARA MANEJO DE MÁQUINAS, REQUISITOS PARA REALIZAR LABORES EN TALLERES</v>
      </c>
      <c r="M92" s="109"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9"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56"/>
      <c r="B93" s="153"/>
      <c r="C93" s="126"/>
      <c r="D93" s="129"/>
      <c r="E93" s="132"/>
      <c r="F93" s="132"/>
      <c r="G93" s="132"/>
      <c r="H93" s="109" t="str">
        <f>VLOOKUP(I93,'[1]Hoja2'!A$3:I$54,2,0)</f>
        <v>HERRAMIENTAS MANUALES</v>
      </c>
      <c r="I93" s="59" t="s">
        <v>174</v>
      </c>
      <c r="J93" s="109" t="str">
        <f>VLOOKUP(I93,'[1]Hoja2'!A$3:I$54,3,0)</f>
        <v>QUEMADURAS, LESIONES, PELLIZCOS, APLASTAMIENTOS</v>
      </c>
      <c r="K93" s="60"/>
      <c r="L93" s="109" t="str">
        <f>VLOOKUP(I93,'[1]Hoja2'!A$3:I$54,4,0)</f>
        <v>REQUISITOS MANEJO DE EQUIPOS EMPLEADOS EN LABORES DE CONSTRUCCION ACUEDUCTO Y ALCANTARILLADO, PG INSPECCIONES,PG EMERGENCIA, REQUISITOS  PARA EL MANEJO DE MÁQUINAS HERRAMIENTAS</v>
      </c>
      <c r="M93" s="109"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9"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56"/>
      <c r="B94" s="153"/>
      <c r="C94" s="126"/>
      <c r="D94" s="129"/>
      <c r="E94" s="132"/>
      <c r="F94" s="132"/>
      <c r="G94" s="132"/>
      <c r="H94" s="109" t="str">
        <f>VLOOKUP(I94,'[1]Hoja2'!A$3:I$54,2,0)</f>
        <v>MANTENIMIENTO DE PUENTE GRUAS, LIMPIEZA DE CANALES, MANTENIMIENTO DE INSTALACIONES LOCATIVAS, MANTENIMIENTO Y REPARACION DE POZOS</v>
      </c>
      <c r="I94" s="59" t="s">
        <v>203</v>
      </c>
      <c r="J94" s="109" t="str">
        <f>VLOOKUP(I94,'[1]Hoja2'!A$3:I$54,3,0)</f>
        <v>LESIONES, FRACTURAS</v>
      </c>
      <c r="K94" s="60"/>
      <c r="L94" s="109" t="str">
        <f>VLOOKUP(I94,'[1]Hoja2'!A$3:I$54,4,0)</f>
        <v>PG INSPECCIONES, PG EMERGENCIA, REQUISITOS MÍNIMOS DE SEGURIDAD E HIGIENE PARA TRABAJOS EN ALTURAS</v>
      </c>
      <c r="M94" s="109"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9"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56"/>
      <c r="B95" s="153"/>
      <c r="C95" s="126"/>
      <c r="D95" s="129"/>
      <c r="E95" s="132"/>
      <c r="F95" s="132"/>
      <c r="G95" s="132"/>
      <c r="H95" s="109" t="str">
        <f>VLOOKUP(I95,'[1]Hoja2'!A$3:I$54,2,0)</f>
        <v>INGRESO A POZOS, RED DE ACUEDUCTO, EXCAVACIONES</v>
      </c>
      <c r="I95" s="59" t="s">
        <v>196</v>
      </c>
      <c r="J95" s="109" t="str">
        <f>VLOOKUP(I95,'[1]Hoja2'!A$3:I$54,3,0)</f>
        <v>INTOXICACIÓN, ASFIXIA</v>
      </c>
      <c r="K95" s="60"/>
      <c r="L95" s="109" t="str">
        <f>VLOOKUP(I95,'[1]Hoja2'!A$3:I$54,4,0)</f>
        <v>PG INSPECCIONES, PG EMERGENCIA, REQUISITOS MÍNIMOS DE SEGURIDAD E HIGIENE PARA ESPACIOS CONFINADOS</v>
      </c>
      <c r="M95" s="109"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9"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38.25">
      <c r="A96" s="156"/>
      <c r="B96" s="153"/>
      <c r="C96" s="126"/>
      <c r="D96" s="129"/>
      <c r="E96" s="132"/>
      <c r="F96" s="132"/>
      <c r="G96" s="132"/>
      <c r="H96" s="58" t="str">
        <f>VLOOKUP(I96,Hoja2!A$3:I$54,2,0)</f>
        <v>CARGA Y DESCARGA DE MÁQUINARIAS Y EQUIPOS</v>
      </c>
      <c r="I96" s="59" t="s">
        <v>216</v>
      </c>
      <c r="J96" s="58" t="str">
        <f>VLOOKUP(I96,Hoja2!A$3:I$54,3,0)</f>
        <v>APLASTAMIENTO, ATRAPAMIENTO, AMPUTACIÓN, PÉRDIDAS MATERIALES, FRACTURAS</v>
      </c>
      <c r="K96" s="60"/>
      <c r="L96" s="58" t="str">
        <f>VLOOKUP(I96,Hoja2!A$3:I$54,4,0)</f>
        <v>PG INSPECCIONES, PG EMERGENCIA, REQUISITOS MÍNIMOS DE SEGURIDAD E HIGIENE PARA TRABAJOS EN ALTURAS</v>
      </c>
      <c r="M96" s="58" t="str">
        <f>VLOOKUP(I96,Hoja2!A$3:I$54,5,0)</f>
        <v>NO OBSERVADO</v>
      </c>
      <c r="N96" s="61">
        <v>2</v>
      </c>
      <c r="O96" s="61">
        <v>1</v>
      </c>
      <c r="P96" s="61">
        <v>10</v>
      </c>
      <c r="Q96" s="61">
        <f t="shared" si="20"/>
        <v>2</v>
      </c>
      <c r="R96" s="61">
        <f t="shared" si="21"/>
        <v>20</v>
      </c>
      <c r="S96" s="61" t="str">
        <f t="shared" si="22"/>
        <v>B-2</v>
      </c>
      <c r="T96" s="62" t="str">
        <f t="shared" si="23"/>
        <v>IV</v>
      </c>
      <c r="U96" s="62" t="str">
        <f t="shared" si="25"/>
        <v>Aceptable</v>
      </c>
      <c r="V96" s="60">
        <v>8</v>
      </c>
      <c r="W96" s="58" t="str">
        <f>VLOOKUP(I96,Hoja2!A$3:I$54,6,0)</f>
        <v>SECUELA, CALIFICACIÓN DE ENFERMEDAD LABORAL, MUERTE</v>
      </c>
      <c r="X96" s="65"/>
      <c r="Y96" s="65"/>
      <c r="Z96" s="65"/>
      <c r="AA96" s="64" t="str">
        <f>VLOOKUP(I96,Hoja2!A$3:I$54,7,0)</f>
        <v>NS DE IZAJE</v>
      </c>
      <c r="AB96" s="64" t="str">
        <f>VLOOKUP(I96,Hoja2!A$3:I$54,8,0)</f>
        <v>BUENAS PRACTICAS, INSPECCIONES PREOPERACIONALES</v>
      </c>
      <c r="AC96" s="65" t="str">
        <f>VLOOKUP(I96,Hoja2!A$3:I$54,9,0)</f>
        <v>USO ADECUADO DE LENGUAJE PARA OPERACIONES DE IZAJE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56"/>
      <c r="B97" s="153"/>
      <c r="C97" s="126"/>
      <c r="D97" s="129"/>
      <c r="E97" s="132"/>
      <c r="F97" s="132"/>
      <c r="G97" s="132"/>
      <c r="H97" s="58" t="str">
        <f>VLOOKUP(I97,Hoja2!A$3:I$54,2,0)</f>
        <v>AUSENCIA O EXCESO DE LUZ EN UN AMBIENTE</v>
      </c>
      <c r="I97" s="59" t="s">
        <v>47</v>
      </c>
      <c r="J97" s="58" t="str">
        <f>VLOOKUP(I97,Hoja2!A$3:I$54,3,0)</f>
        <v>ESTRÉS, DIFICULTAD PARA VER, CANSANCIO VISUAL</v>
      </c>
      <c r="K97" s="60"/>
      <c r="L97" s="58" t="str">
        <f>VLOOKUP(I97,Hoja2!A$3:I$54,4,0)</f>
        <v>PG INSPECCIONES, PG EMERGENCIA</v>
      </c>
      <c r="M97" s="58" t="str">
        <f>VLOOKUP(I97,Hoja2!A$3:I$54,5,0)</f>
        <v>NO OBSERVADO</v>
      </c>
      <c r="N97" s="61">
        <v>10</v>
      </c>
      <c r="O97" s="61">
        <v>3</v>
      </c>
      <c r="P97" s="61">
        <v>25</v>
      </c>
      <c r="Q97" s="61">
        <f t="shared" si="20"/>
        <v>30</v>
      </c>
      <c r="R97" s="61">
        <f t="shared" si="21"/>
        <v>750</v>
      </c>
      <c r="S97" s="61" t="str">
        <f t="shared" si="22"/>
        <v>MA-30</v>
      </c>
      <c r="T97" s="62" t="str">
        <f t="shared" si="23"/>
        <v>I</v>
      </c>
      <c r="U97" s="62" t="str">
        <f t="shared" si="25"/>
        <v>No Aceptable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PG HIGIENE</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56"/>
      <c r="B98" s="153"/>
      <c r="C98" s="126"/>
      <c r="D98" s="129"/>
      <c r="E98" s="132"/>
      <c r="F98" s="132"/>
      <c r="G98" s="132"/>
      <c r="H98" s="58" t="str">
        <f>VLOOKUP(I98,Hoja2!A$3:I$54,2,0)</f>
        <v>MÁQUINARIA O EQUIPO</v>
      </c>
      <c r="I98" s="59" t="s">
        <v>54</v>
      </c>
      <c r="J98" s="58" t="str">
        <f>VLOOKUP(I98,Hoja2!A$3:I$54,3,0)</f>
        <v>SORDERA, ESTRÉS, HIPOACUSIA, CEFALÉA, IRRATIBILIDAD</v>
      </c>
      <c r="K98" s="60"/>
      <c r="L98" s="58" t="str">
        <f>VLOOKUP(I98,Hoja2!A$3:I$54,4,0)</f>
        <v>PG INSPECCIONES, PG EMERGENCIA</v>
      </c>
      <c r="M98" s="58" t="str">
        <f>VLOOKUP(I98,Hoja2!A$3:I$54,5,0)</f>
        <v>PVE RUIDO</v>
      </c>
      <c r="N98" s="61">
        <v>10</v>
      </c>
      <c r="O98" s="61">
        <v>3</v>
      </c>
      <c r="P98" s="61">
        <v>25</v>
      </c>
      <c r="Q98" s="61">
        <f t="shared" si="20"/>
        <v>30</v>
      </c>
      <c r="R98" s="61">
        <f t="shared" si="21"/>
        <v>750</v>
      </c>
      <c r="S98" s="61" t="str">
        <f t="shared" si="22"/>
        <v>MA-30</v>
      </c>
      <c r="T98" s="62" t="str">
        <f t="shared" si="23"/>
        <v>I</v>
      </c>
      <c r="U98" s="62" t="str">
        <f t="shared" si="25"/>
        <v>No Aceptable</v>
      </c>
      <c r="V98" s="60">
        <v>8</v>
      </c>
      <c r="W98" s="58" t="str">
        <f>VLOOKUP(I98,Hoja2!A$3:I$54,6,0)</f>
        <v>SECUELA, CALIFICACIÓN DE ENFERMEDAD LABORAL</v>
      </c>
      <c r="X98" s="65"/>
      <c r="Y98" s="65"/>
      <c r="Z98" s="65"/>
      <c r="AA98" s="64" t="str">
        <f>VLOOKUP(I98,Hoja2!A$3:I$54,7,0)</f>
        <v>N/A</v>
      </c>
      <c r="AB98" s="64" t="str">
        <f>VLOOKUP(I98,Hoja2!A$3:I$54,8,0)</f>
        <v>AUTOCUIDADO E HIGIENE</v>
      </c>
      <c r="AC98" s="65" t="str">
        <f>VLOOKUP(I98,Hoja2!A$3:I$54,9,0)</f>
        <v>FORTALECIMIENTO PV RUIDO</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56"/>
      <c r="B99" s="153"/>
      <c r="C99" s="126"/>
      <c r="D99" s="129"/>
      <c r="E99" s="132"/>
      <c r="F99" s="132"/>
      <c r="G99" s="132"/>
      <c r="H99" s="58" t="str">
        <f>VLOOKUP(I99,Hoja2!A$3:I$54,2,0)</f>
        <v>MÁQUINARIA O EQUIPO</v>
      </c>
      <c r="I99" s="59" t="s">
        <v>59</v>
      </c>
      <c r="J99" s="58" t="str">
        <f>VLOOKUP(I99,Hoja2!A$3:I$54,3,0)</f>
        <v>MAREOS, VÓMITOS, Y SÍNTOMAS NEURÓLOGICOS</v>
      </c>
      <c r="K99" s="60"/>
      <c r="L99" s="58" t="str">
        <f>VLOOKUP(I99,Hoja2!A$3:I$54,4,0)</f>
        <v>PG INSPECCIONES, PG EMERGENCIA</v>
      </c>
      <c r="M99" s="58" t="str">
        <f>VLOOKUP(I99,Hoja2!A$3:I$54,5,0)</f>
        <v>PVE RUIDO</v>
      </c>
      <c r="N99" s="61">
        <v>10</v>
      </c>
      <c r="O99" s="61">
        <v>3</v>
      </c>
      <c r="P99" s="61">
        <v>25</v>
      </c>
      <c r="Q99" s="61">
        <f t="shared" si="20"/>
        <v>30</v>
      </c>
      <c r="R99" s="61">
        <f t="shared" si="21"/>
        <v>750</v>
      </c>
      <c r="S99" s="61" t="str">
        <f t="shared" si="22"/>
        <v>MA-30</v>
      </c>
      <c r="T99" s="62" t="str">
        <f t="shared" si="23"/>
        <v>I</v>
      </c>
      <c r="U99" s="62" t="str">
        <f t="shared" si="25"/>
        <v>No Aceptable</v>
      </c>
      <c r="V99" s="60">
        <v>8</v>
      </c>
      <c r="W99" s="58" t="str">
        <f>VLOOKUP(I99,Hoja2!A$3:I$54,6,0)</f>
        <v>SECUELA, CALIFICACIÓN DE ENFERMEDAD LABORAL</v>
      </c>
      <c r="X99" s="65"/>
      <c r="Y99" s="65"/>
      <c r="Z99" s="65"/>
      <c r="AA99" s="64" t="str">
        <f>VLOOKUP(I99,Hoja2!A$3:I$54,7,0)</f>
        <v>N/A</v>
      </c>
      <c r="AB99" s="64" t="str">
        <f>VLOOKUP(I99,Hoja2!A$3:I$54,8,0)</f>
        <v>AUTOCUIDADO</v>
      </c>
      <c r="AC99" s="65" t="str">
        <f>VLOOKUP(I99,Hoja2!A$3:I$54,9,0)</f>
        <v>PG HIGIENE</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56"/>
      <c r="B100" s="153"/>
      <c r="C100" s="126"/>
      <c r="D100" s="129"/>
      <c r="E100" s="132"/>
      <c r="F100" s="132"/>
      <c r="G100" s="132"/>
      <c r="H100" s="58" t="str">
        <f>VLOOKUP(I100,Hoja2!A$3:I$54,2,0)</f>
        <v>X, GAMMA, ALFA, BETA, NEUTRONES</v>
      </c>
      <c r="I100" s="59" t="s">
        <v>69</v>
      </c>
      <c r="J100" s="58" t="str">
        <f>VLOOKUP(I100,Hoja2!A$3:I$54,3,0)</f>
        <v>QUEMADURAS</v>
      </c>
      <c r="K100" s="60"/>
      <c r="L100" s="58" t="str">
        <f>VLOOKUP(I100,Hoja2!A$3:I$54,4,0)</f>
        <v>PG INSPECCIONES, PG EMERGENCIA</v>
      </c>
      <c r="M100" s="58" t="str">
        <f>VLOOKUP(I100,Hoja2!A$3:I$54,5,0)</f>
        <v>PVE RADIACIÓN</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 MUERTE</v>
      </c>
      <c r="X100" s="65"/>
      <c r="Y100" s="65"/>
      <c r="Z100" s="65"/>
      <c r="AA100" s="64" t="str">
        <f>VLOOKUP(I100,Hoja2!A$3:I$54,7,0)</f>
        <v>N/A</v>
      </c>
      <c r="AB100" s="64" t="str">
        <f>VLOOKUP(I100,Hoja2!A$3:I$54,8,0)</f>
        <v>N/A</v>
      </c>
      <c r="AC100" s="65" t="str">
        <f>VLOOKUP(I100,Hoja2!A$3:I$54,9,0)</f>
        <v>FORTALECIMIENTO PVE RADIACIÓN</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56"/>
      <c r="B101" s="153"/>
      <c r="C101" s="126"/>
      <c r="D101" s="129"/>
      <c r="E101" s="132"/>
      <c r="F101" s="132"/>
      <c r="G101" s="132"/>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3</v>
      </c>
      <c r="P101" s="61">
        <v>10</v>
      </c>
      <c r="Q101" s="61">
        <f t="shared" si="20"/>
        <v>6</v>
      </c>
      <c r="R101" s="61">
        <f t="shared" si="21"/>
        <v>60</v>
      </c>
      <c r="S101" s="61" t="str">
        <f t="shared" si="22"/>
        <v>M-6</v>
      </c>
      <c r="T101" s="62" t="str">
        <f t="shared" si="23"/>
        <v>III</v>
      </c>
      <c r="U101" s="62" t="str">
        <f t="shared" si="25"/>
        <v>Mejorable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56"/>
      <c r="B102" s="153"/>
      <c r="C102" s="126"/>
      <c r="D102" s="129"/>
      <c r="E102" s="132"/>
      <c r="F102" s="132"/>
      <c r="G102" s="132"/>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56"/>
      <c r="B103" s="153"/>
      <c r="C103" s="126"/>
      <c r="D103" s="129"/>
      <c r="E103" s="132"/>
      <c r="F103" s="132"/>
      <c r="G103" s="132"/>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2</v>
      </c>
      <c r="O103" s="61">
        <v>1</v>
      </c>
      <c r="P103" s="61">
        <v>10</v>
      </c>
      <c r="Q103" s="61">
        <f t="shared" si="20"/>
        <v>2</v>
      </c>
      <c r="R103" s="61">
        <f t="shared" si="21"/>
        <v>20</v>
      </c>
      <c r="S103" s="61" t="str">
        <f t="shared" si="22"/>
        <v>B-2</v>
      </c>
      <c r="T103" s="62" t="str">
        <f t="shared" si="23"/>
        <v>IV</v>
      </c>
      <c r="U103" s="62" t="str">
        <f t="shared" si="25"/>
        <v>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56"/>
      <c r="B104" s="153"/>
      <c r="C104" s="126"/>
      <c r="D104" s="129"/>
      <c r="E104" s="132"/>
      <c r="F104" s="132"/>
      <c r="G104" s="132"/>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56"/>
      <c r="B105" s="153"/>
      <c r="C105" s="126"/>
      <c r="D105" s="129"/>
      <c r="E105" s="132"/>
      <c r="F105" s="132"/>
      <c r="G105" s="132"/>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56"/>
      <c r="B106" s="153"/>
      <c r="C106" s="126"/>
      <c r="D106" s="129"/>
      <c r="E106" s="132"/>
      <c r="F106" s="132"/>
      <c r="G106" s="132"/>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56"/>
      <c r="B107" s="153"/>
      <c r="C107" s="126"/>
      <c r="D107" s="129"/>
      <c r="E107" s="132"/>
      <c r="F107" s="132"/>
      <c r="G107" s="132"/>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56"/>
      <c r="B108" s="153"/>
      <c r="C108" s="126"/>
      <c r="D108" s="129"/>
      <c r="E108" s="132"/>
      <c r="F108" s="132"/>
      <c r="G108" s="132"/>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56"/>
      <c r="B109" s="153"/>
      <c r="C109" s="126"/>
      <c r="D109" s="129"/>
      <c r="E109" s="132"/>
      <c r="F109" s="132"/>
      <c r="G109" s="132"/>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56"/>
      <c r="B110" s="153"/>
      <c r="C110" s="126"/>
      <c r="D110" s="129"/>
      <c r="E110" s="132"/>
      <c r="F110" s="132"/>
      <c r="G110" s="132"/>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56"/>
      <c r="B111" s="153"/>
      <c r="C111" s="126"/>
      <c r="D111" s="129"/>
      <c r="E111" s="132"/>
      <c r="F111" s="132"/>
      <c r="G111" s="132"/>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56"/>
      <c r="B112" s="153"/>
      <c r="C112" s="126"/>
      <c r="D112" s="129"/>
      <c r="E112" s="132"/>
      <c r="F112" s="132"/>
      <c r="G112" s="132"/>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56"/>
      <c r="B113" s="153"/>
      <c r="C113" s="126"/>
      <c r="D113" s="129"/>
      <c r="E113" s="132"/>
      <c r="F113" s="132"/>
      <c r="G113" s="132"/>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56"/>
      <c r="B114" s="153"/>
      <c r="C114" s="126"/>
      <c r="D114" s="129"/>
      <c r="E114" s="132"/>
      <c r="F114" s="132"/>
      <c r="G114" s="132"/>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56"/>
      <c r="B115" s="153"/>
      <c r="C115" s="126"/>
      <c r="D115" s="129"/>
      <c r="E115" s="132"/>
      <c r="F115" s="132"/>
      <c r="G115" s="132"/>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56"/>
      <c r="B116" s="153"/>
      <c r="C116" s="126"/>
      <c r="D116" s="129"/>
      <c r="E116" s="132"/>
      <c r="F116" s="132"/>
      <c r="G116" s="132"/>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56"/>
      <c r="B117" s="153"/>
      <c r="C117" s="126"/>
      <c r="D117" s="129"/>
      <c r="E117" s="132"/>
      <c r="F117" s="132"/>
      <c r="G117" s="132"/>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86">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56"/>
      <c r="B118" s="153"/>
      <c r="C118" s="127"/>
      <c r="D118" s="130"/>
      <c r="E118" s="133"/>
      <c r="F118" s="133"/>
      <c r="G118" s="133"/>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56"/>
      <c r="B119" s="153"/>
      <c r="C119" s="116" t="s">
        <v>277</v>
      </c>
      <c r="D119" s="119" t="s">
        <v>317</v>
      </c>
      <c r="E119" s="122" t="s">
        <v>275</v>
      </c>
      <c r="F119" s="122">
        <v>32</v>
      </c>
      <c r="G119" s="122" t="s">
        <v>256</v>
      </c>
      <c r="H119" s="110" t="str">
        <f>VLOOKUP(I119,Hoja2!A$3:I$54,2,0)</f>
        <v>INADECUADAS CONEXIONES ELÉCTRICAS, SATURACIÓN EN TOMAS DE ENERGÍA</v>
      </c>
      <c r="I119" s="101" t="s">
        <v>158</v>
      </c>
      <c r="J119" s="110" t="str">
        <f>VLOOKUP(I119,Hoja2!A$3:I$54,3,0)</f>
        <v>QUEMADURAS, ELECTROCUCIÓN, ARITMIA CARDIACA, MUERTE</v>
      </c>
      <c r="K119" s="102"/>
      <c r="L119" s="110" t="str">
        <f>VLOOKUP(I119,Hoja2!A$3:I$54,4,0)</f>
        <v>PG INSPECCIONES, PG EMERGENCIA, REQUISITOS MÍNIMOS PARA LÍNEAS ELÉCTRICAS</v>
      </c>
      <c r="M119" s="110" t="str">
        <f>VLOOKUP(I119,Hoja2!A$3:I$54,5,0)</f>
        <v>ELEMENTOS DE PROTECCIÓN PERSONAL</v>
      </c>
      <c r="N119" s="103">
        <v>10</v>
      </c>
      <c r="O119" s="103">
        <v>3</v>
      </c>
      <c r="P119" s="103">
        <v>60</v>
      </c>
      <c r="Q119" s="103">
        <f t="shared" si="26"/>
        <v>30</v>
      </c>
      <c r="R119" s="103">
        <f t="shared" si="27"/>
        <v>1800</v>
      </c>
      <c r="S119" s="103" t="str">
        <f t="shared" si="28"/>
        <v>MA-30</v>
      </c>
      <c r="T119" s="78" t="str">
        <f t="shared" si="29"/>
        <v>I</v>
      </c>
      <c r="U119" s="78" t="str">
        <f>IF(T119=0,"",IF(T119="IV","Aceptable",IF(T119="III","Mejorable",IF(T119="II","No Aceptable o Aceptable con Control Especifico",IF(T119="I","No Aceptable","")))))</f>
        <v>No Aceptable</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56"/>
      <c r="B120" s="153"/>
      <c r="C120" s="117"/>
      <c r="D120" s="120"/>
      <c r="E120" s="123"/>
      <c r="F120" s="123"/>
      <c r="G120" s="123"/>
      <c r="H120" s="111" t="str">
        <f>VLOOKUP(I120,Hoja2!A$3:I$54,2,0)</f>
        <v>INADECUADAS CONEXIONES ELÉCTRICAS, SATURACIÓN EN TOMAS DE ENERGÍA</v>
      </c>
      <c r="I120" s="68" t="s">
        <v>163</v>
      </c>
      <c r="J120" s="111" t="str">
        <f>VLOOKUP(I120,Hoja2!A$3:I$54,3,0)</f>
        <v>INTOXICACIÓN, QUEMADURAS</v>
      </c>
      <c r="K120" s="69"/>
      <c r="L120" s="111" t="str">
        <f>VLOOKUP(I120,Hoja2!A$3:I$54,4,0)</f>
        <v>PG INSPECCIONES, PG EMERGENCIA</v>
      </c>
      <c r="M120" s="111" t="str">
        <f>VLOOKUP(I120,Hoja2!A$3:I$54,5,0)</f>
        <v>BRIGADAS DE EMERGENCIA</v>
      </c>
      <c r="N120" s="70">
        <v>10</v>
      </c>
      <c r="O120" s="70">
        <v>3</v>
      </c>
      <c r="P120" s="70">
        <v>60</v>
      </c>
      <c r="Q120" s="70">
        <f t="shared" si="26"/>
        <v>30</v>
      </c>
      <c r="R120" s="70">
        <f t="shared" si="27"/>
        <v>1800</v>
      </c>
      <c r="S120" s="70" t="str">
        <f t="shared" si="28"/>
        <v>MA-30</v>
      </c>
      <c r="T120" s="62" t="str">
        <f t="shared" si="29"/>
        <v>I</v>
      </c>
      <c r="U120" s="62" t="str">
        <f aca="true" t="shared" si="30" ref="U120:U154">IF(T120=0,"",IF(T120="IV","Aceptable",IF(T120="III","Mejorable",IF(T120="II","No Aceptable o Aceptable con Control Especifico",IF(T120="I","No Aceptable","")))))</f>
        <v>No Aceptable</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56"/>
      <c r="B121" s="153"/>
      <c r="C121" s="117"/>
      <c r="D121" s="120"/>
      <c r="E121" s="123"/>
      <c r="F121" s="123"/>
      <c r="G121" s="123"/>
      <c r="H121" s="111" t="str">
        <f>VLOOKUP(I121,Hoja2!A$3:I$54,2,0)</f>
        <v>ESCALERAS SIN BARANDAL, PISOS A DESNIVEL,INFRAESTRUCTURA DÉBIL, OBJETOS MAL UBICADOS, AUSENCIA DE ORDEN Y ASEO</v>
      </c>
      <c r="I121" s="68" t="s">
        <v>247</v>
      </c>
      <c r="J121" s="111" t="str">
        <f>VLOOKUP(I121,Hoja2!A$3:I$54,3,0)</f>
        <v>CAÍDAS DEL MISMO Y DISTINTO NIVEL, FRACTURAS, GOLPE CON OBJETOS, CAÍDA DE OBJETOS, OBSTRUCCIÓN DE VÍAS</v>
      </c>
      <c r="K121" s="69"/>
      <c r="L121" s="111" t="str">
        <f>VLOOKUP(I121,Hoja2!A$3:I$54,4,0)</f>
        <v>PG INSPECCIONES, PG EMERGENCIA</v>
      </c>
      <c r="M121" s="111"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30">
      <c r="A122" s="156"/>
      <c r="B122" s="153"/>
      <c r="C122" s="117"/>
      <c r="D122" s="120"/>
      <c r="E122" s="123"/>
      <c r="F122" s="123"/>
      <c r="G122" s="123"/>
      <c r="H122" s="111" t="str">
        <f>VLOOKUP(I122,Hoja2!A$3:I$54,2,0)</f>
        <v>LLUVIAS, CRECIENTE DE RIOS Y QUEBRADAS, CAÍDAS DESDE TARAVITAS Y PUENTES</v>
      </c>
      <c r="I122" s="68" t="s">
        <v>334</v>
      </c>
      <c r="J122" s="111" t="str">
        <f>VLOOKUP(I122,Hoja2!A$3:I$54,3,0)</f>
        <v>INMERSIÓN, MUERTE</v>
      </c>
      <c r="K122" s="69"/>
      <c r="L122" s="111" t="str">
        <f>VLOOKUP(I122,Hoja2!A$3:I$54,4,0)</f>
        <v>PG INSPECCIONES, PG EMERGENCIA</v>
      </c>
      <c r="M122" s="111" t="str">
        <f>VLOOKUP(I122,Hoja2!A$3:I$54,5,0)</f>
        <v>CAPACITACIÓN</v>
      </c>
      <c r="N122" s="70">
        <v>10</v>
      </c>
      <c r="O122" s="70">
        <v>3</v>
      </c>
      <c r="P122" s="70">
        <v>25</v>
      </c>
      <c r="Q122" s="70">
        <f t="shared" si="26"/>
        <v>30</v>
      </c>
      <c r="R122" s="70">
        <f t="shared" si="27"/>
        <v>750</v>
      </c>
      <c r="S122" s="70" t="str">
        <f t="shared" si="28"/>
        <v>MA-30</v>
      </c>
      <c r="T122" s="66" t="str">
        <f t="shared" si="29"/>
        <v>I</v>
      </c>
      <c r="U122" s="66" t="str">
        <f t="shared" si="30"/>
        <v>No Aceptable</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56"/>
      <c r="B123" s="153"/>
      <c r="C123" s="117"/>
      <c r="D123" s="120"/>
      <c r="E123" s="123"/>
      <c r="F123" s="123"/>
      <c r="G123" s="123"/>
      <c r="H123" s="111" t="str">
        <f>VLOOKUP(I123,Hoja2!A$3:I$54,2,0)</f>
        <v>SUPERFICIES DE TRABAJO IRREGULARES O DESLIZANTES</v>
      </c>
      <c r="I123" s="68" t="s">
        <v>248</v>
      </c>
      <c r="J123" s="111" t="str">
        <f>VLOOKUP(I123,Hoja2!A$3:I$54,3,0)</f>
        <v>CAÍDAS DEL MISMO Y DISTINTO NIVEL, FRACTURAS, GOLPE CON OBJETOS</v>
      </c>
      <c r="K123" s="69"/>
      <c r="L123" s="111" t="str">
        <f>VLOOKUP(I123,Hoja2!A$3:I$54,4,0)</f>
        <v>PG INSPECCIONES, PG EMERGENCIA</v>
      </c>
      <c r="M123" s="111" t="str">
        <f>VLOOKUP(I123,Hoja2!A$3:I$54,5,0)</f>
        <v>CAPACITACIÓN</v>
      </c>
      <c r="N123" s="70">
        <v>10</v>
      </c>
      <c r="O123" s="70">
        <v>4</v>
      </c>
      <c r="P123" s="70">
        <v>60</v>
      </c>
      <c r="Q123" s="70">
        <f t="shared" si="26"/>
        <v>40</v>
      </c>
      <c r="R123" s="70">
        <f t="shared" si="27"/>
        <v>2400</v>
      </c>
      <c r="S123" s="70" t="str">
        <f t="shared" si="28"/>
        <v>MA-40</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56"/>
      <c r="B124" s="153"/>
      <c r="C124" s="117"/>
      <c r="D124" s="120"/>
      <c r="E124" s="123"/>
      <c r="F124" s="123"/>
      <c r="G124" s="123"/>
      <c r="H124" s="111" t="str">
        <f>VLOOKUP(I124,Hoja2!A$3:I$54,2,0)</f>
        <v>SISTEMAS Y MEDIDAS DE ALMACENAMIENTO</v>
      </c>
      <c r="I124" s="68" t="s">
        <v>249</v>
      </c>
      <c r="J124" s="111" t="str">
        <f>VLOOKUP(I124,Hoja2!A$3:I$54,3,0)</f>
        <v>CAÍDAS DEL MISMO Y DISTINTO NIVEL, FRACTURAS, GOLPE CON OBJETOS, CAÍDA DE OBJETOS, OBSTRUCCIÓN DE VÍAS</v>
      </c>
      <c r="K124" s="69"/>
      <c r="L124" s="111" t="str">
        <f>VLOOKUP(I124,Hoja2!A$3:I$54,4,0)</f>
        <v>PG INSPECCIONES, PG EMERGENCIA</v>
      </c>
      <c r="M124" s="111" t="str">
        <f>VLOOKUP(I124,Hoja2!A$3:I$54,5,0)</f>
        <v>CAPACITACIÓN</v>
      </c>
      <c r="N124" s="70">
        <v>10</v>
      </c>
      <c r="O124" s="70">
        <v>4</v>
      </c>
      <c r="P124" s="70">
        <v>25</v>
      </c>
      <c r="Q124" s="70">
        <f t="shared" si="26"/>
        <v>40</v>
      </c>
      <c r="R124" s="70">
        <f t="shared" si="27"/>
        <v>1000</v>
      </c>
      <c r="S124" s="70" t="str">
        <f t="shared" si="28"/>
        <v>MA-40</v>
      </c>
      <c r="T124" s="66" t="str">
        <f t="shared" si="29"/>
        <v>I</v>
      </c>
      <c r="U124" s="66" t="str">
        <f t="shared" si="30"/>
        <v>No Aceptable</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56"/>
      <c r="B125" s="153"/>
      <c r="C125" s="117"/>
      <c r="D125" s="120"/>
      <c r="E125" s="123"/>
      <c r="F125" s="123"/>
      <c r="G125" s="123"/>
      <c r="H125" s="111" t="str">
        <f>VLOOKUP(I125,Hoja2!A$3:I$54,2,0)</f>
        <v>ATROPELLAMIENTO, ENVESTIDA</v>
      </c>
      <c r="I125" s="68" t="s">
        <v>189</v>
      </c>
      <c r="J125" s="111" t="str">
        <f>VLOOKUP(I125,Hoja2!A$3:I$54,3,0)</f>
        <v>LESIONES, PÉRDIDAS MATERIALES, MUERTE</v>
      </c>
      <c r="K125" s="69"/>
      <c r="L125" s="111" t="str">
        <f>VLOOKUP(I125,Hoja2!A$3:I$54,4,0)</f>
        <v>PG INSPECCIONES, PG EMERGENCIA</v>
      </c>
      <c r="M125" s="111"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56"/>
      <c r="B126" s="153"/>
      <c r="C126" s="117"/>
      <c r="D126" s="120"/>
      <c r="E126" s="123"/>
      <c r="F126" s="123"/>
      <c r="G126" s="123"/>
      <c r="H126" s="111" t="str">
        <f>VLOOKUP(I126,Hoja2!A$3:I$54,2,0)</f>
        <v>ATRACO, ROBO, ATENTADO, SECUESTROS, DE ORDEN PÚBLICO</v>
      </c>
      <c r="I126" s="68" t="s">
        <v>180</v>
      </c>
      <c r="J126" s="111" t="str">
        <f>VLOOKUP(I126,Hoja2!A$3:I$54,3,0)</f>
        <v>HERIDAS, LESIONES FÍSICAS / PSICOLÓGICAS</v>
      </c>
      <c r="K126" s="69"/>
      <c r="L126" s="111" t="str">
        <f>VLOOKUP(I126,Hoja2!A$3:I$54,4,0)</f>
        <v>PG INSPECCIONES, PG EMERGENCIA</v>
      </c>
      <c r="M126" s="111"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56"/>
      <c r="B127" s="153"/>
      <c r="C127" s="117"/>
      <c r="D127" s="120"/>
      <c r="E127" s="123"/>
      <c r="F127" s="123"/>
      <c r="G127" s="123"/>
      <c r="H127" s="111" t="str">
        <f>VLOOKUP(I127,Hoja2!A$3:I$54,2,0)</f>
        <v>EXPLOSION, FUGA, DERRAME E INCENDIO</v>
      </c>
      <c r="I127" s="68" t="s">
        <v>230</v>
      </c>
      <c r="J127" s="111" t="str">
        <f>VLOOKUP(I127,Hoja2!A$3:I$54,3,0)</f>
        <v>INTOXICACIÓN, QUEMADURAS, LESIONES, ATRAPAMIENTO</v>
      </c>
      <c r="K127" s="69"/>
      <c r="L127" s="111" t="str">
        <f>VLOOKUP(I127,Hoja2!A$3:I$54,4,0)</f>
        <v>PG INSPECCIONES, PG EMERGENCIA</v>
      </c>
      <c r="M127" s="111" t="str">
        <f>VLOOKUP(I127,Hoja2!A$3:I$54,5,0)</f>
        <v>NO OBSERVADO</v>
      </c>
      <c r="N127" s="70">
        <v>2</v>
      </c>
      <c r="O127" s="70">
        <v>2</v>
      </c>
      <c r="P127" s="70">
        <v>10</v>
      </c>
      <c r="Q127" s="70">
        <f t="shared" si="26"/>
        <v>4</v>
      </c>
      <c r="R127" s="70">
        <f t="shared" si="27"/>
        <v>40</v>
      </c>
      <c r="S127" s="70" t="str">
        <f t="shared" si="28"/>
        <v>B-4</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56"/>
      <c r="B128" s="153"/>
      <c r="C128" s="117"/>
      <c r="D128" s="120"/>
      <c r="E128" s="123"/>
      <c r="F128" s="123"/>
      <c r="G128" s="123"/>
      <c r="H128" s="111" t="str">
        <f>VLOOKUP(I128,'[1]Hoja2'!A$3:I$54,2,0)</f>
        <v>MÁQUINARIA Y EQUIPO</v>
      </c>
      <c r="I128" s="68" t="s">
        <v>168</v>
      </c>
      <c r="J128" s="111" t="str">
        <f>VLOOKUP(I128,'[1]Hoja2'!A$3:I$54,3,0)</f>
        <v>ATRAPAMIENTO, AMPUTACIÓN, APLASTAMIENTO, FRACTURA</v>
      </c>
      <c r="K128" s="69"/>
      <c r="L128" s="111" t="str">
        <f>VLOOKUP(I128,'[1]Hoja2'!A$3:I$54,4,0)</f>
        <v>PG INSPECCIONES, PG EMERGENCIA, REQUISITOS PARA MANEJO DE MÁQUINAS, REQUISITOS PARA REALIZAR LABORES EN TALLERES</v>
      </c>
      <c r="M128" s="111"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8"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56"/>
      <c r="B129" s="153"/>
      <c r="C129" s="117"/>
      <c r="D129" s="120"/>
      <c r="E129" s="123"/>
      <c r="F129" s="123"/>
      <c r="G129" s="123"/>
      <c r="H129" s="111" t="str">
        <f>VLOOKUP(I129,'[1]Hoja2'!A$3:I$54,2,0)</f>
        <v>HERRAMIENTAS MANUALES</v>
      </c>
      <c r="I129" s="68" t="s">
        <v>174</v>
      </c>
      <c r="J129" s="111" t="str">
        <f>VLOOKUP(I129,'[1]Hoja2'!A$3:I$54,3,0)</f>
        <v>QUEMADURAS, LESIONES, PELLIZCOS, APLASTAMIENTOS</v>
      </c>
      <c r="K129" s="69"/>
      <c r="L129" s="111" t="str">
        <f>VLOOKUP(I129,'[1]Hoja2'!A$3:I$54,4,0)</f>
        <v>REQUISITOS MANEJO DE EQUIPOS EMPLEADOS EN LABORES DE CONSTRUCCION ACUEDUCTO Y ALCANTARILLADO, PG INSPECCIONES,PG EMERGENCIA, REQUISITOS  PARA EL MANEJO DE MÁQUINAS HERRAMIENTAS</v>
      </c>
      <c r="M129" s="111"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8"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56"/>
      <c r="B130" s="153"/>
      <c r="C130" s="117"/>
      <c r="D130" s="120"/>
      <c r="E130" s="123"/>
      <c r="F130" s="123"/>
      <c r="G130" s="123"/>
      <c r="H130" s="111" t="str">
        <f>VLOOKUP(I130,'[1]Hoja2'!A$3:I$54,2,0)</f>
        <v>MANTENIMIENTO DE PUENTE GRUAS, LIMPIEZA DE CANALES, MANTENIMIENTO DE INSTALACIONES LOCATIVAS, MANTENIMIENTO Y REPARACION DE POZOS</v>
      </c>
      <c r="I130" s="68" t="s">
        <v>203</v>
      </c>
      <c r="J130" s="111" t="str">
        <f>VLOOKUP(I130,'[1]Hoja2'!A$3:I$54,3,0)</f>
        <v>LESIONES, FRACTURAS</v>
      </c>
      <c r="K130" s="69"/>
      <c r="L130" s="111" t="str">
        <f>VLOOKUP(I130,'[1]Hoja2'!A$3:I$54,4,0)</f>
        <v>PG INSPECCIONES, PG EMERGENCIA, REQUISITOS MÍNIMOS DE SEGURIDAD E HIGIENE PARA TRABAJOS EN ALTURAS</v>
      </c>
      <c r="M130" s="111"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8"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56"/>
      <c r="B131" s="153"/>
      <c r="C131" s="117"/>
      <c r="D131" s="120"/>
      <c r="E131" s="123"/>
      <c r="F131" s="123"/>
      <c r="G131" s="123"/>
      <c r="H131" s="111" t="str">
        <f>VLOOKUP(I131,'[1]Hoja2'!A$3:I$54,2,0)</f>
        <v>INGRESO A POZOS, RED DE ACUEDUCTO, EXCAVACIONES</v>
      </c>
      <c r="I131" s="68" t="s">
        <v>196</v>
      </c>
      <c r="J131" s="111" t="str">
        <f>VLOOKUP(I131,'[1]Hoja2'!A$3:I$54,3,0)</f>
        <v>INTOXICACIÓN, ASFIXIA</v>
      </c>
      <c r="K131" s="69"/>
      <c r="L131" s="111" t="str">
        <f>VLOOKUP(I131,'[1]Hoja2'!A$3:I$54,4,0)</f>
        <v>PG INSPECCIONES, PG EMERGENCIA, REQUISITOS MÍNIMOS DE SEGURIDAD E HIGIENE PARA ESPACIOS CONFINADOS</v>
      </c>
      <c r="M131" s="111"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8"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56"/>
      <c r="B132" s="153"/>
      <c r="C132" s="117"/>
      <c r="D132" s="120"/>
      <c r="E132" s="123"/>
      <c r="F132" s="123"/>
      <c r="G132" s="123"/>
      <c r="H132" s="111" t="str">
        <f>VLOOKUP(I132,Hoja2!A$3:I$54,2,0)</f>
        <v>CARGA Y DESCARGA DE MÁQUINARIAS Y EQUIPOS</v>
      </c>
      <c r="I132" s="68" t="s">
        <v>216</v>
      </c>
      <c r="J132" s="111" t="str">
        <f>VLOOKUP(I132,Hoja2!A$3:I$54,3,0)</f>
        <v>APLASTAMIENTO, ATRAPAMIENTO, AMPUTACIÓN, PÉRDIDAS MATERIALES, FRACTURAS</v>
      </c>
      <c r="K132" s="69"/>
      <c r="L132" s="111" t="str">
        <f>VLOOKUP(I132,Hoja2!A$3:I$54,4,0)</f>
        <v>PG INSPECCIONES, PG EMERGENCIA, REQUISITOS MÍNIMOS DE SEGURIDAD E HIGIENE PARA TRABAJOS EN ALTURAS</v>
      </c>
      <c r="M132" s="111" t="str">
        <f>VLOOKUP(I132,Hoja2!A$3:I$54,5,0)</f>
        <v>NO OBSERVADO</v>
      </c>
      <c r="N132" s="70">
        <v>2</v>
      </c>
      <c r="O132" s="70">
        <v>1</v>
      </c>
      <c r="P132" s="70">
        <v>10</v>
      </c>
      <c r="Q132" s="70">
        <f t="shared" si="26"/>
        <v>2</v>
      </c>
      <c r="R132" s="70">
        <f t="shared" si="27"/>
        <v>20</v>
      </c>
      <c r="S132" s="70" t="str">
        <f t="shared" si="28"/>
        <v>B-2</v>
      </c>
      <c r="T132" s="62" t="str">
        <f t="shared" si="29"/>
        <v>IV</v>
      </c>
      <c r="U132" s="62" t="str">
        <f t="shared" si="30"/>
        <v>Aceptable</v>
      </c>
      <c r="V132" s="69">
        <v>6</v>
      </c>
      <c r="W132" s="67" t="str">
        <f>VLOOKUP(I132,Hoja2!A$3:I$54,6,0)</f>
        <v>SECUELA, CALIFICACIÓN DE ENFERMEDAD LABORAL, MUERTE</v>
      </c>
      <c r="X132" s="73"/>
      <c r="Y132" s="73"/>
      <c r="Z132" s="73"/>
      <c r="AA132" s="72" t="str">
        <f>VLOOKUP(I132,Hoja2!A$3:I$54,7,0)</f>
        <v>NS DE IZAJE</v>
      </c>
      <c r="AB132" s="72" t="str">
        <f>VLOOKUP(I132,Hoja2!A$3:I$54,8,0)</f>
        <v>BUENAS PRACTICAS, INSPECCIONES PREOPERACIONALES</v>
      </c>
      <c r="AC132" s="73" t="str">
        <f>VLOOKUP(I132,Hoja2!A$3:I$54,9,0)</f>
        <v>USO ADECUADO DE LENGUAJE PARA OPERACIONES DE IZAJE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56"/>
      <c r="B133" s="153"/>
      <c r="C133" s="117"/>
      <c r="D133" s="120"/>
      <c r="E133" s="123"/>
      <c r="F133" s="123"/>
      <c r="G133" s="123"/>
      <c r="H133" s="111" t="str">
        <f>VLOOKUP(I133,Hoja2!A$3:I$54,2,0)</f>
        <v>AUSENCIA O EXCESO DE LUZ EN UN AMBIENTE</v>
      </c>
      <c r="I133" s="68" t="s">
        <v>47</v>
      </c>
      <c r="J133" s="111" t="str">
        <f>VLOOKUP(I133,Hoja2!A$3:I$54,3,0)</f>
        <v>ESTRÉS, DIFICULTAD PARA VER, CANSANCIO VISUAL</v>
      </c>
      <c r="K133" s="69"/>
      <c r="L133" s="111" t="str">
        <f>VLOOKUP(I133,Hoja2!A$3:I$54,4,0)</f>
        <v>PG INSPECCIONES, PG EMERGENCIA</v>
      </c>
      <c r="M133" s="111" t="str">
        <f>VLOOKUP(I133,Hoja2!A$3:I$54,5,0)</f>
        <v>NO OBSERVADO</v>
      </c>
      <c r="N133" s="70">
        <v>10</v>
      </c>
      <c r="O133" s="70">
        <v>3</v>
      </c>
      <c r="P133" s="70">
        <v>25</v>
      </c>
      <c r="Q133" s="70">
        <f t="shared" si="26"/>
        <v>30</v>
      </c>
      <c r="R133" s="70">
        <f t="shared" si="27"/>
        <v>750</v>
      </c>
      <c r="S133" s="70" t="str">
        <f t="shared" si="28"/>
        <v>MA-30</v>
      </c>
      <c r="T133" s="62" t="str">
        <f t="shared" si="29"/>
        <v>I</v>
      </c>
      <c r="U133" s="62" t="str">
        <f t="shared" si="30"/>
        <v>No Aceptable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PG HIGIENE</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56"/>
      <c r="B134" s="153"/>
      <c r="C134" s="117"/>
      <c r="D134" s="120"/>
      <c r="E134" s="123"/>
      <c r="F134" s="123"/>
      <c r="G134" s="123"/>
      <c r="H134" s="111" t="str">
        <f>VLOOKUP(I134,Hoja2!A$3:I$54,2,0)</f>
        <v>MÁQUINARIA O EQUIPO</v>
      </c>
      <c r="I134" s="68" t="s">
        <v>54</v>
      </c>
      <c r="J134" s="111" t="str">
        <f>VLOOKUP(I134,Hoja2!A$3:I$54,3,0)</f>
        <v>SORDERA, ESTRÉS, HIPOACUSIA, CEFALÉA, IRRATIBILIDAD</v>
      </c>
      <c r="K134" s="69"/>
      <c r="L134" s="111" t="str">
        <f>VLOOKUP(I134,Hoja2!A$3:I$54,4,0)</f>
        <v>PG INSPECCIONES, PG EMERGENCIA</v>
      </c>
      <c r="M134" s="111" t="str">
        <f>VLOOKUP(I134,Hoja2!A$3:I$54,5,0)</f>
        <v>PVE RUIDO</v>
      </c>
      <c r="N134" s="70">
        <v>10</v>
      </c>
      <c r="O134" s="70">
        <v>3</v>
      </c>
      <c r="P134" s="70">
        <v>25</v>
      </c>
      <c r="Q134" s="70">
        <f t="shared" si="26"/>
        <v>30</v>
      </c>
      <c r="R134" s="70">
        <f t="shared" si="27"/>
        <v>750</v>
      </c>
      <c r="S134" s="70" t="str">
        <f t="shared" si="28"/>
        <v>MA-30</v>
      </c>
      <c r="T134" s="62" t="str">
        <f t="shared" si="29"/>
        <v>I</v>
      </c>
      <c r="U134" s="62" t="str">
        <f t="shared" si="30"/>
        <v>No Aceptable</v>
      </c>
      <c r="V134" s="69">
        <v>6</v>
      </c>
      <c r="W134" s="67" t="str">
        <f>VLOOKUP(I134,Hoja2!A$3:I$54,6,0)</f>
        <v>SECUELA, CALIFICACIÓN DE ENFERMEDAD LABORAL</v>
      </c>
      <c r="X134" s="73"/>
      <c r="Y134" s="73"/>
      <c r="Z134" s="73"/>
      <c r="AA134" s="72" t="str">
        <f>VLOOKUP(I134,Hoja2!A$3:I$54,7,0)</f>
        <v>N/A</v>
      </c>
      <c r="AB134" s="72" t="str">
        <f>VLOOKUP(I134,Hoja2!A$3:I$54,8,0)</f>
        <v>AUTOCUIDADO E HIGIENE</v>
      </c>
      <c r="AC134" s="73" t="str">
        <f>VLOOKUP(I134,Hoja2!A$3:I$54,9,0)</f>
        <v>FORTALECIMIENTO PV RUIDO</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56"/>
      <c r="B135" s="153"/>
      <c r="C135" s="117"/>
      <c r="D135" s="120"/>
      <c r="E135" s="123"/>
      <c r="F135" s="123"/>
      <c r="G135" s="123"/>
      <c r="H135" s="111" t="str">
        <f>VLOOKUP(I135,Hoja2!A$3:I$54,2,0)</f>
        <v>MÁQUINARIA O EQUIPO</v>
      </c>
      <c r="I135" s="68" t="s">
        <v>59</v>
      </c>
      <c r="J135" s="111" t="str">
        <f>VLOOKUP(I135,Hoja2!A$3:I$54,3,0)</f>
        <v>MAREOS, VÓMITOS, Y SÍNTOMAS NEURÓLOGICOS</v>
      </c>
      <c r="K135" s="69"/>
      <c r="L135" s="111" t="str">
        <f>VLOOKUP(I135,Hoja2!A$3:I$54,4,0)</f>
        <v>PG INSPECCIONES, PG EMERGENCIA</v>
      </c>
      <c r="M135" s="111" t="str">
        <f>VLOOKUP(I135,Hoja2!A$3:I$54,5,0)</f>
        <v>PVE RUIDO</v>
      </c>
      <c r="N135" s="70">
        <v>10</v>
      </c>
      <c r="O135" s="70">
        <v>3</v>
      </c>
      <c r="P135" s="70">
        <v>25</v>
      </c>
      <c r="Q135" s="70">
        <f t="shared" si="26"/>
        <v>30</v>
      </c>
      <c r="R135" s="70">
        <f t="shared" si="27"/>
        <v>750</v>
      </c>
      <c r="S135" s="70" t="str">
        <f t="shared" si="28"/>
        <v>MA-30</v>
      </c>
      <c r="T135" s="62" t="str">
        <f t="shared" si="29"/>
        <v>I</v>
      </c>
      <c r="U135" s="62" t="str">
        <f t="shared" si="30"/>
        <v>No Aceptable</v>
      </c>
      <c r="V135" s="69">
        <v>6</v>
      </c>
      <c r="W135" s="67" t="str">
        <f>VLOOKUP(I135,Hoja2!A$3:I$54,6,0)</f>
        <v>SECUELA, CALIFICACIÓN DE ENFERMEDAD LABORAL</v>
      </c>
      <c r="X135" s="73"/>
      <c r="Y135" s="73"/>
      <c r="Z135" s="73"/>
      <c r="AA135" s="72" t="str">
        <f>VLOOKUP(I135,Hoja2!A$3:I$54,7,0)</f>
        <v>N/A</v>
      </c>
      <c r="AB135" s="72" t="str">
        <f>VLOOKUP(I135,Hoja2!A$3:I$54,8,0)</f>
        <v>AUTOCUIDADO</v>
      </c>
      <c r="AC135" s="73" t="str">
        <f>VLOOKUP(I135,Hoja2!A$3:I$54,9,0)</f>
        <v>PG HIGIENE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56"/>
      <c r="B136" s="153"/>
      <c r="C136" s="117"/>
      <c r="D136" s="120"/>
      <c r="E136" s="123"/>
      <c r="F136" s="123"/>
      <c r="G136" s="123"/>
      <c r="H136" s="111" t="str">
        <f>VLOOKUP(I136,Hoja2!A$3:I$54,2,0)</f>
        <v>X, GAMMA, ALFA, BETA, NEUTRONES</v>
      </c>
      <c r="I136" s="68" t="s">
        <v>69</v>
      </c>
      <c r="J136" s="111" t="str">
        <f>VLOOKUP(I136,Hoja2!A$3:I$54,3,0)</f>
        <v>QUEMADURAS</v>
      </c>
      <c r="K136" s="69"/>
      <c r="L136" s="111" t="str">
        <f>VLOOKUP(I136,Hoja2!A$3:I$54,4,0)</f>
        <v>PG INSPECCIONES, PG EMERGENCIA</v>
      </c>
      <c r="M136" s="111" t="str">
        <f>VLOOKUP(I136,Hoja2!A$3:I$54,5,0)</f>
        <v>PVE RADIACIÓN</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 MUERTE</v>
      </c>
      <c r="X136" s="73"/>
      <c r="Y136" s="73"/>
      <c r="Z136" s="73"/>
      <c r="AA136" s="72" t="str">
        <f>VLOOKUP(I136,Hoja2!A$3:I$54,7,0)</f>
        <v>N/A</v>
      </c>
      <c r="AB136" s="72" t="str">
        <f>VLOOKUP(I136,Hoja2!A$3:I$54,8,0)</f>
        <v>N/A</v>
      </c>
      <c r="AC136" s="73" t="str">
        <f>VLOOKUP(I136,Hoja2!A$3:I$54,9,0)</f>
        <v>FORTALECIMIENTO PVE RADIACIÓN</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56"/>
      <c r="B137" s="153"/>
      <c r="C137" s="117"/>
      <c r="D137" s="120"/>
      <c r="E137" s="123"/>
      <c r="F137" s="123"/>
      <c r="G137" s="123"/>
      <c r="H137" s="111" t="str">
        <f>VLOOKUP(I137,Hoja2!A$3:I$54,2,0)</f>
        <v>POLVOS INORGÁNICOS</v>
      </c>
      <c r="I137" s="68" t="s">
        <v>78</v>
      </c>
      <c r="J137" s="111" t="str">
        <f>VLOOKUP(I137,Hoja2!A$3:I$54,3,0)</f>
        <v>COMPLICACIONES RESPIRATORIAS</v>
      </c>
      <c r="K137" s="69"/>
      <c r="L137" s="111" t="str">
        <f>VLOOKUP(I137,Hoja2!A$3:I$54,4,0)</f>
        <v>PG INSPECCIONES, PG EMERGENCIA, PG RIESGO QUÍMICO</v>
      </c>
      <c r="M137" s="111" t="str">
        <f>VLOOKUP(I137,Hoja2!A$3:I$54,5,0)</f>
        <v>ELEMENTOS DE PROTECCIÓN PERSONAL</v>
      </c>
      <c r="N137" s="70">
        <v>2</v>
      </c>
      <c r="O137" s="70">
        <v>3</v>
      </c>
      <c r="P137" s="70">
        <v>10</v>
      </c>
      <c r="Q137" s="70">
        <f t="shared" si="26"/>
        <v>6</v>
      </c>
      <c r="R137" s="70">
        <f t="shared" si="27"/>
        <v>60</v>
      </c>
      <c r="S137" s="70" t="str">
        <f t="shared" si="28"/>
        <v>M-6</v>
      </c>
      <c r="T137" s="62" t="str">
        <f t="shared" si="29"/>
        <v>III</v>
      </c>
      <c r="U137" s="62" t="str">
        <f t="shared" si="30"/>
        <v>Mejorable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56"/>
      <c r="B138" s="153"/>
      <c r="C138" s="117"/>
      <c r="D138" s="120"/>
      <c r="E138" s="123"/>
      <c r="F138" s="123"/>
      <c r="G138" s="123"/>
      <c r="H138" s="111" t="str">
        <f>VLOOKUP(I138,Hoja2!A$3:I$54,2,0)</f>
        <v>MATERIAL PARTICULADO</v>
      </c>
      <c r="I138" s="68" t="s">
        <v>84</v>
      </c>
      <c r="J138" s="111" t="str">
        <f>VLOOKUP(I138,Hoja2!A$3:I$54,3,0)</f>
        <v>COMPLICACIONES RESPIRATORIAS</v>
      </c>
      <c r="K138" s="69"/>
      <c r="L138" s="111" t="str">
        <f>VLOOKUP(I138,Hoja2!A$3:I$54,4,0)</f>
        <v>PG INSPECCIONES, PG EMERGENCIA, PG RIESGO QUÍMICO</v>
      </c>
      <c r="M138" s="111"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56"/>
      <c r="B139" s="153"/>
      <c r="C139" s="117"/>
      <c r="D139" s="120"/>
      <c r="E139" s="123"/>
      <c r="F139" s="123"/>
      <c r="G139" s="123"/>
      <c r="H139" s="111" t="str">
        <f>VLOOKUP(I139,Hoja2!A$3:I$54,2,0)</f>
        <v>HUMOS METÁLICOS O NO METÁLICOS</v>
      </c>
      <c r="I139" s="68" t="s">
        <v>93</v>
      </c>
      <c r="J139" s="111" t="str">
        <f>VLOOKUP(I139,Hoja2!A$3:I$54,3,0)</f>
        <v>COMPLICACIONES RESPIRATORIAS</v>
      </c>
      <c r="K139" s="69"/>
      <c r="L139" s="111" t="str">
        <f>VLOOKUP(I139,Hoja2!A$3:I$54,4,0)</f>
        <v>PG INSPECCIONES, PG EMERGENCIA, PG RIESGO QUÍMICO</v>
      </c>
      <c r="M139" s="111" t="str">
        <f>VLOOKUP(I139,Hoja2!A$3:I$54,5,0)</f>
        <v>ELEMENTOS DE PROTECCIÓN PERSONAL</v>
      </c>
      <c r="N139" s="70">
        <v>2</v>
      </c>
      <c r="O139" s="70">
        <v>1</v>
      </c>
      <c r="P139" s="70">
        <v>10</v>
      </c>
      <c r="Q139" s="70">
        <f t="shared" si="26"/>
        <v>2</v>
      </c>
      <c r="R139" s="70">
        <f t="shared" si="27"/>
        <v>20</v>
      </c>
      <c r="S139" s="70" t="str">
        <f t="shared" si="28"/>
        <v>B-2</v>
      </c>
      <c r="T139" s="62" t="str">
        <f t="shared" si="29"/>
        <v>IV</v>
      </c>
      <c r="U139" s="62" t="str">
        <f t="shared" si="30"/>
        <v>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56"/>
      <c r="B140" s="153"/>
      <c r="C140" s="117"/>
      <c r="D140" s="120"/>
      <c r="E140" s="123"/>
      <c r="F140" s="123"/>
      <c r="G140" s="123"/>
      <c r="H140" s="111" t="str">
        <f>VLOOKUP(I140,Hoja2!A$3:I$54,2,0)</f>
        <v>MICROORGANISMOS</v>
      </c>
      <c r="I140" s="68" t="s">
        <v>237</v>
      </c>
      <c r="J140" s="111" t="str">
        <f>VLOOKUP(I140,Hoja2!A$3:I$54,3,0)</f>
        <v>GRIPAS, NAUSEAS, MAREOS, MALESTAR GENERAL</v>
      </c>
      <c r="K140" s="69"/>
      <c r="L140" s="111" t="str">
        <f>VLOOKUP(I140,Hoja2!A$3:I$54,4,0)</f>
        <v>PG INSPECCIONES, PG EMERGENCIA</v>
      </c>
      <c r="M140" s="111"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56"/>
      <c r="B141" s="153"/>
      <c r="C141" s="117"/>
      <c r="D141" s="120"/>
      <c r="E141" s="123"/>
      <c r="F141" s="123"/>
      <c r="G141" s="123"/>
      <c r="H141" s="111" t="str">
        <f>VLOOKUP(I141,Hoja2!A$3:I$54,2,0)</f>
        <v>MICROORGANISMOS EN EL AMBIENTE</v>
      </c>
      <c r="I141" s="68" t="s">
        <v>240</v>
      </c>
      <c r="J141" s="111" t="str">
        <f>VLOOKUP(I141,Hoja2!A$3:I$54,3,0)</f>
        <v>LESIONES EN LA PIEL, MALESTAR GENERAL</v>
      </c>
      <c r="K141" s="69"/>
      <c r="L141" s="111" t="str">
        <f>VLOOKUP(I141,Hoja2!A$3:I$54,4,0)</f>
        <v>PG INSPECCIONES, PG EMERGENCIA</v>
      </c>
      <c r="M141" s="111"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56"/>
      <c r="B142" s="153"/>
      <c r="C142" s="117"/>
      <c r="D142" s="120"/>
      <c r="E142" s="123"/>
      <c r="F142" s="123"/>
      <c r="G142" s="123"/>
      <c r="H142" s="111" t="str">
        <f>VLOOKUP(I142,Hoja2!A$3:I$54,2,0)</f>
        <v>HONGOS</v>
      </c>
      <c r="I142" s="68" t="s">
        <v>113</v>
      </c>
      <c r="J142" s="111" t="str">
        <f>VLOOKUP(I142,Hoja2!A$3:I$54,3,0)</f>
        <v>LESIONES EN LA PIEL</v>
      </c>
      <c r="K142" s="69"/>
      <c r="L142" s="111" t="str">
        <f>VLOOKUP(I142,Hoja2!A$3:I$54,4,0)</f>
        <v>PG INSPECCIONES, PG EMERGENCIA</v>
      </c>
      <c r="M142" s="111"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56"/>
      <c r="B143" s="153"/>
      <c r="C143" s="117"/>
      <c r="D143" s="120"/>
      <c r="E143" s="123"/>
      <c r="F143" s="123"/>
      <c r="G143" s="123"/>
      <c r="H143" s="111" t="str">
        <f>VLOOKUP(I143,Hoja2!A$3:I$54,2,0)</f>
        <v>FLUIDOS</v>
      </c>
      <c r="I143" s="68" t="s">
        <v>117</v>
      </c>
      <c r="J143" s="111" t="str">
        <f>VLOOKUP(I143,Hoja2!A$3:I$54,3,0)</f>
        <v>LESIONES DÉRMICAS</v>
      </c>
      <c r="K143" s="69"/>
      <c r="L143" s="111" t="str">
        <f>VLOOKUP(I143,Hoja2!A$3:I$54,4,0)</f>
        <v>PG INSPECCIONES, PG EMERGENCIA</v>
      </c>
      <c r="M143" s="111"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56"/>
      <c r="B144" s="153"/>
      <c r="C144" s="117"/>
      <c r="D144" s="120"/>
      <c r="E144" s="123"/>
      <c r="F144" s="123"/>
      <c r="G144" s="123"/>
      <c r="H144" s="111" t="str">
        <f>VLOOKUP(I144,Hoja2!A$3:I$54,2,0)</f>
        <v>PARÁSITOS</v>
      </c>
      <c r="I144" s="68" t="s">
        <v>119</v>
      </c>
      <c r="J144" s="111" t="str">
        <f>VLOOKUP(I144,Hoja2!A$3:I$54,3,0)</f>
        <v>LESIONES, INFECCIONES PARASITARIAS</v>
      </c>
      <c r="K144" s="69"/>
      <c r="L144" s="111" t="str">
        <f>VLOOKUP(I144,Hoja2!A$3:I$54,4,0)</f>
        <v>PG INSPECCIONES, PG EMERGENCIA</v>
      </c>
      <c r="M144" s="111"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56"/>
      <c r="B145" s="153"/>
      <c r="C145" s="117"/>
      <c r="D145" s="120"/>
      <c r="E145" s="123"/>
      <c r="F145" s="123"/>
      <c r="G145" s="123"/>
      <c r="H145" s="111" t="str">
        <f>VLOOKUP(I145,Hoja2!A$3:I$54,2,0)</f>
        <v>ANIMALES VIVOS</v>
      </c>
      <c r="I145" s="68" t="s">
        <v>122</v>
      </c>
      <c r="J145" s="111" t="str">
        <f>VLOOKUP(I145,Hoja2!A$3:I$54,3,0)</f>
        <v>LESIONES EN TEJIDOS, INFECCIONES, ENFERMADES INFECTOCONTAGIOSAS</v>
      </c>
      <c r="K145" s="69"/>
      <c r="L145" s="111" t="str">
        <f>VLOOKUP(I145,Hoja2!A$3:I$54,4,0)</f>
        <v>PG INSPECCIONES, PG EMERGENCIA</v>
      </c>
      <c r="M145" s="111"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56"/>
      <c r="B146" s="153"/>
      <c r="C146" s="117"/>
      <c r="D146" s="120"/>
      <c r="E146" s="123"/>
      <c r="F146" s="123"/>
      <c r="G146" s="123"/>
      <c r="H146" s="111" t="str">
        <f>VLOOKUP(I146,Hoja2!A$3:I$54,2,0)</f>
        <v>CARGA DE UN PESO MAYOR AL RECOMENDADO</v>
      </c>
      <c r="I146" s="68" t="s">
        <v>125</v>
      </c>
      <c r="J146" s="111" t="str">
        <f>VLOOKUP(I146,Hoja2!A$3:I$54,3,0)</f>
        <v>LESIONES OSTEOMUSCULARES</v>
      </c>
      <c r="K146" s="69"/>
      <c r="L146" s="111" t="str">
        <f>VLOOKUP(I146,Hoja2!A$3:I$54,4,0)</f>
        <v>PG INSPECCIONES, PG EMERGENCIA</v>
      </c>
      <c r="M146" s="111"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56"/>
      <c r="B147" s="153"/>
      <c r="C147" s="117"/>
      <c r="D147" s="120"/>
      <c r="E147" s="123"/>
      <c r="F147" s="123"/>
      <c r="G147" s="123"/>
      <c r="H147" s="111" t="str">
        <f>VLOOKUP(I147,Hoja2!A$3:I$54,2,0)</f>
        <v>FORZADAS, PROLONGADAS EN PERSONAL OPERATIVO</v>
      </c>
      <c r="I147" s="68" t="s">
        <v>243</v>
      </c>
      <c r="J147" s="111" t="str">
        <f>VLOOKUP(I147,Hoja2!A$3:I$54,3,0)</f>
        <v>DOLOR DE ESPALDA, LESIONES EN LA COLUMNA</v>
      </c>
      <c r="K147" s="69"/>
      <c r="L147" s="111" t="str">
        <f>VLOOKUP(I147,Hoja2!A$3:I$54,4,0)</f>
        <v>PG INSPECCIONES, PG EMERGENCIA</v>
      </c>
      <c r="M147" s="111"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56"/>
      <c r="B148" s="153"/>
      <c r="C148" s="117"/>
      <c r="D148" s="120"/>
      <c r="E148" s="123"/>
      <c r="F148" s="123"/>
      <c r="G148" s="123"/>
      <c r="H148" s="111" t="str">
        <f>VLOOKUP(I148,Hoja2!A$3:I$54,2,0)</f>
        <v>HIGIENE POSTURAL, MOVIMIENTOS REPETITIVOS</v>
      </c>
      <c r="I148" s="68" t="s">
        <v>245</v>
      </c>
      <c r="J148" s="111" t="str">
        <f>VLOOKUP(I148,Hoja2!A$3:I$54,3,0)</f>
        <v>LESIONES OSTEOMUSCULARES, TRANSTORNO DE TRAUMA ACUMULATIVO</v>
      </c>
      <c r="K148" s="69"/>
      <c r="L148" s="111" t="str">
        <f>VLOOKUP(I148,Hoja2!A$3:I$54,4,0)</f>
        <v>PG INSPECCIONES, PG EMERGENCIA</v>
      </c>
      <c r="M148" s="111"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56"/>
      <c r="B149" s="153"/>
      <c r="C149" s="117"/>
      <c r="D149" s="120"/>
      <c r="E149" s="123"/>
      <c r="F149" s="123"/>
      <c r="G149" s="123"/>
      <c r="H149" s="111" t="str">
        <f>VLOOKUP(I149,Hoja2!A$3:I$54,2,0)</f>
        <v>RELACIONES, COHESIÓN, CALIDAD DE INTERACCIONES NO EFECTIVA, NO HAY TRABAJO EN EQUIPO</v>
      </c>
      <c r="I149" s="68" t="s">
        <v>141</v>
      </c>
      <c r="J149" s="111" t="str">
        <f>VLOOKUP(I149,Hoja2!A$3:I$54,3,0)</f>
        <v>ENFERMEDADES DIGESTIVAS, IRRITABILIDAD</v>
      </c>
      <c r="K149" s="69"/>
      <c r="L149" s="111" t="str">
        <f>VLOOKUP(I149,Hoja2!A$3:I$54,4,0)</f>
        <v>N/A</v>
      </c>
      <c r="M149" s="111"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56"/>
      <c r="B150" s="153"/>
      <c r="C150" s="117"/>
      <c r="D150" s="120"/>
      <c r="E150" s="123"/>
      <c r="F150" s="123"/>
      <c r="G150" s="123"/>
      <c r="H150" s="111" t="str">
        <f>VLOOKUP(I150,Hoja2!A$3:I$54,2,0)</f>
        <v>CARGA MENTAL, DEMANDAS EMOCIONALES, INESPECIFICIDAD DE DEFINICIÓN DE ROLES, MONOTONÍA</v>
      </c>
      <c r="I150" s="68" t="s">
        <v>146</v>
      </c>
      <c r="J150" s="111" t="str">
        <f>VLOOKUP(I150,Hoja2!A$3:I$54,3,0)</f>
        <v>ESTRÉS, CEFALÉA, IRRITABILIDAD</v>
      </c>
      <c r="K150" s="69"/>
      <c r="L150" s="111" t="str">
        <f>VLOOKUP(I150,Hoja2!A$3:I$54,4,0)</f>
        <v>N/A</v>
      </c>
      <c r="M150" s="111"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56"/>
      <c r="B151" s="153"/>
      <c r="C151" s="117"/>
      <c r="D151" s="120"/>
      <c r="E151" s="123"/>
      <c r="F151" s="123"/>
      <c r="G151" s="123"/>
      <c r="H151" s="111" t="str">
        <f>VLOOKUP(I151,Hoja2!A$3:I$54,2,0)</f>
        <v>TECNOLOGÍA NO AVANZADA, COMUNICACIÓN NO EFECTIVA, SOBRECARGA CUANTITATIVA Y CUALITATIVA, NO HAY VARIACIÓN EN FORMA DE TRABAJO</v>
      </c>
      <c r="I151" s="68" t="s">
        <v>149</v>
      </c>
      <c r="J151" s="111" t="str">
        <f>VLOOKUP(I151,Hoja2!A$3:I$54,3,0)</f>
        <v>ENFERMEDADES DIGESTIVAS, IRRITABILIDAD</v>
      </c>
      <c r="K151" s="69"/>
      <c r="L151" s="111" t="str">
        <f>VLOOKUP(I151,Hoja2!A$3:I$54,4,0)</f>
        <v>N/A</v>
      </c>
      <c r="M151" s="111"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56"/>
      <c r="B152" s="153"/>
      <c r="C152" s="117"/>
      <c r="D152" s="120"/>
      <c r="E152" s="123"/>
      <c r="F152" s="123"/>
      <c r="G152" s="123"/>
      <c r="H152" s="111" t="str">
        <f>VLOOKUP(I152,Hoja2!A$3:I$54,2,0)</f>
        <v>ESTILOS DE MANDO RÍGIDOS, AUSENCIA DE CAPACITACIÓN, AUSENCIA DE PROGRAMAS DE BIENESTAR</v>
      </c>
      <c r="I152" s="68" t="s">
        <v>154</v>
      </c>
      <c r="J152" s="111" t="str">
        <f>VLOOKUP(I152,Hoja2!A$3:I$54,3,0)</f>
        <v>ESTRÉS, DEPRESIÓN, DESMOTIVACIÓN, AUSENCIA DE ATENCIÓN</v>
      </c>
      <c r="K152" s="69"/>
      <c r="L152" s="111" t="str">
        <f>VLOOKUP(I152,Hoja2!A$3:I$54,4,0)</f>
        <v>N/A</v>
      </c>
      <c r="M152" s="111"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56"/>
      <c r="B153" s="153"/>
      <c r="C153" s="117"/>
      <c r="D153" s="120"/>
      <c r="E153" s="123"/>
      <c r="F153" s="123"/>
      <c r="G153" s="123"/>
      <c r="H153" s="111" t="str">
        <f>VLOOKUP(I153,Hoja2!A$3:I$54,2,0)</f>
        <v>SISMOS, INCENDIOS, INUNDACIONES, TERREMOTOS, VENDAVALES</v>
      </c>
      <c r="I153" s="68" t="s">
        <v>250</v>
      </c>
      <c r="J153" s="111" t="str">
        <f>VLOOKUP(I153,Hoja2!A$3:I$54,3,0)</f>
        <v>LESIONES, ATRAPAMIENTO, APLASTAMIENTO, PÉRDIDAS MATERIALES</v>
      </c>
      <c r="K153" s="69"/>
      <c r="L153" s="111" t="str">
        <f>VLOOKUP(I153,Hoja2!A$3:I$54,4,0)</f>
        <v>PG INSPECCIONES, PG EMERGENCIA</v>
      </c>
      <c r="M153" s="111"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56"/>
      <c r="B154" s="153"/>
      <c r="C154" s="118"/>
      <c r="D154" s="121"/>
      <c r="E154" s="124"/>
      <c r="F154" s="124"/>
      <c r="G154" s="124"/>
      <c r="H154" s="112" t="str">
        <f>VLOOKUP(I154,Hoja2!A$3:I$54,2,0)</f>
        <v>LLUVIAS, GRANIZADA, HELADAS</v>
      </c>
      <c r="I154" s="86" t="s">
        <v>251</v>
      </c>
      <c r="J154" s="112" t="str">
        <f>VLOOKUP(I154,Hoja2!A$3:I$54,3,0)</f>
        <v>LESIONES, ATRAPAMIENTO, APLASTAMIENTO, PÉRDIDAS MATERIALES</v>
      </c>
      <c r="K154" s="87"/>
      <c r="L154" s="112" t="str">
        <f>VLOOKUP(I154,Hoja2!A$3:I$54,4,0)</f>
        <v>PG INSPECCIONES, PG EMERGENCIA</v>
      </c>
      <c r="M154" s="112"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25.5">
      <c r="A155" s="156"/>
      <c r="B155" s="153"/>
      <c r="C155" s="125" t="s">
        <v>281</v>
      </c>
      <c r="D155" s="128" t="s">
        <v>318</v>
      </c>
      <c r="E155" s="131" t="s">
        <v>279</v>
      </c>
      <c r="F155" s="131">
        <v>32</v>
      </c>
      <c r="G155" s="131"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10</v>
      </c>
      <c r="O155" s="77">
        <v>3</v>
      </c>
      <c r="P155" s="77">
        <v>60</v>
      </c>
      <c r="Q155" s="77">
        <f t="shared" si="26"/>
        <v>30</v>
      </c>
      <c r="R155" s="77">
        <f t="shared" si="27"/>
        <v>1800</v>
      </c>
      <c r="S155" s="77" t="str">
        <f t="shared" si="28"/>
        <v>MA-30</v>
      </c>
      <c r="T155" s="78" t="str">
        <f t="shared" si="29"/>
        <v>I</v>
      </c>
      <c r="U155" s="78" t="str">
        <f>IF(T155=0,"",IF(T155="IV","Aceptable",IF(T155="III","Mejorable",IF(T155="II","No Aceptable o Aceptable con Control Especifico",IF(T155="I","No Aceptable","")))))</f>
        <v>No Aceptable</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25.5">
      <c r="A156" s="156"/>
      <c r="B156" s="153"/>
      <c r="C156" s="126"/>
      <c r="D156" s="129"/>
      <c r="E156" s="132"/>
      <c r="F156" s="132"/>
      <c r="G156" s="132"/>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26"/>
        <v>30</v>
      </c>
      <c r="R156" s="61">
        <f t="shared" si="27"/>
        <v>1800</v>
      </c>
      <c r="S156" s="61" t="str">
        <f t="shared" si="28"/>
        <v>MA-30</v>
      </c>
      <c r="T156" s="62" t="str">
        <f t="shared" si="29"/>
        <v>I</v>
      </c>
      <c r="U156" s="62" t="str">
        <f aca="true" t="shared" si="31" ref="U156:U190">IF(T156=0,"",IF(T156="IV","Aceptable",IF(T156="III","Mejorable",IF(T156="II","No Aceptable o Aceptable con Control Especifico",IF(T156="I","No Aceptable","")))))</f>
        <v>No Aceptable</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56"/>
      <c r="B157" s="153"/>
      <c r="C157" s="126"/>
      <c r="D157" s="129"/>
      <c r="E157" s="132"/>
      <c r="F157" s="132"/>
      <c r="G157" s="132"/>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30">
      <c r="A158" s="156"/>
      <c r="B158" s="153"/>
      <c r="C158" s="126"/>
      <c r="D158" s="129"/>
      <c r="E158" s="132"/>
      <c r="F158" s="132"/>
      <c r="G158" s="132"/>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10</v>
      </c>
      <c r="O158" s="61">
        <v>3</v>
      </c>
      <c r="P158" s="61">
        <v>25</v>
      </c>
      <c r="Q158" s="61">
        <f t="shared" si="26"/>
        <v>30</v>
      </c>
      <c r="R158" s="61">
        <f t="shared" si="27"/>
        <v>750</v>
      </c>
      <c r="S158" s="61" t="str">
        <f t="shared" si="28"/>
        <v>MA-30</v>
      </c>
      <c r="T158" s="66" t="str">
        <f t="shared" si="29"/>
        <v>I</v>
      </c>
      <c r="U158" s="66" t="str">
        <f t="shared" si="31"/>
        <v>No Aceptable</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56"/>
      <c r="B159" s="153"/>
      <c r="C159" s="126"/>
      <c r="D159" s="129"/>
      <c r="E159" s="132"/>
      <c r="F159" s="132"/>
      <c r="G159" s="132"/>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10</v>
      </c>
      <c r="O159" s="61">
        <v>4</v>
      </c>
      <c r="P159" s="61">
        <v>60</v>
      </c>
      <c r="Q159" s="61">
        <f t="shared" si="26"/>
        <v>40</v>
      </c>
      <c r="R159" s="61">
        <f t="shared" si="27"/>
        <v>2400</v>
      </c>
      <c r="S159" s="61" t="str">
        <f t="shared" si="28"/>
        <v>MA-40</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30">
      <c r="A160" s="156"/>
      <c r="B160" s="153"/>
      <c r="C160" s="126"/>
      <c r="D160" s="129"/>
      <c r="E160" s="132"/>
      <c r="F160" s="132"/>
      <c r="G160" s="132"/>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10</v>
      </c>
      <c r="O160" s="61">
        <v>4</v>
      </c>
      <c r="P160" s="61">
        <v>25</v>
      </c>
      <c r="Q160" s="61">
        <f t="shared" si="26"/>
        <v>40</v>
      </c>
      <c r="R160" s="61">
        <f t="shared" si="27"/>
        <v>1000</v>
      </c>
      <c r="S160" s="61" t="str">
        <f t="shared" si="28"/>
        <v>MA-40</v>
      </c>
      <c r="T160" s="66" t="str">
        <f t="shared" si="29"/>
        <v>I</v>
      </c>
      <c r="U160" s="66" t="str">
        <f t="shared" si="31"/>
        <v>No Aceptable</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56"/>
      <c r="B161" s="153"/>
      <c r="C161" s="126"/>
      <c r="D161" s="129"/>
      <c r="E161" s="132"/>
      <c r="F161" s="132"/>
      <c r="G161" s="132"/>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56"/>
      <c r="B162" s="153"/>
      <c r="C162" s="126"/>
      <c r="D162" s="129"/>
      <c r="E162" s="132"/>
      <c r="F162" s="132"/>
      <c r="G162" s="132"/>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26"/>
        <v>18</v>
      </c>
      <c r="R162" s="61">
        <f t="shared" si="27"/>
        <v>450</v>
      </c>
      <c r="S162" s="61" t="str">
        <f t="shared" si="28"/>
        <v>A-18</v>
      </c>
      <c r="T162" s="62" t="str">
        <f t="shared" si="29"/>
        <v>II</v>
      </c>
      <c r="U162" s="62"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56"/>
      <c r="B163" s="153"/>
      <c r="C163" s="126"/>
      <c r="D163" s="129"/>
      <c r="E163" s="132"/>
      <c r="F163" s="132"/>
      <c r="G163" s="132"/>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2</v>
      </c>
      <c r="P163" s="61">
        <v>10</v>
      </c>
      <c r="Q163" s="61">
        <f t="shared" si="26"/>
        <v>4</v>
      </c>
      <c r="R163" s="61">
        <f t="shared" si="27"/>
        <v>40</v>
      </c>
      <c r="S163" s="61" t="str">
        <f t="shared" si="28"/>
        <v>B-4</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56"/>
      <c r="B164" s="153"/>
      <c r="C164" s="126"/>
      <c r="D164" s="129"/>
      <c r="E164" s="132"/>
      <c r="F164" s="132"/>
      <c r="G164" s="132"/>
      <c r="H164" s="109" t="str">
        <f>VLOOKUP(I164,'[1]Hoja2'!A$3:I$54,2,0)</f>
        <v>MÁQUINARIA Y EQUIPO</v>
      </c>
      <c r="I164" s="59" t="s">
        <v>168</v>
      </c>
      <c r="J164" s="109" t="str">
        <f>VLOOKUP(I164,'[1]Hoja2'!A$3:I$54,3,0)</f>
        <v>ATRAPAMIENTO, AMPUTACIÓN, APLASTAMIENTO, FRACTURA</v>
      </c>
      <c r="K164" s="60"/>
      <c r="L164" s="109" t="str">
        <f>VLOOKUP(I164,'[1]Hoja2'!A$3:I$54,4,0)</f>
        <v>PG INSPECCIONES, PG EMERGENCIA, REQUISITOS PARA MANEJO DE MÁQUINAS, REQUISITOS PARA REALIZAR LABORES EN TALLERES</v>
      </c>
      <c r="M164" s="109" t="str">
        <f>VLOOKUP(I164,'[1]Hoja2'!A$3:I$54,5,0)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9"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56"/>
      <c r="B165" s="153"/>
      <c r="C165" s="126"/>
      <c r="D165" s="129"/>
      <c r="E165" s="132"/>
      <c r="F165" s="132"/>
      <c r="G165" s="132"/>
      <c r="H165" s="109" t="str">
        <f>VLOOKUP(I165,'[1]Hoja2'!A$3:I$54,2,0)</f>
        <v>HERRAMIENTAS MANUALES</v>
      </c>
      <c r="I165" s="59" t="s">
        <v>174</v>
      </c>
      <c r="J165" s="109" t="str">
        <f>VLOOKUP(I165,'[1]Hoja2'!A$3:I$54,3,0)</f>
        <v>QUEMADURAS, LESIONES, PELLIZCOS, APLASTAMIENTOS</v>
      </c>
      <c r="K165" s="60"/>
      <c r="L165" s="109" t="str">
        <f>VLOOKUP(I165,'[1]Hoja2'!A$3:I$54,4,0)</f>
        <v>REQUISITOS MANEJO DE EQUIPOS EMPLEADOS EN LABORES DE CONSTRUCCION ACUEDUCTO Y ALCANTARILLADO, PG INSPECCIONES,PG EMERGENCIA, REQUISITOS  PARA EL MANEJO DE MÁQUINAS HERRAMIENTAS</v>
      </c>
      <c r="M165" s="109" t="str">
        <f>VLOOKUP(I165,'[1]Hoja2'!A$3:I$54,5,0)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9"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56"/>
      <c r="B166" s="153"/>
      <c r="C166" s="126"/>
      <c r="D166" s="129"/>
      <c r="E166" s="132"/>
      <c r="F166" s="132"/>
      <c r="G166" s="132"/>
      <c r="H166" s="109" t="str">
        <f>VLOOKUP(I166,'[1]Hoja2'!A$3:I$54,2,0)</f>
        <v>MANTENIMIENTO DE PUENTE GRUAS, LIMPIEZA DE CANALES, MANTENIMIENTO DE INSTALACIONES LOCATIVAS, MANTENIMIENTO Y REPARACION DE POZOS</v>
      </c>
      <c r="I166" s="59" t="s">
        <v>203</v>
      </c>
      <c r="J166" s="109" t="str">
        <f>VLOOKUP(I166,'[1]Hoja2'!A$3:I$54,3,0)</f>
        <v>LESIONES, FRACTURAS</v>
      </c>
      <c r="K166" s="60"/>
      <c r="L166" s="109" t="str">
        <f>VLOOKUP(I166,'[1]Hoja2'!A$3:I$54,4,0)</f>
        <v>PG INSPECCIONES, PG EMERGENCIA, REQUISITOS MÍNIMOS DE SEGURIDAD E HIGIENE PARA TRABAJOS EN ALTURAS</v>
      </c>
      <c r="M166" s="109" t="str">
        <f>VLOOKUP(I166,'[1]Hoja2'!A$3:I$54,5,0)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9"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56"/>
      <c r="B167" s="153"/>
      <c r="C167" s="126"/>
      <c r="D167" s="129"/>
      <c r="E167" s="132"/>
      <c r="F167" s="132"/>
      <c r="G167" s="132"/>
      <c r="H167" s="109" t="str">
        <f>VLOOKUP(I167,'[1]Hoja2'!A$3:I$54,2,0)</f>
        <v>INGRESO A POZOS, RED DE ACUEDUCTO, EXCAVACIONES</v>
      </c>
      <c r="I167" s="59" t="s">
        <v>196</v>
      </c>
      <c r="J167" s="109" t="str">
        <f>VLOOKUP(I167,'[1]Hoja2'!A$3:I$54,3,0)</f>
        <v>INTOXICACIÓN, ASFIXIA</v>
      </c>
      <c r="K167" s="60"/>
      <c r="L167" s="109" t="str">
        <f>VLOOKUP(I167,'[1]Hoja2'!A$3:I$54,4,0)</f>
        <v>PG INSPECCIONES, PG EMERGENCIA, REQUISITOS MÍNIMOS DE SEGURIDAD E HIGIENE PARA ESPACIOS CONFINADOS</v>
      </c>
      <c r="M167" s="109" t="str">
        <f>VLOOKUP(I167,'[1]Hoja2'!A$3:I$54,5,0)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9"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38.25">
      <c r="A168" s="156"/>
      <c r="B168" s="153"/>
      <c r="C168" s="126"/>
      <c r="D168" s="129"/>
      <c r="E168" s="132"/>
      <c r="F168" s="132"/>
      <c r="G168" s="132"/>
      <c r="H168" s="58" t="str">
        <f>VLOOKUP(I168,Hoja2!A$3:I$54,2,0)</f>
        <v>CARGA Y DESCARGA DE MÁQUINARIAS Y EQUIPOS</v>
      </c>
      <c r="I168" s="59" t="s">
        <v>216</v>
      </c>
      <c r="J168" s="58" t="str">
        <f>VLOOKUP(I168,Hoja2!A$3:I$54,3,0)</f>
        <v>APLASTAMIENTO, ATRAPAMIENTO, AMPUTACIÓN, PÉRDIDAS MATERIALES, FRACTURAS</v>
      </c>
      <c r="K168" s="60"/>
      <c r="L168" s="58" t="str">
        <f>VLOOKUP(I168,Hoja2!A$3:I$54,4,0)</f>
        <v>PG INSPECCIONES, PG EMERGENCIA, REQUISITOS MÍNIMOS DE SEGURIDAD E HIGIENE PARA TRABAJOS EN ALTURAS</v>
      </c>
      <c r="M168" s="58" t="str">
        <f>VLOOKUP(I168,Hoja2!A$3:I$54,5,0)</f>
        <v>NO OBSERVADO</v>
      </c>
      <c r="N168" s="61">
        <v>2</v>
      </c>
      <c r="O168" s="61">
        <v>1</v>
      </c>
      <c r="P168" s="61">
        <v>10</v>
      </c>
      <c r="Q168" s="61">
        <f t="shared" si="26"/>
        <v>2</v>
      </c>
      <c r="R168" s="61">
        <f t="shared" si="27"/>
        <v>20</v>
      </c>
      <c r="S168" s="61" t="str">
        <f t="shared" si="28"/>
        <v>B-2</v>
      </c>
      <c r="T168" s="62" t="str">
        <f t="shared" si="29"/>
        <v>IV</v>
      </c>
      <c r="U168" s="62" t="str">
        <f t="shared" si="31"/>
        <v>Aceptable</v>
      </c>
      <c r="V168" s="60">
        <v>1</v>
      </c>
      <c r="W168" s="58" t="str">
        <f>VLOOKUP(I168,Hoja2!A$3:I$54,6,0)</f>
        <v>SECUELA, CALIFICACIÓN DE ENFERMEDAD LABORAL, MUERTE</v>
      </c>
      <c r="X168" s="65"/>
      <c r="Y168" s="65"/>
      <c r="Z168" s="65"/>
      <c r="AA168" s="64" t="str">
        <f>VLOOKUP(I168,Hoja2!A$3:I$54,7,0)</f>
        <v>NS DE IZAJE</v>
      </c>
      <c r="AB168" s="64" t="str">
        <f>VLOOKUP(I168,Hoja2!A$3:I$54,8,0)</f>
        <v>BUENAS PRACTICAS, INSPECCIONES PREOPERACIONALES</v>
      </c>
      <c r="AC168" s="65" t="str">
        <f>VLOOKUP(I168,Hoja2!A$3:I$54,9,0)</f>
        <v>USO ADECUADO DE LENGUAJE PARA OPERACIONES DE IZAJE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5.5" customHeight="1">
      <c r="A169" s="156"/>
      <c r="B169" s="153"/>
      <c r="C169" s="126"/>
      <c r="D169" s="129"/>
      <c r="E169" s="132"/>
      <c r="F169" s="132"/>
      <c r="G169" s="132"/>
      <c r="H169" s="58" t="str">
        <f>VLOOKUP(I169,Hoja2!A$3:I$54,2,0)</f>
        <v>AUSENCIA O EXCESO DE LUZ EN UN AMBIENTE</v>
      </c>
      <c r="I169" s="59" t="s">
        <v>47</v>
      </c>
      <c r="J169" s="58" t="str">
        <f>VLOOKUP(I169,Hoja2!A$3:I$54,3,0)</f>
        <v>ESTRÉS, DIFICULTAD PARA VER, CANSANCIO VISUAL</v>
      </c>
      <c r="K169" s="60"/>
      <c r="L169" s="58" t="str">
        <f>VLOOKUP(I169,Hoja2!A$3:I$54,4,0)</f>
        <v>PG INSPECCIONES, PG EMERGENCIA</v>
      </c>
      <c r="M169" s="58" t="str">
        <f>VLOOKUP(I169,Hoja2!A$3:I$54,5,0)</f>
        <v>NO OBSERVADO</v>
      </c>
      <c r="N169" s="61">
        <v>10</v>
      </c>
      <c r="O169" s="61">
        <v>3</v>
      </c>
      <c r="P169" s="61">
        <v>25</v>
      </c>
      <c r="Q169" s="61">
        <f t="shared" si="26"/>
        <v>30</v>
      </c>
      <c r="R169" s="61">
        <f t="shared" si="27"/>
        <v>750</v>
      </c>
      <c r="S169" s="61" t="str">
        <f t="shared" si="28"/>
        <v>MA-30</v>
      </c>
      <c r="T169" s="62" t="str">
        <f t="shared" si="29"/>
        <v>I</v>
      </c>
      <c r="U169" s="62" t="str">
        <f t="shared" si="31"/>
        <v>No Aceptable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PG HIGIENE</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24.75" customHeight="1">
      <c r="A170" s="156"/>
      <c r="B170" s="153"/>
      <c r="C170" s="126"/>
      <c r="D170" s="129"/>
      <c r="E170" s="132"/>
      <c r="F170" s="132"/>
      <c r="G170" s="132"/>
      <c r="H170" s="58" t="str">
        <f>VLOOKUP(I170,Hoja2!A$3:I$54,2,0)</f>
        <v>MÁQUINARIA O EQUIPO</v>
      </c>
      <c r="I170" s="59" t="s">
        <v>54</v>
      </c>
      <c r="J170" s="58" t="str">
        <f>VLOOKUP(I170,Hoja2!A$3:I$54,3,0)</f>
        <v>SORDERA, ESTRÉS, HIPOACUSIA, CEFALÉA, IRRATIBILIDAD</v>
      </c>
      <c r="K170" s="60"/>
      <c r="L170" s="58" t="str">
        <f>VLOOKUP(I170,Hoja2!A$3:I$54,4,0)</f>
        <v>PG INSPECCIONES, PG EMERGENCIA</v>
      </c>
      <c r="M170" s="58" t="str">
        <f>VLOOKUP(I170,Hoja2!A$3:I$54,5,0)</f>
        <v>PVE RUIDO</v>
      </c>
      <c r="N170" s="61">
        <v>10</v>
      </c>
      <c r="O170" s="61">
        <v>3</v>
      </c>
      <c r="P170" s="61">
        <v>25</v>
      </c>
      <c r="Q170" s="61">
        <f t="shared" si="26"/>
        <v>30</v>
      </c>
      <c r="R170" s="61">
        <f t="shared" si="27"/>
        <v>750</v>
      </c>
      <c r="S170" s="61" t="str">
        <f t="shared" si="28"/>
        <v>MA-30</v>
      </c>
      <c r="T170" s="62" t="str">
        <f t="shared" si="29"/>
        <v>I</v>
      </c>
      <c r="U170" s="62" t="str">
        <f t="shared" si="31"/>
        <v>No Aceptable</v>
      </c>
      <c r="V170" s="60">
        <v>1</v>
      </c>
      <c r="W170" s="58" t="str">
        <f>VLOOKUP(I170,Hoja2!A$3:I$54,6,0)</f>
        <v>SECUELA, CALIFICACIÓN DE ENFERMEDAD LABORAL</v>
      </c>
      <c r="X170" s="65"/>
      <c r="Y170" s="65"/>
      <c r="Z170" s="65"/>
      <c r="AA170" s="64" t="str">
        <f>VLOOKUP(I170,Hoja2!A$3:I$54,7,0)</f>
        <v>N/A</v>
      </c>
      <c r="AB170" s="64" t="str">
        <f>VLOOKUP(I170,Hoja2!A$3:I$54,8,0)</f>
        <v>AUTOCUIDADO E HIGIENE</v>
      </c>
      <c r="AC170" s="65" t="str">
        <f>VLOOKUP(I170,Hoja2!A$3:I$54,9,0)</f>
        <v>FORTALECIMIENTO PV RUIDO</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56"/>
      <c r="B171" s="153"/>
      <c r="C171" s="126"/>
      <c r="D171" s="129"/>
      <c r="E171" s="132"/>
      <c r="F171" s="132"/>
      <c r="G171" s="132"/>
      <c r="H171" s="58" t="str">
        <f>VLOOKUP(I171,Hoja2!A$3:I$54,2,0)</f>
        <v>MÁQUINARIA O EQUIPO</v>
      </c>
      <c r="I171" s="59" t="s">
        <v>59</v>
      </c>
      <c r="J171" s="58" t="str">
        <f>VLOOKUP(I171,Hoja2!A$3:I$54,3,0)</f>
        <v>MAREOS, VÓMITOS, Y SÍNTOMAS NEURÓLOGICOS</v>
      </c>
      <c r="K171" s="60"/>
      <c r="L171" s="58" t="str">
        <f>VLOOKUP(I171,Hoja2!A$3:I$54,4,0)</f>
        <v>PG INSPECCIONES, PG EMERGENCIA</v>
      </c>
      <c r="M171" s="58" t="str">
        <f>VLOOKUP(I171,Hoja2!A$3:I$54,5,0)</f>
        <v>PVE RUIDO</v>
      </c>
      <c r="N171" s="61">
        <v>10</v>
      </c>
      <c r="O171" s="61">
        <v>3</v>
      </c>
      <c r="P171" s="61">
        <v>25</v>
      </c>
      <c r="Q171" s="61">
        <f t="shared" si="26"/>
        <v>30</v>
      </c>
      <c r="R171" s="61">
        <f t="shared" si="27"/>
        <v>750</v>
      </c>
      <c r="S171" s="61" t="str">
        <f t="shared" si="28"/>
        <v>MA-30</v>
      </c>
      <c r="T171" s="62" t="str">
        <f t="shared" si="29"/>
        <v>I</v>
      </c>
      <c r="U171" s="62" t="str">
        <f t="shared" si="31"/>
        <v>No Aceptable</v>
      </c>
      <c r="V171" s="60">
        <v>1</v>
      </c>
      <c r="W171" s="58" t="str">
        <f>VLOOKUP(I171,Hoja2!A$3:I$54,6,0)</f>
        <v>SECUELA, CALIFICACIÓN DE ENFERMEDAD LABORAL</v>
      </c>
      <c r="X171" s="65"/>
      <c r="Y171" s="65"/>
      <c r="Z171" s="65"/>
      <c r="AA171" s="64" t="str">
        <f>VLOOKUP(I171,Hoja2!A$3:I$54,7,0)</f>
        <v>N/A</v>
      </c>
      <c r="AB171" s="64" t="str">
        <f>VLOOKUP(I171,Hoja2!A$3:I$54,8,0)</f>
        <v>AUTOCUIDADO</v>
      </c>
      <c r="AC171" s="65" t="str">
        <f>VLOOKUP(I171,Hoja2!A$3:I$54,9,0)</f>
        <v>PG HIGIENE</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15">
      <c r="A172" s="156"/>
      <c r="B172" s="153"/>
      <c r="C172" s="126"/>
      <c r="D172" s="129"/>
      <c r="E172" s="132"/>
      <c r="F172" s="132"/>
      <c r="G172" s="132"/>
      <c r="H172" s="58" t="str">
        <f>VLOOKUP(I172,Hoja2!A$3:I$54,2,0)</f>
        <v>X, GAMMA, ALFA, BETA, NEUTRONES</v>
      </c>
      <c r="I172" s="59" t="s">
        <v>69</v>
      </c>
      <c r="J172" s="58" t="str">
        <f>VLOOKUP(I172,Hoja2!A$3:I$54,3,0)</f>
        <v>QUEMADURAS</v>
      </c>
      <c r="K172" s="60"/>
      <c r="L172" s="58" t="str">
        <f>VLOOKUP(I172,Hoja2!A$3:I$54,4,0)</f>
        <v>PG INSPECCIONES, PG EMERGENCIA</v>
      </c>
      <c r="M172" s="58" t="str">
        <f>VLOOKUP(I172,Hoja2!A$3:I$54,5,0)</f>
        <v>PVE RADIACIÓN</v>
      </c>
      <c r="N172" s="61">
        <v>2</v>
      </c>
      <c r="O172" s="61">
        <v>3</v>
      </c>
      <c r="P172" s="61">
        <v>10</v>
      </c>
      <c r="Q172" s="61">
        <f t="shared" si="26"/>
        <v>6</v>
      </c>
      <c r="R172" s="61">
        <f t="shared" si="27"/>
        <v>60</v>
      </c>
      <c r="S172" s="61" t="str">
        <f t="shared" si="28"/>
        <v>M-6</v>
      </c>
      <c r="T172" s="62" t="str">
        <f t="shared" si="29"/>
        <v>III</v>
      </c>
      <c r="U172" s="62" t="str">
        <f t="shared" si="31"/>
        <v>Mejorable</v>
      </c>
      <c r="V172" s="60">
        <v>1</v>
      </c>
      <c r="W172" s="58" t="str">
        <f>VLOOKUP(I172,Hoja2!A$3:I$54,6,0)</f>
        <v>SECUELA, CALIFICACIÓN DE ENFERMEDAD LABORAL, MUERTE</v>
      </c>
      <c r="X172" s="65"/>
      <c r="Y172" s="65"/>
      <c r="Z172" s="65"/>
      <c r="AA172" s="64" t="str">
        <f>VLOOKUP(I172,Hoja2!A$3:I$54,7,0)</f>
        <v>N/A</v>
      </c>
      <c r="AB172" s="64" t="str">
        <f>VLOOKUP(I172,Hoja2!A$3:I$54,8,0)</f>
        <v>N/A</v>
      </c>
      <c r="AC172" s="65" t="str">
        <f>VLOOKUP(I172,Hoja2!A$3:I$54,9,0)</f>
        <v>FORTALECIMIENTO PVE RADIACIÓN</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56"/>
      <c r="B173" s="153"/>
      <c r="C173" s="126"/>
      <c r="D173" s="129"/>
      <c r="E173" s="132"/>
      <c r="F173" s="132"/>
      <c r="G173" s="132"/>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3</v>
      </c>
      <c r="P173" s="61">
        <v>10</v>
      </c>
      <c r="Q173" s="61">
        <f t="shared" si="26"/>
        <v>6</v>
      </c>
      <c r="R173" s="61">
        <f t="shared" si="27"/>
        <v>60</v>
      </c>
      <c r="S173" s="61" t="str">
        <f t="shared" si="28"/>
        <v>M-6</v>
      </c>
      <c r="T173" s="62" t="str">
        <f t="shared" si="29"/>
        <v>III</v>
      </c>
      <c r="U173" s="62" t="str">
        <f t="shared" si="31"/>
        <v>Mejorable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56"/>
      <c r="B174" s="153"/>
      <c r="C174" s="126"/>
      <c r="D174" s="129"/>
      <c r="E174" s="132"/>
      <c r="F174" s="132"/>
      <c r="G174" s="132"/>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56"/>
      <c r="B175" s="153"/>
      <c r="C175" s="126"/>
      <c r="D175" s="129"/>
      <c r="E175" s="132"/>
      <c r="F175" s="132"/>
      <c r="G175" s="132"/>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2</v>
      </c>
      <c r="O175" s="61">
        <v>1</v>
      </c>
      <c r="P175" s="61">
        <v>10</v>
      </c>
      <c r="Q175" s="61">
        <f t="shared" si="26"/>
        <v>2</v>
      </c>
      <c r="R175" s="61">
        <f t="shared" si="27"/>
        <v>20</v>
      </c>
      <c r="S175" s="61" t="str">
        <f t="shared" si="28"/>
        <v>B-2</v>
      </c>
      <c r="T175" s="62" t="str">
        <f t="shared" si="29"/>
        <v>IV</v>
      </c>
      <c r="U175" s="62" t="str">
        <f t="shared" si="31"/>
        <v>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56"/>
      <c r="B176" s="153"/>
      <c r="C176" s="126"/>
      <c r="D176" s="129"/>
      <c r="E176" s="132"/>
      <c r="F176" s="132"/>
      <c r="G176" s="132"/>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56"/>
      <c r="B177" s="153"/>
      <c r="C177" s="126"/>
      <c r="D177" s="129"/>
      <c r="E177" s="132"/>
      <c r="F177" s="132"/>
      <c r="G177" s="132"/>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56"/>
      <c r="B178" s="153"/>
      <c r="C178" s="126"/>
      <c r="D178" s="129"/>
      <c r="E178" s="132"/>
      <c r="F178" s="132"/>
      <c r="G178" s="132"/>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56"/>
      <c r="B179" s="153"/>
      <c r="C179" s="126"/>
      <c r="D179" s="129"/>
      <c r="E179" s="132"/>
      <c r="F179" s="132"/>
      <c r="G179" s="132"/>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56"/>
      <c r="B180" s="153"/>
      <c r="C180" s="126"/>
      <c r="D180" s="129"/>
      <c r="E180" s="132"/>
      <c r="F180" s="132"/>
      <c r="G180" s="132"/>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56"/>
      <c r="B181" s="153"/>
      <c r="C181" s="126"/>
      <c r="D181" s="129"/>
      <c r="E181" s="132"/>
      <c r="F181" s="132"/>
      <c r="G181" s="132"/>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56"/>
      <c r="B182" s="153"/>
      <c r="C182" s="126"/>
      <c r="D182" s="129"/>
      <c r="E182" s="132"/>
      <c r="F182" s="132"/>
      <c r="G182" s="132"/>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56"/>
      <c r="B183" s="153"/>
      <c r="C183" s="126"/>
      <c r="D183" s="129"/>
      <c r="E183" s="132"/>
      <c r="F183" s="132"/>
      <c r="G183" s="132"/>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56"/>
      <c r="B184" s="153"/>
      <c r="C184" s="126"/>
      <c r="D184" s="129"/>
      <c r="E184" s="132"/>
      <c r="F184" s="132"/>
      <c r="G184" s="132"/>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56"/>
      <c r="B185" s="153"/>
      <c r="C185" s="126"/>
      <c r="D185" s="129"/>
      <c r="E185" s="132"/>
      <c r="F185" s="132"/>
      <c r="G185" s="132"/>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56"/>
      <c r="B186" s="153"/>
      <c r="C186" s="126"/>
      <c r="D186" s="129"/>
      <c r="E186" s="132"/>
      <c r="F186" s="132"/>
      <c r="G186" s="132"/>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56"/>
      <c r="B187" s="153"/>
      <c r="C187" s="126"/>
      <c r="D187" s="129"/>
      <c r="E187" s="132"/>
      <c r="F187" s="132"/>
      <c r="G187" s="132"/>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2" ref="Q187:Q256">N187*O187</f>
        <v>4</v>
      </c>
      <c r="R187" s="61">
        <f aca="true" t="shared" si="33" ref="R187:R256">Q187*P187</f>
        <v>40</v>
      </c>
      <c r="S187" s="61" t="str">
        <f aca="true" t="shared" si="34" ref="S187:S256">IF(Q187=40,"MA-40",IF(Q187=30,"MA-30",IF(Q187=20,"A-20",IF(Q187=10,"A-10",IF(Q187=24,"MA-24",IF(Q187=18,"A-18",IF(Q187=12,"A-12",IF(Q187=6,"M-6",IF(Q187=8,"M-8",IF(Q187=6,"M-6",IF(Q187=4,"B-4",IF(Q187=2,"B-2",))))))))))))</f>
        <v>B-4</v>
      </c>
      <c r="T187" s="66" t="str">
        <f aca="true" t="shared" si="35" ref="T187:T256">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56"/>
      <c r="B188" s="153"/>
      <c r="C188" s="126"/>
      <c r="D188" s="129"/>
      <c r="E188" s="132"/>
      <c r="F188" s="132"/>
      <c r="G188" s="132"/>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56"/>
      <c r="B189" s="153"/>
      <c r="C189" s="126"/>
      <c r="D189" s="129"/>
      <c r="E189" s="132"/>
      <c r="F189" s="132"/>
      <c r="G189" s="132"/>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56"/>
      <c r="B190" s="153"/>
      <c r="C190" s="127"/>
      <c r="D190" s="130"/>
      <c r="E190" s="133"/>
      <c r="F190" s="133"/>
      <c r="G190" s="133"/>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25.5">
      <c r="A191" s="156"/>
      <c r="B191" s="153"/>
      <c r="C191" s="116" t="s">
        <v>285</v>
      </c>
      <c r="D191" s="119" t="s">
        <v>319</v>
      </c>
      <c r="E191" s="122" t="s">
        <v>283</v>
      </c>
      <c r="F191" s="122">
        <v>32</v>
      </c>
      <c r="G191" s="122" t="s">
        <v>256</v>
      </c>
      <c r="H191" s="110" t="str">
        <f>VLOOKUP(I191,Hoja2!A$3:I$54,2,0)</f>
        <v>INADECUADAS CONEXIONES ELÉCTRICAS, SATURACIÓN EN TOMAS DE ENERGÍA</v>
      </c>
      <c r="I191" s="101" t="s">
        <v>158</v>
      </c>
      <c r="J191" s="110" t="str">
        <f>VLOOKUP(I191,Hoja2!A$3:I$54,3,0)</f>
        <v>QUEMADURAS, ELECTROCUCIÓN, ARITMIA CARDIACA, MUERTE</v>
      </c>
      <c r="K191" s="102"/>
      <c r="L191" s="110" t="str">
        <f>VLOOKUP(I191,Hoja2!A$3:I$54,4,0)</f>
        <v>PG INSPECCIONES, PG EMERGENCIA, REQUISITOS MÍNIMOS PARA LÍNEAS ELÉCTRICAS</v>
      </c>
      <c r="M191" s="110" t="str">
        <f>VLOOKUP(I191,Hoja2!A$3:I$54,5,0)</f>
        <v>ELEMENTOS DE PROTECCIÓN PERSONAL</v>
      </c>
      <c r="N191" s="103">
        <v>10</v>
      </c>
      <c r="O191" s="103">
        <v>3</v>
      </c>
      <c r="P191" s="103">
        <v>60</v>
      </c>
      <c r="Q191" s="103">
        <f t="shared" si="32"/>
        <v>30</v>
      </c>
      <c r="R191" s="103">
        <f t="shared" si="33"/>
        <v>1800</v>
      </c>
      <c r="S191" s="103" t="str">
        <f t="shared" si="34"/>
        <v>MA-30</v>
      </c>
      <c r="T191" s="78" t="str">
        <f t="shared" si="35"/>
        <v>I</v>
      </c>
      <c r="U191" s="78" t="str">
        <f>IF(T191=0,"",IF(T191="IV","Aceptable",IF(T191="III","Mejorable",IF(T191="II","No Aceptable o Aceptable con Control Especifico",IF(T191="I","No Aceptable","")))))</f>
        <v>No Aceptable</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56"/>
      <c r="B192" s="153"/>
      <c r="C192" s="117"/>
      <c r="D192" s="120"/>
      <c r="E192" s="123"/>
      <c r="F192" s="123"/>
      <c r="G192" s="123"/>
      <c r="H192" s="111" t="str">
        <f>VLOOKUP(I192,Hoja2!A$3:I$54,2,0)</f>
        <v>INADECUADAS CONEXIONES ELÉCTRICAS, SATURACIÓN EN TOMAS DE ENERGÍA</v>
      </c>
      <c r="I192" s="68" t="s">
        <v>163</v>
      </c>
      <c r="J192" s="111" t="str">
        <f>VLOOKUP(I192,Hoja2!A$3:I$54,3,0)</f>
        <v>INTOXICACIÓN, QUEMADURAS</v>
      </c>
      <c r="K192" s="69"/>
      <c r="L192" s="111" t="str">
        <f>VLOOKUP(I192,Hoja2!A$3:I$54,4,0)</f>
        <v>PG INSPECCIONES, PG EMERGENCIA</v>
      </c>
      <c r="M192" s="111" t="str">
        <f>VLOOKUP(I192,Hoja2!A$3:I$54,5,0)</f>
        <v>BRIGADAS DE EMERGENCIA</v>
      </c>
      <c r="N192" s="70">
        <v>10</v>
      </c>
      <c r="O192" s="70">
        <v>3</v>
      </c>
      <c r="P192" s="70">
        <v>60</v>
      </c>
      <c r="Q192" s="70">
        <f t="shared" si="32"/>
        <v>30</v>
      </c>
      <c r="R192" s="70">
        <f t="shared" si="33"/>
        <v>1800</v>
      </c>
      <c r="S192" s="70" t="str">
        <f t="shared" si="34"/>
        <v>MA-30</v>
      </c>
      <c r="T192" s="62" t="str">
        <f t="shared" si="35"/>
        <v>I</v>
      </c>
      <c r="U192" s="62" t="str">
        <f aca="true" t="shared" si="36" ref="U192:U226">IF(T192=0,"",IF(T192="IV","Aceptable",IF(T192="III","Mejorable",IF(T192="II","No Aceptable o Aceptable con Control Especifico",IF(T192="I","No Aceptable","")))))</f>
        <v>No Aceptable</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56"/>
      <c r="B193" s="153"/>
      <c r="C193" s="117"/>
      <c r="D193" s="120"/>
      <c r="E193" s="123"/>
      <c r="F193" s="123"/>
      <c r="G193" s="123"/>
      <c r="H193" s="111" t="str">
        <f>VLOOKUP(I193,Hoja2!A$3:I$54,2,0)</f>
        <v>ESCALERAS SIN BARANDAL, PISOS A DESNIVEL,INFRAESTRUCTURA DÉBIL, OBJETOS MAL UBICADOS, AUSENCIA DE ORDEN Y ASEO</v>
      </c>
      <c r="I193" s="68" t="s">
        <v>247</v>
      </c>
      <c r="J193" s="111" t="str">
        <f>VLOOKUP(I193,Hoja2!A$3:I$54,3,0)</f>
        <v>CAÍDAS DEL MISMO Y DISTINTO NIVEL, FRACTURAS, GOLPE CON OBJETOS, CAÍDA DE OBJETOS, OBSTRUCCIÓN DE VÍAS</v>
      </c>
      <c r="K193" s="69"/>
      <c r="L193" s="111" t="str">
        <f>VLOOKUP(I193,Hoja2!A$3:I$54,4,0)</f>
        <v>PG INSPECCIONES, PG EMERGENCIA</v>
      </c>
      <c r="M193" s="111"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30">
      <c r="A194" s="156"/>
      <c r="B194" s="153"/>
      <c r="C194" s="117"/>
      <c r="D194" s="120"/>
      <c r="E194" s="123"/>
      <c r="F194" s="123"/>
      <c r="G194" s="123"/>
      <c r="H194" s="111" t="str">
        <f>VLOOKUP(I194,Hoja2!A$3:I$54,2,0)</f>
        <v>LLUVIAS, CRECIENTE DE RIOS Y QUEBRADAS, CAÍDAS DESDE TARAVITAS Y PUENTES</v>
      </c>
      <c r="I194" s="68" t="s">
        <v>334</v>
      </c>
      <c r="J194" s="111" t="str">
        <f>VLOOKUP(I194,Hoja2!A$3:I$54,3,0)</f>
        <v>INMERSIÓN, MUERTE</v>
      </c>
      <c r="K194" s="69"/>
      <c r="L194" s="111" t="str">
        <f>VLOOKUP(I194,Hoja2!A$3:I$54,4,0)</f>
        <v>PG INSPECCIONES, PG EMERGENCIA</v>
      </c>
      <c r="M194" s="111" t="str">
        <f>VLOOKUP(I194,Hoja2!A$3:I$54,5,0)</f>
        <v>CAPACITACIÓN</v>
      </c>
      <c r="N194" s="70">
        <v>10</v>
      </c>
      <c r="O194" s="70">
        <v>3</v>
      </c>
      <c r="P194" s="70">
        <v>25</v>
      </c>
      <c r="Q194" s="70">
        <f t="shared" si="32"/>
        <v>30</v>
      </c>
      <c r="R194" s="70">
        <f t="shared" si="33"/>
        <v>750</v>
      </c>
      <c r="S194" s="70" t="str">
        <f t="shared" si="34"/>
        <v>MA-30</v>
      </c>
      <c r="T194" s="66" t="str">
        <f t="shared" si="35"/>
        <v>I</v>
      </c>
      <c r="U194" s="66" t="str">
        <f t="shared" si="36"/>
        <v>No Aceptable</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56"/>
      <c r="B195" s="153"/>
      <c r="C195" s="117"/>
      <c r="D195" s="120"/>
      <c r="E195" s="123"/>
      <c r="F195" s="123"/>
      <c r="G195" s="123"/>
      <c r="H195" s="111" t="str">
        <f>VLOOKUP(I195,Hoja2!A$3:I$54,2,0)</f>
        <v>SUPERFICIES DE TRABAJO IRREGULARES O DESLIZANTES</v>
      </c>
      <c r="I195" s="68" t="s">
        <v>248</v>
      </c>
      <c r="J195" s="111" t="str">
        <f>VLOOKUP(I195,Hoja2!A$3:I$54,3,0)</f>
        <v>CAÍDAS DEL MISMO Y DISTINTO NIVEL, FRACTURAS, GOLPE CON OBJETOS</v>
      </c>
      <c r="K195" s="69"/>
      <c r="L195" s="111" t="str">
        <f>VLOOKUP(I195,Hoja2!A$3:I$54,4,0)</f>
        <v>PG INSPECCIONES, PG EMERGENCIA</v>
      </c>
      <c r="M195" s="111" t="str">
        <f>VLOOKUP(I195,Hoja2!A$3:I$54,5,0)</f>
        <v>CAPACITACIÓN</v>
      </c>
      <c r="N195" s="70">
        <v>10</v>
      </c>
      <c r="O195" s="70">
        <v>4</v>
      </c>
      <c r="P195" s="70">
        <v>60</v>
      </c>
      <c r="Q195" s="70">
        <f t="shared" si="32"/>
        <v>40</v>
      </c>
      <c r="R195" s="70">
        <f t="shared" si="33"/>
        <v>2400</v>
      </c>
      <c r="S195" s="70" t="str">
        <f t="shared" si="34"/>
        <v>MA-40</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56"/>
      <c r="B196" s="153"/>
      <c r="C196" s="117"/>
      <c r="D196" s="120"/>
      <c r="E196" s="123"/>
      <c r="F196" s="123"/>
      <c r="G196" s="123"/>
      <c r="H196" s="111" t="str">
        <f>VLOOKUP(I196,Hoja2!A$3:I$54,2,0)</f>
        <v>SISTEMAS Y MEDIDAS DE ALMACENAMIENTO</v>
      </c>
      <c r="I196" s="68" t="s">
        <v>249</v>
      </c>
      <c r="J196" s="111" t="str">
        <f>VLOOKUP(I196,Hoja2!A$3:I$54,3,0)</f>
        <v>CAÍDAS DEL MISMO Y DISTINTO NIVEL, FRACTURAS, GOLPE CON OBJETOS, CAÍDA DE OBJETOS, OBSTRUCCIÓN DE VÍAS</v>
      </c>
      <c r="K196" s="69"/>
      <c r="L196" s="111" t="str">
        <f>VLOOKUP(I196,Hoja2!A$3:I$54,4,0)</f>
        <v>PG INSPECCIONES, PG EMERGENCIA</v>
      </c>
      <c r="M196" s="111" t="str">
        <f>VLOOKUP(I196,Hoja2!A$3:I$54,5,0)</f>
        <v>CAPACITACIÓN</v>
      </c>
      <c r="N196" s="70">
        <v>10</v>
      </c>
      <c r="O196" s="70">
        <v>4</v>
      </c>
      <c r="P196" s="70">
        <v>25</v>
      </c>
      <c r="Q196" s="70">
        <f t="shared" si="32"/>
        <v>40</v>
      </c>
      <c r="R196" s="70">
        <f t="shared" si="33"/>
        <v>1000</v>
      </c>
      <c r="S196" s="70" t="str">
        <f t="shared" si="34"/>
        <v>MA-40</v>
      </c>
      <c r="T196" s="66" t="str">
        <f t="shared" si="35"/>
        <v>I</v>
      </c>
      <c r="U196" s="66" t="str">
        <f t="shared" si="36"/>
        <v>No Aceptable</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56"/>
      <c r="B197" s="153"/>
      <c r="C197" s="117"/>
      <c r="D197" s="120"/>
      <c r="E197" s="123"/>
      <c r="F197" s="123"/>
      <c r="G197" s="123"/>
      <c r="H197" s="111" t="str">
        <f>VLOOKUP(I197,Hoja2!A$3:I$54,2,0)</f>
        <v>ATROPELLAMIENTO, ENVESTIDA</v>
      </c>
      <c r="I197" s="68" t="s">
        <v>189</v>
      </c>
      <c r="J197" s="111" t="str">
        <f>VLOOKUP(I197,Hoja2!A$3:I$54,3,0)</f>
        <v>LESIONES, PÉRDIDAS MATERIALES, MUERTE</v>
      </c>
      <c r="K197" s="69"/>
      <c r="L197" s="111" t="str">
        <f>VLOOKUP(I197,Hoja2!A$3:I$54,4,0)</f>
        <v>PG INSPECCIONES, PG EMERGENCIA</v>
      </c>
      <c r="M197" s="111"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56"/>
      <c r="B198" s="153"/>
      <c r="C198" s="117"/>
      <c r="D198" s="120"/>
      <c r="E198" s="123"/>
      <c r="F198" s="123"/>
      <c r="G198" s="123"/>
      <c r="H198" s="111" t="str">
        <f>VLOOKUP(I198,Hoja2!A$3:I$54,2,0)</f>
        <v>ATRACO, ROBO, ATENTADO, SECUESTROS, DE ORDEN PÚBLICO</v>
      </c>
      <c r="I198" s="68" t="s">
        <v>180</v>
      </c>
      <c r="J198" s="111" t="str">
        <f>VLOOKUP(I198,Hoja2!A$3:I$54,3,0)</f>
        <v>HERIDAS, LESIONES FÍSICAS / PSICOLÓGICAS</v>
      </c>
      <c r="K198" s="69"/>
      <c r="L198" s="111" t="str">
        <f>VLOOKUP(I198,Hoja2!A$3:I$54,4,0)</f>
        <v>PG INSPECCIONES, PG EMERGENCIA</v>
      </c>
      <c r="M198" s="111" t="str">
        <f>VLOOKUP(I198,Hoja2!A$3:I$54,5,0)</f>
        <v>UNIFORMES CORPORATIVOS, CHAQUETAS CORPORATIVAS, CARNETIZACIÓN</v>
      </c>
      <c r="N198" s="70">
        <v>6</v>
      </c>
      <c r="O198" s="70">
        <v>3</v>
      </c>
      <c r="P198" s="70">
        <v>25</v>
      </c>
      <c r="Q198" s="70">
        <f t="shared" si="32"/>
        <v>18</v>
      </c>
      <c r="R198" s="70">
        <f t="shared" si="33"/>
        <v>450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56"/>
      <c r="B199" s="153"/>
      <c r="C199" s="117"/>
      <c r="D199" s="120"/>
      <c r="E199" s="123"/>
      <c r="F199" s="123"/>
      <c r="G199" s="123"/>
      <c r="H199" s="111" t="str">
        <f>VLOOKUP(I199,Hoja2!A$3:I$54,2,0)</f>
        <v>EXPLOSION, FUGA, DERRAME E INCENDIO</v>
      </c>
      <c r="I199" s="68" t="s">
        <v>230</v>
      </c>
      <c r="J199" s="111" t="str">
        <f>VLOOKUP(I199,Hoja2!A$3:I$54,3,0)</f>
        <v>INTOXICACIÓN, QUEMADURAS, LESIONES, ATRAPAMIENTO</v>
      </c>
      <c r="K199" s="69"/>
      <c r="L199" s="111" t="str">
        <f>VLOOKUP(I199,Hoja2!A$3:I$54,4,0)</f>
        <v>PG INSPECCIONES, PG EMERGENCIA</v>
      </c>
      <c r="M199" s="111" t="str">
        <f>VLOOKUP(I199,Hoja2!A$3:I$54,5,0)</f>
        <v>NO OBSERVADO</v>
      </c>
      <c r="N199" s="70">
        <v>2</v>
      </c>
      <c r="O199" s="70">
        <v>2</v>
      </c>
      <c r="P199" s="70">
        <v>10</v>
      </c>
      <c r="Q199" s="70">
        <f t="shared" si="32"/>
        <v>4</v>
      </c>
      <c r="R199" s="70">
        <f t="shared" si="33"/>
        <v>40</v>
      </c>
      <c r="S199" s="70" t="str">
        <f t="shared" si="34"/>
        <v>B-4</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56"/>
      <c r="B200" s="153"/>
      <c r="C200" s="117"/>
      <c r="D200" s="120"/>
      <c r="E200" s="123"/>
      <c r="F200" s="123"/>
      <c r="G200" s="123"/>
      <c r="H200" s="111" t="str">
        <f>VLOOKUP(I200,'[1]Hoja2'!A$3:I$54,2,0)</f>
        <v>MÁQUINARIA Y EQUIPO</v>
      </c>
      <c r="I200" s="68" t="s">
        <v>168</v>
      </c>
      <c r="J200" s="111" t="str">
        <f>VLOOKUP(I200,'[1]Hoja2'!A$3:I$54,3,0)</f>
        <v>ATRAPAMIENTO, AMPUTACIÓN, APLASTAMIENTO, FRACTURA</v>
      </c>
      <c r="K200" s="69"/>
      <c r="L200" s="111" t="str">
        <f>VLOOKUP(I200,'[1]Hoja2'!A$3:I$54,4,0)</f>
        <v>PG INSPECCIONES, PG EMERGENCIA, REQUISITOS PARA MANEJO DE MÁQUINAS, REQUISITOS PARA REALIZAR LABORES EN TALLERES</v>
      </c>
      <c r="M200" s="111" t="str">
        <f>VLOOKUP(I200,'[1]Hoja2'!A$3:I$54,5,0)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8"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63.75">
      <c r="A201" s="156"/>
      <c r="B201" s="153"/>
      <c r="C201" s="117"/>
      <c r="D201" s="120"/>
      <c r="E201" s="123"/>
      <c r="F201" s="123"/>
      <c r="G201" s="123"/>
      <c r="H201" s="111" t="str">
        <f>VLOOKUP(I201,'[1]Hoja2'!A$3:I$54,2,0)</f>
        <v>HERRAMIENTAS MANUALES</v>
      </c>
      <c r="I201" s="68" t="s">
        <v>174</v>
      </c>
      <c r="J201" s="111" t="str">
        <f>VLOOKUP(I201,'[1]Hoja2'!A$3:I$54,3,0)</f>
        <v>QUEMADURAS, LESIONES, PELLIZCOS, APLASTAMIENTOS</v>
      </c>
      <c r="K201" s="69"/>
      <c r="L201" s="111" t="str">
        <f>VLOOKUP(I201,'[1]Hoja2'!A$3:I$54,4,0)</f>
        <v>REQUISITOS MANEJO DE EQUIPOS EMPLEADOS EN LABORES DE CONSTRUCCION ACUEDUCTO Y ALCANTARILLADO, PG INSPECCIONES,PG EMERGENCIA, REQUISITOS  PARA EL MANEJO DE MÁQUINAS HERRAMIENTAS</v>
      </c>
      <c r="M201" s="111" t="str">
        <f>VLOOKUP(I201,'[1]Hoja2'!A$3:I$54,5,0)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8"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56"/>
      <c r="B202" s="153"/>
      <c r="C202" s="117"/>
      <c r="D202" s="120"/>
      <c r="E202" s="123"/>
      <c r="F202" s="123"/>
      <c r="G202" s="123"/>
      <c r="H202" s="111" t="str">
        <f>VLOOKUP(I202,'[1]Hoja2'!A$3:I$54,2,0)</f>
        <v>MANTENIMIENTO DE PUENTE GRUAS, LIMPIEZA DE CANALES, MANTENIMIENTO DE INSTALACIONES LOCATIVAS, MANTENIMIENTO Y REPARACION DE POZOS</v>
      </c>
      <c r="I202" s="68" t="s">
        <v>203</v>
      </c>
      <c r="J202" s="111" t="str">
        <f>VLOOKUP(I202,'[1]Hoja2'!A$3:I$54,3,0)</f>
        <v>LESIONES, FRACTURAS</v>
      </c>
      <c r="K202" s="69"/>
      <c r="L202" s="111" t="str">
        <f>VLOOKUP(I202,'[1]Hoja2'!A$3:I$54,4,0)</f>
        <v>PG INSPECCIONES, PG EMERGENCIA, REQUISITOS MÍNIMOS DE SEGURIDAD E HIGIENE PARA TRABAJOS EN ALTURAS</v>
      </c>
      <c r="M202" s="111" t="str">
        <f>VLOOKUP(I202,'[1]Hoja2'!A$3:I$54,5,0)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8"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40.5">
      <c r="A203" s="156"/>
      <c r="B203" s="153"/>
      <c r="C203" s="117"/>
      <c r="D203" s="120"/>
      <c r="E203" s="123"/>
      <c r="F203" s="123"/>
      <c r="G203" s="123"/>
      <c r="H203" s="111" t="str">
        <f>VLOOKUP(I203,'[1]Hoja2'!A$3:I$54,2,0)</f>
        <v>INGRESO A POZOS, RED DE ACUEDUCTO, EXCAVACIONES</v>
      </c>
      <c r="I203" s="68" t="s">
        <v>196</v>
      </c>
      <c r="J203" s="111" t="str">
        <f>VLOOKUP(I203,'[1]Hoja2'!A$3:I$54,3,0)</f>
        <v>INTOXICACIÓN, ASFIXIA</v>
      </c>
      <c r="K203" s="69"/>
      <c r="L203" s="111" t="str">
        <f>VLOOKUP(I203,'[1]Hoja2'!A$3:I$54,4,0)</f>
        <v>PG INSPECCIONES, PG EMERGENCIA, REQUISITOS MÍNIMOS DE SEGURIDAD E HIGIENE PARA ESPACIOS CONFINADOS</v>
      </c>
      <c r="M203" s="111" t="str">
        <f>VLOOKUP(I203,'[1]Hoja2'!A$3:I$54,5,0)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8"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56"/>
      <c r="B204" s="153"/>
      <c r="C204" s="117"/>
      <c r="D204" s="120"/>
      <c r="E204" s="123"/>
      <c r="F204" s="123"/>
      <c r="G204" s="123"/>
      <c r="H204" s="111" t="str">
        <f>VLOOKUP(I204,Hoja2!A$3:I$54,2,0)</f>
        <v>CARGA Y DESCARGA DE MÁQUINARIAS Y EQUIPOS</v>
      </c>
      <c r="I204" s="68" t="s">
        <v>216</v>
      </c>
      <c r="J204" s="111" t="str">
        <f>VLOOKUP(I204,Hoja2!A$3:I$54,3,0)</f>
        <v>APLASTAMIENTO, ATRAPAMIENTO, AMPUTACIÓN, PÉRDIDAS MATERIALES, FRACTURAS</v>
      </c>
      <c r="K204" s="69"/>
      <c r="L204" s="111" t="str">
        <f>VLOOKUP(I204,Hoja2!A$3:I$54,4,0)</f>
        <v>PG INSPECCIONES, PG EMERGENCIA, REQUISITOS MÍNIMOS DE SEGURIDAD E HIGIENE PARA TRABAJOS EN ALTURAS</v>
      </c>
      <c r="M204" s="111" t="str">
        <f>VLOOKUP(I204,Hoja2!A$3:I$54,5,0)</f>
        <v>NO OBSERVADO</v>
      </c>
      <c r="N204" s="70">
        <v>2</v>
      </c>
      <c r="O204" s="70">
        <v>1</v>
      </c>
      <c r="P204" s="70">
        <v>10</v>
      </c>
      <c r="Q204" s="70">
        <f t="shared" si="32"/>
        <v>2</v>
      </c>
      <c r="R204" s="70">
        <f t="shared" si="33"/>
        <v>20</v>
      </c>
      <c r="S204" s="70" t="str">
        <f t="shared" si="34"/>
        <v>B-2</v>
      </c>
      <c r="T204" s="62" t="str">
        <f t="shared" si="35"/>
        <v>IV</v>
      </c>
      <c r="U204" s="62" t="str">
        <f t="shared" si="36"/>
        <v>Aceptable</v>
      </c>
      <c r="V204" s="69">
        <v>1</v>
      </c>
      <c r="W204" s="67" t="str">
        <f>VLOOKUP(I204,Hoja2!A$3:I$54,6,0)</f>
        <v>SECUELA, CALIFICACIÓN DE ENFERMEDAD LABORAL, MUERTE</v>
      </c>
      <c r="X204" s="73"/>
      <c r="Y204" s="73"/>
      <c r="Z204" s="73"/>
      <c r="AA204" s="72" t="str">
        <f>VLOOKUP(I204,Hoja2!A$3:I$54,7,0)</f>
        <v>NS DE IZAJE</v>
      </c>
      <c r="AB204" s="72" t="str">
        <f>VLOOKUP(I204,Hoja2!A$3:I$54,8,0)</f>
        <v>BUENAS PRACTICAS, INSPECCIONES PREOPERACIONALES</v>
      </c>
      <c r="AC204" s="73" t="str">
        <f>VLOOKUP(I204,Hoja2!A$3:I$54,9,0)</f>
        <v>USO ADECUADO DE LENGUAJE PARA OPERACIONES DE IZAJE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56"/>
      <c r="B205" s="153"/>
      <c r="C205" s="117"/>
      <c r="D205" s="120"/>
      <c r="E205" s="123"/>
      <c r="F205" s="123"/>
      <c r="G205" s="123"/>
      <c r="H205" s="111" t="str">
        <f>VLOOKUP(I205,Hoja2!A$3:I$54,2,0)</f>
        <v>AUSENCIA O EXCESO DE LUZ EN UN AMBIENTE</v>
      </c>
      <c r="I205" s="68" t="s">
        <v>47</v>
      </c>
      <c r="J205" s="111" t="str">
        <f>VLOOKUP(I205,Hoja2!A$3:I$54,3,0)</f>
        <v>ESTRÉS, DIFICULTAD PARA VER, CANSANCIO VISUAL</v>
      </c>
      <c r="K205" s="69"/>
      <c r="L205" s="111" t="str">
        <f>VLOOKUP(I205,Hoja2!A$3:I$54,4,0)</f>
        <v>PG INSPECCIONES, PG EMERGENCIA</v>
      </c>
      <c r="M205" s="111" t="str">
        <f>VLOOKUP(I205,Hoja2!A$3:I$54,5,0)</f>
        <v>NO OBSERVADO</v>
      </c>
      <c r="N205" s="70">
        <v>10</v>
      </c>
      <c r="O205" s="70">
        <v>3</v>
      </c>
      <c r="P205" s="70">
        <v>25</v>
      </c>
      <c r="Q205" s="70">
        <f t="shared" si="32"/>
        <v>30</v>
      </c>
      <c r="R205" s="70">
        <f t="shared" si="33"/>
        <v>750</v>
      </c>
      <c r="S205" s="70" t="str">
        <f t="shared" si="34"/>
        <v>MA-30</v>
      </c>
      <c r="T205" s="62" t="str">
        <f t="shared" si="35"/>
        <v>I</v>
      </c>
      <c r="U205" s="62" t="str">
        <f t="shared" si="36"/>
        <v>No Aceptable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PG HIGIENE</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27" customHeight="1">
      <c r="A206" s="156"/>
      <c r="B206" s="153"/>
      <c r="C206" s="117"/>
      <c r="D206" s="120"/>
      <c r="E206" s="123"/>
      <c r="F206" s="123"/>
      <c r="G206" s="123"/>
      <c r="H206" s="111" t="str">
        <f>VLOOKUP(I206,Hoja2!A$3:I$54,2,0)</f>
        <v>MÁQUINARIA O EQUIPO</v>
      </c>
      <c r="I206" s="68" t="s">
        <v>54</v>
      </c>
      <c r="J206" s="111" t="str">
        <f>VLOOKUP(I206,Hoja2!A$3:I$54,3,0)</f>
        <v>SORDERA, ESTRÉS, HIPOACUSIA, CEFALÉA, IRRATIBILIDAD</v>
      </c>
      <c r="K206" s="69"/>
      <c r="L206" s="111" t="str">
        <f>VLOOKUP(I206,Hoja2!A$3:I$54,4,0)</f>
        <v>PG INSPECCIONES, PG EMERGENCIA</v>
      </c>
      <c r="M206" s="111" t="str">
        <f>VLOOKUP(I206,Hoja2!A$3:I$54,5,0)</f>
        <v>PVE RUIDO</v>
      </c>
      <c r="N206" s="70">
        <v>10</v>
      </c>
      <c r="O206" s="70">
        <v>3</v>
      </c>
      <c r="P206" s="70">
        <v>25</v>
      </c>
      <c r="Q206" s="70">
        <f t="shared" si="32"/>
        <v>30</v>
      </c>
      <c r="R206" s="70">
        <f t="shared" si="33"/>
        <v>750</v>
      </c>
      <c r="S206" s="70" t="str">
        <f t="shared" si="34"/>
        <v>MA-30</v>
      </c>
      <c r="T206" s="62" t="str">
        <f t="shared" si="35"/>
        <v>I</v>
      </c>
      <c r="U206" s="62" t="str">
        <f t="shared" si="36"/>
        <v>No Aceptable</v>
      </c>
      <c r="V206" s="69">
        <v>1</v>
      </c>
      <c r="W206" s="67" t="str">
        <f>VLOOKUP(I206,Hoja2!A$3:I$54,6,0)</f>
        <v>SECUELA, CALIFICACIÓN DE ENFERMEDAD LABORAL</v>
      </c>
      <c r="X206" s="73"/>
      <c r="Y206" s="73"/>
      <c r="Z206" s="73"/>
      <c r="AA206" s="72" t="str">
        <f>VLOOKUP(I206,Hoja2!A$3:I$54,7,0)</f>
        <v>N/A</v>
      </c>
      <c r="AB206" s="72" t="str">
        <f>VLOOKUP(I206,Hoja2!A$3:I$54,8,0)</f>
        <v>AUTOCUIDADO E HIGIENE</v>
      </c>
      <c r="AC206" s="73" t="str">
        <f>VLOOKUP(I206,Hoja2!A$3:I$54,9,0)</f>
        <v>FORTALECIMIENTO PV RUIDO</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56"/>
      <c r="B207" s="153"/>
      <c r="C207" s="117"/>
      <c r="D207" s="120"/>
      <c r="E207" s="123"/>
      <c r="F207" s="123"/>
      <c r="G207" s="123"/>
      <c r="H207" s="111" t="str">
        <f>VLOOKUP(I207,Hoja2!A$3:I$54,2,0)</f>
        <v>MÁQUINARIA O EQUIPO</v>
      </c>
      <c r="I207" s="68" t="s">
        <v>59</v>
      </c>
      <c r="J207" s="111" t="str">
        <f>VLOOKUP(I207,Hoja2!A$3:I$54,3,0)</f>
        <v>MAREOS, VÓMITOS, Y SÍNTOMAS NEURÓLOGICOS</v>
      </c>
      <c r="K207" s="69"/>
      <c r="L207" s="111" t="str">
        <f>VLOOKUP(I207,Hoja2!A$3:I$54,4,0)</f>
        <v>PG INSPECCIONES, PG EMERGENCIA</v>
      </c>
      <c r="M207" s="111" t="str">
        <f>VLOOKUP(I207,Hoja2!A$3:I$54,5,0)</f>
        <v>PVE RUIDO</v>
      </c>
      <c r="N207" s="70">
        <v>10</v>
      </c>
      <c r="O207" s="70">
        <v>3</v>
      </c>
      <c r="P207" s="70">
        <v>25</v>
      </c>
      <c r="Q207" s="70">
        <f t="shared" si="32"/>
        <v>30</v>
      </c>
      <c r="R207" s="70">
        <f t="shared" si="33"/>
        <v>750</v>
      </c>
      <c r="S207" s="70" t="str">
        <f t="shared" si="34"/>
        <v>MA-30</v>
      </c>
      <c r="T207" s="62" t="str">
        <f t="shared" si="35"/>
        <v>I</v>
      </c>
      <c r="U207" s="62" t="str">
        <f t="shared" si="36"/>
        <v>No Aceptable</v>
      </c>
      <c r="V207" s="69">
        <v>1</v>
      </c>
      <c r="W207" s="67" t="str">
        <f>VLOOKUP(I207,Hoja2!A$3:I$54,6,0)</f>
        <v>SECUELA, CALIFICACIÓN DE ENFERMEDAD LABORAL</v>
      </c>
      <c r="X207" s="73"/>
      <c r="Y207" s="73"/>
      <c r="Z207" s="73"/>
      <c r="AA207" s="72" t="str">
        <f>VLOOKUP(I207,Hoja2!A$3:I$54,7,0)</f>
        <v>N/A</v>
      </c>
      <c r="AB207" s="72" t="str">
        <f>VLOOKUP(I207,Hoja2!A$3:I$54,8,0)</f>
        <v>AUTOCUIDADO</v>
      </c>
      <c r="AC207" s="73" t="str">
        <f>VLOOKUP(I207,Hoja2!A$3:I$54,9,0)</f>
        <v>PG HIGIENE</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15">
      <c r="A208" s="156"/>
      <c r="B208" s="153"/>
      <c r="C208" s="117"/>
      <c r="D208" s="120"/>
      <c r="E208" s="123"/>
      <c r="F208" s="123"/>
      <c r="G208" s="123"/>
      <c r="H208" s="111" t="str">
        <f>VLOOKUP(I208,Hoja2!A$3:I$54,2,0)</f>
        <v>X, GAMMA, ALFA, BETA, NEUTRONES</v>
      </c>
      <c r="I208" s="68" t="s">
        <v>69</v>
      </c>
      <c r="J208" s="111" t="str">
        <f>VLOOKUP(I208,Hoja2!A$3:I$54,3,0)</f>
        <v>QUEMADURAS</v>
      </c>
      <c r="K208" s="69"/>
      <c r="L208" s="111" t="str">
        <f>VLOOKUP(I208,Hoja2!A$3:I$54,4,0)</f>
        <v>PG INSPECCIONES, PG EMERGENCIA</v>
      </c>
      <c r="M208" s="111" t="str">
        <f>VLOOKUP(I208,Hoja2!A$3:I$54,5,0)</f>
        <v>PVE RADIACIÓN</v>
      </c>
      <c r="N208" s="70">
        <v>2</v>
      </c>
      <c r="O208" s="70">
        <v>3</v>
      </c>
      <c r="P208" s="70">
        <v>10</v>
      </c>
      <c r="Q208" s="70">
        <f t="shared" si="32"/>
        <v>6</v>
      </c>
      <c r="R208" s="70">
        <f t="shared" si="33"/>
        <v>60</v>
      </c>
      <c r="S208" s="70" t="str">
        <f t="shared" si="34"/>
        <v>M-6</v>
      </c>
      <c r="T208" s="62" t="str">
        <f t="shared" si="35"/>
        <v>III</v>
      </c>
      <c r="U208" s="62" t="str">
        <f t="shared" si="36"/>
        <v>Mejorable</v>
      </c>
      <c r="V208" s="69">
        <v>1</v>
      </c>
      <c r="W208" s="67" t="str">
        <f>VLOOKUP(I208,Hoja2!A$3:I$54,6,0)</f>
        <v>SECUELA, CALIFICACIÓN DE ENFERMEDAD LABORAL, MUERTE</v>
      </c>
      <c r="X208" s="73"/>
      <c r="Y208" s="73"/>
      <c r="Z208" s="73"/>
      <c r="AA208" s="72" t="str">
        <f>VLOOKUP(I208,Hoja2!A$3:I$54,7,0)</f>
        <v>N/A</v>
      </c>
      <c r="AB208" s="72" t="str">
        <f>VLOOKUP(I208,Hoja2!A$3:I$54,8,0)</f>
        <v>N/A</v>
      </c>
      <c r="AC208" s="73" t="str">
        <f>VLOOKUP(I208,Hoja2!A$3:I$54,9,0)</f>
        <v>FORTALECIMIENTO PVE RADIACIÓN</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56"/>
      <c r="B209" s="153"/>
      <c r="C209" s="117"/>
      <c r="D209" s="120"/>
      <c r="E209" s="123"/>
      <c r="F209" s="123"/>
      <c r="G209" s="123"/>
      <c r="H209" s="111" t="str">
        <f>VLOOKUP(I209,Hoja2!A$3:I$54,2,0)</f>
        <v>POLVOS INORGÁNICOS</v>
      </c>
      <c r="I209" s="68" t="s">
        <v>78</v>
      </c>
      <c r="J209" s="111" t="str">
        <f>VLOOKUP(I209,Hoja2!A$3:I$54,3,0)</f>
        <v>COMPLICACIONES RESPIRATORIAS</v>
      </c>
      <c r="K209" s="69"/>
      <c r="L209" s="111" t="str">
        <f>VLOOKUP(I209,Hoja2!A$3:I$54,4,0)</f>
        <v>PG INSPECCIONES, PG EMERGENCIA, PG RIESGO QUÍMICO</v>
      </c>
      <c r="M209" s="111" t="str">
        <f>VLOOKUP(I209,Hoja2!A$3:I$54,5,0)</f>
        <v>ELEMENTOS DE PROTECCIÓN PERSONAL</v>
      </c>
      <c r="N209" s="70">
        <v>2</v>
      </c>
      <c r="O209" s="70">
        <v>3</v>
      </c>
      <c r="P209" s="70">
        <v>10</v>
      </c>
      <c r="Q209" s="70">
        <f t="shared" si="32"/>
        <v>6</v>
      </c>
      <c r="R209" s="70">
        <f t="shared" si="33"/>
        <v>60</v>
      </c>
      <c r="S209" s="70" t="str">
        <f t="shared" si="34"/>
        <v>M-6</v>
      </c>
      <c r="T209" s="62" t="str">
        <f t="shared" si="35"/>
        <v>III</v>
      </c>
      <c r="U209" s="62" t="str">
        <f t="shared" si="36"/>
        <v>Mejorable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56"/>
      <c r="B210" s="153"/>
      <c r="C210" s="117"/>
      <c r="D210" s="120"/>
      <c r="E210" s="123"/>
      <c r="F210" s="123"/>
      <c r="G210" s="123"/>
      <c r="H210" s="111" t="str">
        <f>VLOOKUP(I210,Hoja2!A$3:I$54,2,0)</f>
        <v>MATERIAL PARTICULADO</v>
      </c>
      <c r="I210" s="68" t="s">
        <v>84</v>
      </c>
      <c r="J210" s="111" t="str">
        <f>VLOOKUP(I210,Hoja2!A$3:I$54,3,0)</f>
        <v>COMPLICACIONES RESPIRATORIAS</v>
      </c>
      <c r="K210" s="69"/>
      <c r="L210" s="111" t="str">
        <f>VLOOKUP(I210,Hoja2!A$3:I$54,4,0)</f>
        <v>PG INSPECCIONES, PG EMERGENCIA, PG RIESGO QUÍMICO</v>
      </c>
      <c r="M210" s="111"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56"/>
      <c r="B211" s="153"/>
      <c r="C211" s="117"/>
      <c r="D211" s="120"/>
      <c r="E211" s="123"/>
      <c r="F211" s="123"/>
      <c r="G211" s="123"/>
      <c r="H211" s="111" t="str">
        <f>VLOOKUP(I211,Hoja2!A$3:I$54,2,0)</f>
        <v>HUMOS METÁLICOS O NO METÁLICOS</v>
      </c>
      <c r="I211" s="68" t="s">
        <v>93</v>
      </c>
      <c r="J211" s="111" t="str">
        <f>VLOOKUP(I211,Hoja2!A$3:I$54,3,0)</f>
        <v>COMPLICACIONES RESPIRATORIAS</v>
      </c>
      <c r="K211" s="69"/>
      <c r="L211" s="111" t="str">
        <f>VLOOKUP(I211,Hoja2!A$3:I$54,4,0)</f>
        <v>PG INSPECCIONES, PG EMERGENCIA, PG RIESGO QUÍMICO</v>
      </c>
      <c r="M211" s="111" t="str">
        <f>VLOOKUP(I211,Hoja2!A$3:I$54,5,0)</f>
        <v>ELEMENTOS DE PROTECCIÓN PERSONAL</v>
      </c>
      <c r="N211" s="70">
        <v>2</v>
      </c>
      <c r="O211" s="70">
        <v>1</v>
      </c>
      <c r="P211" s="70">
        <v>10</v>
      </c>
      <c r="Q211" s="70">
        <f t="shared" si="32"/>
        <v>2</v>
      </c>
      <c r="R211" s="70">
        <f t="shared" si="33"/>
        <v>20</v>
      </c>
      <c r="S211" s="70" t="str">
        <f t="shared" si="34"/>
        <v>B-2</v>
      </c>
      <c r="T211" s="62" t="str">
        <f t="shared" si="35"/>
        <v>IV</v>
      </c>
      <c r="U211" s="62" t="str">
        <f t="shared" si="36"/>
        <v>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56"/>
      <c r="B212" s="153"/>
      <c r="C212" s="117"/>
      <c r="D212" s="120"/>
      <c r="E212" s="123"/>
      <c r="F212" s="123"/>
      <c r="G212" s="123"/>
      <c r="H212" s="111" t="str">
        <f>VLOOKUP(I212,Hoja2!A$3:I$54,2,0)</f>
        <v>MICROORGANISMOS</v>
      </c>
      <c r="I212" s="68" t="s">
        <v>237</v>
      </c>
      <c r="J212" s="111" t="str">
        <f>VLOOKUP(I212,Hoja2!A$3:I$54,3,0)</f>
        <v>GRIPAS, NAUSEAS, MAREOS, MALESTAR GENERAL</v>
      </c>
      <c r="K212" s="69"/>
      <c r="L212" s="111" t="str">
        <f>VLOOKUP(I212,Hoja2!A$3:I$54,4,0)</f>
        <v>PG INSPECCIONES, PG EMERGENCIA</v>
      </c>
      <c r="M212" s="111"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56"/>
      <c r="B213" s="153"/>
      <c r="C213" s="117"/>
      <c r="D213" s="120"/>
      <c r="E213" s="123"/>
      <c r="F213" s="123"/>
      <c r="G213" s="123"/>
      <c r="H213" s="111" t="str">
        <f>VLOOKUP(I213,Hoja2!A$3:I$54,2,0)</f>
        <v>MICROORGANISMOS EN EL AMBIENTE</v>
      </c>
      <c r="I213" s="68" t="s">
        <v>240</v>
      </c>
      <c r="J213" s="111" t="str">
        <f>VLOOKUP(I213,Hoja2!A$3:I$54,3,0)</f>
        <v>LESIONES EN LA PIEL, MALESTAR GENERAL</v>
      </c>
      <c r="K213" s="69"/>
      <c r="L213" s="111" t="str">
        <f>VLOOKUP(I213,Hoja2!A$3:I$54,4,0)</f>
        <v>PG INSPECCIONES, PG EMERGENCIA</v>
      </c>
      <c r="M213" s="111"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56"/>
      <c r="B214" s="153"/>
      <c r="C214" s="117"/>
      <c r="D214" s="120"/>
      <c r="E214" s="123"/>
      <c r="F214" s="123"/>
      <c r="G214" s="123"/>
      <c r="H214" s="111" t="str">
        <f>VLOOKUP(I214,Hoja2!A$3:I$54,2,0)</f>
        <v>HONGOS</v>
      </c>
      <c r="I214" s="68" t="s">
        <v>113</v>
      </c>
      <c r="J214" s="111" t="str">
        <f>VLOOKUP(I214,Hoja2!A$3:I$54,3,0)</f>
        <v>LESIONES EN LA PIEL</v>
      </c>
      <c r="K214" s="69"/>
      <c r="L214" s="111" t="str">
        <f>VLOOKUP(I214,Hoja2!A$3:I$54,4,0)</f>
        <v>PG INSPECCIONES, PG EMERGENCIA</v>
      </c>
      <c r="M214" s="111"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56"/>
      <c r="B215" s="153"/>
      <c r="C215" s="117"/>
      <c r="D215" s="120"/>
      <c r="E215" s="123"/>
      <c r="F215" s="123"/>
      <c r="G215" s="123"/>
      <c r="H215" s="111" t="str">
        <f>VLOOKUP(I215,Hoja2!A$3:I$54,2,0)</f>
        <v>FLUIDOS</v>
      </c>
      <c r="I215" s="68" t="s">
        <v>117</v>
      </c>
      <c r="J215" s="111" t="str">
        <f>VLOOKUP(I215,Hoja2!A$3:I$54,3,0)</f>
        <v>LESIONES DÉRMICAS</v>
      </c>
      <c r="K215" s="69"/>
      <c r="L215" s="111" t="str">
        <f>VLOOKUP(I215,Hoja2!A$3:I$54,4,0)</f>
        <v>PG INSPECCIONES, PG EMERGENCIA</v>
      </c>
      <c r="M215" s="111"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56"/>
      <c r="B216" s="153"/>
      <c r="C216" s="117"/>
      <c r="D216" s="120"/>
      <c r="E216" s="123"/>
      <c r="F216" s="123"/>
      <c r="G216" s="123"/>
      <c r="H216" s="111" t="str">
        <f>VLOOKUP(I216,Hoja2!A$3:I$54,2,0)</f>
        <v>PARÁSITOS</v>
      </c>
      <c r="I216" s="68" t="s">
        <v>119</v>
      </c>
      <c r="J216" s="111" t="str">
        <f>VLOOKUP(I216,Hoja2!A$3:I$54,3,0)</f>
        <v>LESIONES, INFECCIONES PARASITARIAS</v>
      </c>
      <c r="K216" s="69"/>
      <c r="L216" s="111" t="str">
        <f>VLOOKUP(I216,Hoja2!A$3:I$54,4,0)</f>
        <v>PG INSPECCIONES, PG EMERGENCIA</v>
      </c>
      <c r="M216" s="111"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56"/>
      <c r="B217" s="153"/>
      <c r="C217" s="117"/>
      <c r="D217" s="120"/>
      <c r="E217" s="123"/>
      <c r="F217" s="123"/>
      <c r="G217" s="123"/>
      <c r="H217" s="111" t="str">
        <f>VLOOKUP(I217,Hoja2!A$3:I$54,2,0)</f>
        <v>ANIMALES VIVOS</v>
      </c>
      <c r="I217" s="68" t="s">
        <v>122</v>
      </c>
      <c r="J217" s="111" t="str">
        <f>VLOOKUP(I217,Hoja2!A$3:I$54,3,0)</f>
        <v>LESIONES EN TEJIDOS, INFECCIONES, ENFERMADES INFECTOCONTAGIOSAS</v>
      </c>
      <c r="K217" s="69"/>
      <c r="L217" s="111" t="str">
        <f>VLOOKUP(I217,Hoja2!A$3:I$54,4,0)</f>
        <v>PG INSPECCIONES, PG EMERGENCIA</v>
      </c>
      <c r="M217" s="111"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56"/>
      <c r="B218" s="153"/>
      <c r="C218" s="117"/>
      <c r="D218" s="120"/>
      <c r="E218" s="123"/>
      <c r="F218" s="123"/>
      <c r="G218" s="123"/>
      <c r="H218" s="111" t="str">
        <f>VLOOKUP(I218,Hoja2!A$3:I$54,2,0)</f>
        <v>CARGA DE UN PESO MAYOR AL RECOMENDADO</v>
      </c>
      <c r="I218" s="68" t="s">
        <v>125</v>
      </c>
      <c r="J218" s="111" t="str">
        <f>VLOOKUP(I218,Hoja2!A$3:I$54,3,0)</f>
        <v>LESIONES OSTEOMUSCULARES</v>
      </c>
      <c r="K218" s="69"/>
      <c r="L218" s="111" t="str">
        <f>VLOOKUP(I218,Hoja2!A$3:I$54,4,0)</f>
        <v>PG INSPECCIONES, PG EMERGENCIA</v>
      </c>
      <c r="M218" s="111"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56"/>
      <c r="B219" s="153"/>
      <c r="C219" s="117"/>
      <c r="D219" s="120"/>
      <c r="E219" s="123"/>
      <c r="F219" s="123"/>
      <c r="G219" s="123"/>
      <c r="H219" s="111" t="str">
        <f>VLOOKUP(I219,Hoja2!A$3:I$54,2,0)</f>
        <v>FORZADAS, PROLONGADAS EN PERSONAL OPERATIVO</v>
      </c>
      <c r="I219" s="68" t="s">
        <v>243</v>
      </c>
      <c r="J219" s="111" t="str">
        <f>VLOOKUP(I219,Hoja2!A$3:I$54,3,0)</f>
        <v>DOLOR DE ESPALDA, LESIONES EN LA COLUMNA</v>
      </c>
      <c r="K219" s="69"/>
      <c r="L219" s="111" t="str">
        <f>VLOOKUP(I219,Hoja2!A$3:I$54,4,0)</f>
        <v>PG INSPECCIONES, PG EMERGENCIA</v>
      </c>
      <c r="M219" s="111"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56"/>
      <c r="B220" s="153"/>
      <c r="C220" s="117"/>
      <c r="D220" s="120"/>
      <c r="E220" s="123"/>
      <c r="F220" s="123"/>
      <c r="G220" s="123"/>
      <c r="H220" s="111" t="str">
        <f>VLOOKUP(I220,Hoja2!A$3:I$54,2,0)</f>
        <v>HIGIENE POSTURAL, MOVIMIENTOS REPETITIVOS</v>
      </c>
      <c r="I220" s="68" t="s">
        <v>245</v>
      </c>
      <c r="J220" s="111" t="str">
        <f>VLOOKUP(I220,Hoja2!A$3:I$54,3,0)</f>
        <v>LESIONES OSTEOMUSCULARES, TRANSTORNO DE TRAUMA ACUMULATIVO</v>
      </c>
      <c r="K220" s="69"/>
      <c r="L220" s="111" t="str">
        <f>VLOOKUP(I220,Hoja2!A$3:I$54,4,0)</f>
        <v>PG INSPECCIONES, PG EMERGENCIA</v>
      </c>
      <c r="M220" s="111"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56"/>
      <c r="B221" s="153"/>
      <c r="C221" s="117"/>
      <c r="D221" s="120"/>
      <c r="E221" s="123"/>
      <c r="F221" s="123"/>
      <c r="G221" s="123"/>
      <c r="H221" s="111" t="str">
        <f>VLOOKUP(I221,Hoja2!A$3:I$54,2,0)</f>
        <v>RELACIONES, COHESIÓN, CALIDAD DE INTERACCIONES NO EFECTIVA, NO HAY TRABAJO EN EQUIPO</v>
      </c>
      <c r="I221" s="68" t="s">
        <v>141</v>
      </c>
      <c r="J221" s="111" t="str">
        <f>VLOOKUP(I221,Hoja2!A$3:I$54,3,0)</f>
        <v>ENFERMEDADES DIGESTIVAS, IRRITABILIDAD</v>
      </c>
      <c r="K221" s="69"/>
      <c r="L221" s="111" t="str">
        <f>VLOOKUP(I221,Hoja2!A$3:I$54,4,0)</f>
        <v>N/A</v>
      </c>
      <c r="M221" s="111"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56"/>
      <c r="B222" s="153"/>
      <c r="C222" s="117"/>
      <c r="D222" s="120"/>
      <c r="E222" s="123"/>
      <c r="F222" s="123"/>
      <c r="G222" s="123"/>
      <c r="H222" s="111" t="str">
        <f>VLOOKUP(I222,Hoja2!A$3:I$54,2,0)</f>
        <v>CARGA MENTAL, DEMANDAS EMOCIONALES, INESPECIFICIDAD DE DEFINICIÓN DE ROLES, MONOTONÍA</v>
      </c>
      <c r="I222" s="68" t="s">
        <v>146</v>
      </c>
      <c r="J222" s="111" t="str">
        <f>VLOOKUP(I222,Hoja2!A$3:I$54,3,0)</f>
        <v>ESTRÉS, CEFALÉA, IRRITABILIDAD</v>
      </c>
      <c r="K222" s="69"/>
      <c r="L222" s="111" t="str">
        <f>VLOOKUP(I222,Hoja2!A$3:I$54,4,0)</f>
        <v>N/A</v>
      </c>
      <c r="M222" s="111"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56"/>
      <c r="B223" s="153"/>
      <c r="C223" s="117"/>
      <c r="D223" s="120"/>
      <c r="E223" s="123"/>
      <c r="F223" s="123"/>
      <c r="G223" s="123"/>
      <c r="H223" s="111" t="str">
        <f>VLOOKUP(I223,Hoja2!A$3:I$54,2,0)</f>
        <v>TECNOLOGÍA NO AVANZADA, COMUNICACIÓN NO EFECTIVA, SOBRECARGA CUANTITATIVA Y CUALITATIVA, NO HAY VARIACIÓN EN FORMA DE TRABAJO</v>
      </c>
      <c r="I223" s="68" t="s">
        <v>149</v>
      </c>
      <c r="J223" s="111" t="str">
        <f>VLOOKUP(I223,Hoja2!A$3:I$54,3,0)</f>
        <v>ENFERMEDADES DIGESTIVAS, IRRITABILIDAD</v>
      </c>
      <c r="K223" s="69"/>
      <c r="L223" s="111" t="str">
        <f>VLOOKUP(I223,Hoja2!A$3:I$54,4,0)</f>
        <v>N/A</v>
      </c>
      <c r="M223" s="111"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56"/>
      <c r="B224" s="153"/>
      <c r="C224" s="117"/>
      <c r="D224" s="120"/>
      <c r="E224" s="123"/>
      <c r="F224" s="123"/>
      <c r="G224" s="123"/>
      <c r="H224" s="111" t="str">
        <f>VLOOKUP(I224,Hoja2!A$3:I$54,2,0)</f>
        <v>ESTILOS DE MANDO RÍGIDOS, AUSENCIA DE CAPACITACIÓN, AUSENCIA DE PROGRAMAS DE BIENESTAR</v>
      </c>
      <c r="I224" s="68" t="s">
        <v>154</v>
      </c>
      <c r="J224" s="111" t="str">
        <f>VLOOKUP(I224,Hoja2!A$3:I$54,3,0)</f>
        <v>ESTRÉS, DEPRESIÓN, DESMOTIVACIÓN, AUSENCIA DE ATENCIÓN</v>
      </c>
      <c r="K224" s="69"/>
      <c r="L224" s="111" t="str">
        <f>VLOOKUP(I224,Hoja2!A$3:I$54,4,0)</f>
        <v>N/A</v>
      </c>
      <c r="M224" s="111"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56"/>
      <c r="B225" s="153"/>
      <c r="C225" s="117"/>
      <c r="D225" s="120"/>
      <c r="E225" s="123"/>
      <c r="F225" s="123"/>
      <c r="G225" s="123"/>
      <c r="H225" s="111" t="str">
        <f>VLOOKUP(I225,Hoja2!A$3:I$54,2,0)</f>
        <v>SISMOS, INCENDIOS, INUNDACIONES, TERREMOTOS, VENDAVALES</v>
      </c>
      <c r="I225" s="68" t="s">
        <v>250</v>
      </c>
      <c r="J225" s="111" t="str">
        <f>VLOOKUP(I225,Hoja2!A$3:I$54,3,0)</f>
        <v>LESIONES, ATRAPAMIENTO, APLASTAMIENTO, PÉRDIDAS MATERIALES</v>
      </c>
      <c r="K225" s="69"/>
      <c r="L225" s="111" t="str">
        <f>VLOOKUP(I225,Hoja2!A$3:I$54,4,0)</f>
        <v>PG INSPECCIONES, PG EMERGENCIA</v>
      </c>
      <c r="M225" s="111"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56"/>
      <c r="B226" s="153"/>
      <c r="C226" s="118"/>
      <c r="D226" s="121"/>
      <c r="E226" s="124"/>
      <c r="F226" s="124"/>
      <c r="G226" s="124"/>
      <c r="H226" s="112" t="str">
        <f>VLOOKUP(I226,Hoja2!A$3:I$54,2,0)</f>
        <v>LLUVIAS, GRANIZADA, HELADAS</v>
      </c>
      <c r="I226" s="86" t="s">
        <v>251</v>
      </c>
      <c r="J226" s="112" t="str">
        <f>VLOOKUP(I226,Hoja2!A$3:I$54,3,0)</f>
        <v>LESIONES, ATRAPAMIENTO, APLASTAMIENTO, PÉRDIDAS MATERIALES</v>
      </c>
      <c r="K226" s="87"/>
      <c r="L226" s="112" t="str">
        <f>VLOOKUP(I226,Hoja2!A$3:I$54,4,0)</f>
        <v>PG INSPECCIONES, PG EMERGENCIA</v>
      </c>
      <c r="M226" s="112"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25.5">
      <c r="A227" s="156"/>
      <c r="B227" s="153"/>
      <c r="C227" s="125" t="s">
        <v>320</v>
      </c>
      <c r="D227" s="128" t="s">
        <v>321</v>
      </c>
      <c r="E227" s="131" t="s">
        <v>271</v>
      </c>
      <c r="F227" s="131">
        <v>40</v>
      </c>
      <c r="G227" s="131"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10</v>
      </c>
      <c r="O227" s="77">
        <v>3</v>
      </c>
      <c r="P227" s="77">
        <v>60</v>
      </c>
      <c r="Q227" s="77">
        <f t="shared" si="32"/>
        <v>30</v>
      </c>
      <c r="R227" s="77">
        <f t="shared" si="33"/>
        <v>1800</v>
      </c>
      <c r="S227" s="77" t="str">
        <f t="shared" si="34"/>
        <v>MA-30</v>
      </c>
      <c r="T227" s="78" t="str">
        <f t="shared" si="35"/>
        <v>I</v>
      </c>
      <c r="U227" s="78" t="str">
        <f>IF(T227=0,"",IF(T227="IV","Aceptable",IF(T227="III","Mejorable",IF(T227="II","No Aceptable o Aceptable con Control Especifico",IF(T227="I","No Aceptable","")))))</f>
        <v>No Aceptable</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25.5">
      <c r="A228" s="156"/>
      <c r="B228" s="153"/>
      <c r="C228" s="126"/>
      <c r="D228" s="129"/>
      <c r="E228" s="132"/>
      <c r="F228" s="132"/>
      <c r="G228" s="132"/>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10</v>
      </c>
      <c r="O228" s="61">
        <v>3</v>
      </c>
      <c r="P228" s="61">
        <v>60</v>
      </c>
      <c r="Q228" s="61">
        <f t="shared" si="32"/>
        <v>30</v>
      </c>
      <c r="R228" s="61">
        <f t="shared" si="33"/>
        <v>1800</v>
      </c>
      <c r="S228" s="61" t="str">
        <f t="shared" si="34"/>
        <v>MA-30</v>
      </c>
      <c r="T228" s="62" t="str">
        <f t="shared" si="35"/>
        <v>I</v>
      </c>
      <c r="U228" s="62" t="str">
        <f aca="true" t="shared" si="37" ref="U228:U262">IF(T228=0,"",IF(T228="IV","Aceptable",IF(T228="III","Mejorable",IF(T228="II","No Aceptable o Aceptable con Control Especifico",IF(T228="I","No Aceptable","")))))</f>
        <v>No Aceptable</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40.5">
      <c r="A229" s="156"/>
      <c r="B229" s="153"/>
      <c r="C229" s="126"/>
      <c r="D229" s="129"/>
      <c r="E229" s="132"/>
      <c r="F229" s="132"/>
      <c r="G229" s="132"/>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30">
      <c r="A230" s="156"/>
      <c r="B230" s="153"/>
      <c r="C230" s="126"/>
      <c r="D230" s="129"/>
      <c r="E230" s="132"/>
      <c r="F230" s="132"/>
      <c r="G230" s="132"/>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10</v>
      </c>
      <c r="O230" s="61">
        <v>3</v>
      </c>
      <c r="P230" s="61">
        <v>25</v>
      </c>
      <c r="Q230" s="61">
        <f t="shared" si="32"/>
        <v>30</v>
      </c>
      <c r="R230" s="61">
        <f t="shared" si="33"/>
        <v>750</v>
      </c>
      <c r="S230" s="61" t="str">
        <f t="shared" si="34"/>
        <v>MA-30</v>
      </c>
      <c r="T230" s="66" t="str">
        <f t="shared" si="35"/>
        <v>I</v>
      </c>
      <c r="U230" s="66" t="str">
        <f t="shared" si="37"/>
        <v>No Aceptable</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56"/>
      <c r="B231" s="153"/>
      <c r="C231" s="126"/>
      <c r="D231" s="129"/>
      <c r="E231" s="132"/>
      <c r="F231" s="132"/>
      <c r="G231" s="132"/>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10</v>
      </c>
      <c r="O231" s="61">
        <v>4</v>
      </c>
      <c r="P231" s="61">
        <v>60</v>
      </c>
      <c r="Q231" s="61">
        <f t="shared" si="32"/>
        <v>40</v>
      </c>
      <c r="R231" s="61">
        <f t="shared" si="33"/>
        <v>2400</v>
      </c>
      <c r="S231" s="61" t="str">
        <f t="shared" si="34"/>
        <v>MA-40</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30">
      <c r="A232" s="156"/>
      <c r="B232" s="153"/>
      <c r="C232" s="126"/>
      <c r="D232" s="129"/>
      <c r="E232" s="132"/>
      <c r="F232" s="132"/>
      <c r="G232" s="132"/>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10</v>
      </c>
      <c r="O232" s="61">
        <v>4</v>
      </c>
      <c r="P232" s="61">
        <v>25</v>
      </c>
      <c r="Q232" s="61">
        <f t="shared" si="32"/>
        <v>40</v>
      </c>
      <c r="R232" s="61">
        <f t="shared" si="33"/>
        <v>1000</v>
      </c>
      <c r="S232" s="61" t="str">
        <f t="shared" si="34"/>
        <v>MA-40</v>
      </c>
      <c r="T232" s="66" t="str">
        <f t="shared" si="35"/>
        <v>I</v>
      </c>
      <c r="U232" s="66" t="str">
        <f t="shared" si="37"/>
        <v>No Aceptable</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56"/>
      <c r="B233" s="153"/>
      <c r="C233" s="126"/>
      <c r="D233" s="129"/>
      <c r="E233" s="132"/>
      <c r="F233" s="132"/>
      <c r="G233" s="132"/>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56"/>
      <c r="B234" s="153"/>
      <c r="C234" s="126"/>
      <c r="D234" s="129"/>
      <c r="E234" s="132"/>
      <c r="F234" s="132"/>
      <c r="G234" s="132"/>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2"/>
        <v>18</v>
      </c>
      <c r="R234" s="61">
        <f t="shared" si="33"/>
        <v>450</v>
      </c>
      <c r="S234" s="61" t="str">
        <f t="shared" si="34"/>
        <v>A-18</v>
      </c>
      <c r="T234" s="62" t="str">
        <f t="shared" si="35"/>
        <v>II</v>
      </c>
      <c r="U234" s="62" t="str">
        <f t="shared" si="37"/>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56"/>
      <c r="B235" s="153"/>
      <c r="C235" s="126"/>
      <c r="D235" s="129"/>
      <c r="E235" s="132"/>
      <c r="F235" s="132"/>
      <c r="G235" s="132"/>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2</v>
      </c>
      <c r="P235" s="61">
        <v>10</v>
      </c>
      <c r="Q235" s="61">
        <f t="shared" si="32"/>
        <v>4</v>
      </c>
      <c r="R235" s="61">
        <f t="shared" si="33"/>
        <v>40</v>
      </c>
      <c r="S235" s="61" t="str">
        <f t="shared" si="34"/>
        <v>B-4</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56"/>
      <c r="B236" s="153"/>
      <c r="C236" s="126"/>
      <c r="D236" s="129"/>
      <c r="E236" s="132"/>
      <c r="F236" s="132"/>
      <c r="G236" s="132"/>
      <c r="H236" s="109" t="str">
        <f>VLOOKUP(I236,'[1]Hoja2'!A$3:I$54,2,0)</f>
        <v>MÁQUINARIA Y EQUIPO</v>
      </c>
      <c r="I236" s="59" t="s">
        <v>168</v>
      </c>
      <c r="J236" s="109" t="str">
        <f>VLOOKUP(I236,'[1]Hoja2'!A$3:I$54,3,0)</f>
        <v>ATRAPAMIENTO, AMPUTACIÓN, APLASTAMIENTO, FRACTURA</v>
      </c>
      <c r="K236" s="60"/>
      <c r="L236" s="109" t="str">
        <f>VLOOKUP(I236,'[1]Hoja2'!A$3:I$54,4,0)</f>
        <v>PG INSPECCIONES, PG EMERGENCIA, REQUISITOS PARA MANEJO DE MÁQUINAS, REQUISITOS PARA REALIZAR LABORES EN TALLERES</v>
      </c>
      <c r="M236" s="109" t="str">
        <f>VLOOKUP(I236,'[1]Hoja2'!A$3:I$54,5,0)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9"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30" ht="63.75">
      <c r="A237" s="156"/>
      <c r="B237" s="153"/>
      <c r="C237" s="126"/>
      <c r="D237" s="129"/>
      <c r="E237" s="132"/>
      <c r="F237" s="132"/>
      <c r="G237" s="132"/>
      <c r="H237" s="109" t="str">
        <f>VLOOKUP(I237,'[1]Hoja2'!A$3:I$54,2,0)</f>
        <v>HERRAMIENTAS MANUALES</v>
      </c>
      <c r="I237" s="59" t="s">
        <v>174</v>
      </c>
      <c r="J237" s="109" t="str">
        <f>VLOOKUP(I237,'[1]Hoja2'!A$3:I$54,3,0)</f>
        <v>QUEMADURAS, LESIONES, PELLIZCOS, APLASTAMIENTOS</v>
      </c>
      <c r="K237" s="60"/>
      <c r="L237" s="109" t="str">
        <f>VLOOKUP(I237,'[1]Hoja2'!A$3:I$54,4,0)</f>
        <v>REQUISITOS MANEJO DE EQUIPOS EMPLEADOS EN LABORES DE CONSTRUCCION ACUEDUCTO Y ALCANTARILLADO, PG INSPECCIONES,PG EMERGENCIA, REQUISITOS  PARA EL MANEJO DE MÁQUINAS HERRAMIENTAS</v>
      </c>
      <c r="M237" s="109" t="str">
        <f>VLOOKUP(I237,'[1]Hoja2'!A$3:I$54,5,0)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9"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30" ht="40.5">
      <c r="A238" s="156"/>
      <c r="B238" s="153"/>
      <c r="C238" s="126"/>
      <c r="D238" s="129"/>
      <c r="E238" s="132"/>
      <c r="F238" s="132"/>
      <c r="G238" s="132"/>
      <c r="H238" s="109" t="str">
        <f>VLOOKUP(I238,'[1]Hoja2'!A$3:I$54,2,0)</f>
        <v>MANTENIMIENTO DE PUENTE GRUAS, LIMPIEZA DE CANALES, MANTENIMIENTO DE INSTALACIONES LOCATIVAS, MANTENIMIENTO Y REPARACION DE POZOS</v>
      </c>
      <c r="I238" s="59" t="s">
        <v>203</v>
      </c>
      <c r="J238" s="109" t="str">
        <f>VLOOKUP(I238,'[1]Hoja2'!A$3:I$54,3,0)</f>
        <v>LESIONES, FRACTURAS</v>
      </c>
      <c r="K238" s="60"/>
      <c r="L238" s="109" t="str">
        <f>VLOOKUP(I238,'[1]Hoja2'!A$3:I$54,4,0)</f>
        <v>PG INSPECCIONES, PG EMERGENCIA, REQUISITOS MÍNIMOS DE SEGURIDAD E HIGIENE PARA TRABAJOS EN ALTURAS</v>
      </c>
      <c r="M238" s="109" t="str">
        <f>VLOOKUP(I238,'[1]Hoja2'!A$3:I$54,5,0)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9"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30" ht="40.5">
      <c r="A239" s="156"/>
      <c r="B239" s="153"/>
      <c r="C239" s="126"/>
      <c r="D239" s="129"/>
      <c r="E239" s="132"/>
      <c r="F239" s="132"/>
      <c r="G239" s="132"/>
      <c r="H239" s="109" t="str">
        <f>VLOOKUP(I239,'[1]Hoja2'!A$3:I$54,2,0)</f>
        <v>INGRESO A POZOS, RED DE ACUEDUCTO, EXCAVACIONES</v>
      </c>
      <c r="I239" s="59" t="s">
        <v>196</v>
      </c>
      <c r="J239" s="109" t="str">
        <f>VLOOKUP(I239,'[1]Hoja2'!A$3:I$54,3,0)</f>
        <v>INTOXICACIÓN, ASFIXIA</v>
      </c>
      <c r="K239" s="60"/>
      <c r="L239" s="109" t="str">
        <f>VLOOKUP(I239,'[1]Hoja2'!A$3:I$54,4,0)</f>
        <v>PG INSPECCIONES, PG EMERGENCIA, REQUISITOS MÍNIMOS DE SEGURIDAD E HIGIENE PARA ESPACIOS CONFINADOS</v>
      </c>
      <c r="M239" s="109" t="str">
        <f>VLOOKUP(I239,'[1]Hoja2'!A$3:I$54,5,0)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9"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30" ht="38.25">
      <c r="A240" s="156"/>
      <c r="B240" s="153"/>
      <c r="C240" s="126"/>
      <c r="D240" s="129"/>
      <c r="E240" s="132"/>
      <c r="F240" s="132"/>
      <c r="G240" s="132"/>
      <c r="H240" s="58" t="str">
        <f>VLOOKUP(I240,Hoja2!A$3:I$54,2,0)</f>
        <v>CARGA Y DESCARGA DE MÁQUINARIAS Y EQUIPOS</v>
      </c>
      <c r="I240" s="59" t="s">
        <v>216</v>
      </c>
      <c r="J240" s="58" t="str">
        <f>VLOOKUP(I240,Hoja2!A$3:I$54,3,0)</f>
        <v>APLASTAMIENTO, ATRAPAMIENTO, AMPUTACIÓN, PÉRDIDAS MATERIALES, FRACTURAS</v>
      </c>
      <c r="K240" s="60"/>
      <c r="L240" s="58" t="str">
        <f>VLOOKUP(I240,Hoja2!A$3:I$54,4,0)</f>
        <v>PG INSPECCIONES, PG EMERGENCIA, REQUISITOS MÍNIMOS DE SEGURIDAD E HIGIENE PARA TRABAJOS EN ALTURAS</v>
      </c>
      <c r="M240" s="58" t="str">
        <f>VLOOKUP(I240,Hoja2!A$3:I$54,5,0)</f>
        <v>NO OBSERVADO</v>
      </c>
      <c r="N240" s="61">
        <v>2</v>
      </c>
      <c r="O240" s="61">
        <v>1</v>
      </c>
      <c r="P240" s="61">
        <v>10</v>
      </c>
      <c r="Q240" s="61">
        <f t="shared" si="32"/>
        <v>2</v>
      </c>
      <c r="R240" s="61">
        <f t="shared" si="33"/>
        <v>20</v>
      </c>
      <c r="S240" s="61" t="str">
        <f t="shared" si="34"/>
        <v>B-2</v>
      </c>
      <c r="T240" s="62" t="str">
        <f t="shared" si="35"/>
        <v>IV</v>
      </c>
      <c r="U240" s="62" t="str">
        <f t="shared" si="37"/>
        <v>Aceptable</v>
      </c>
      <c r="V240" s="60">
        <v>3</v>
      </c>
      <c r="W240" s="58" t="str">
        <f>VLOOKUP(I240,Hoja2!A$3:I$54,6,0)</f>
        <v>SECUELA, CALIFICACIÓN DE ENFERMEDAD LABORAL, MUERTE</v>
      </c>
      <c r="X240" s="65"/>
      <c r="Y240" s="65"/>
      <c r="Z240" s="65"/>
      <c r="AA240" s="64" t="str">
        <f>VLOOKUP(I240,Hoja2!A$3:I$54,7,0)</f>
        <v>NS DE IZAJE</v>
      </c>
      <c r="AB240" s="64" t="str">
        <f>VLOOKUP(I240,Hoja2!A$3:I$54,8,0)</f>
        <v>BUENAS PRACTICAS, INSPECCIONES PREOPERACIONALES</v>
      </c>
      <c r="AC240" s="65" t="str">
        <f>VLOOKUP(I240,Hoja2!A$3:I$54,9,0)</f>
        <v>USO ADECUADO DE LENGUAJE PARA OPERACIONES DE IZAJE</v>
      </c>
      <c r="AD240" s="83"/>
    </row>
    <row r="241" spans="1:30" ht="15">
      <c r="A241" s="156"/>
      <c r="B241" s="153"/>
      <c r="C241" s="126"/>
      <c r="D241" s="129"/>
      <c r="E241" s="132"/>
      <c r="F241" s="132"/>
      <c r="G241" s="132"/>
      <c r="H241" s="58" t="str">
        <f>VLOOKUP(I241,Hoja2!A$3:I$54,2,0)</f>
        <v>AUSENCIA O EXCESO DE LUZ EN UN AMBIENTE</v>
      </c>
      <c r="I241" s="59" t="s">
        <v>47</v>
      </c>
      <c r="J241" s="58" t="str">
        <f>VLOOKUP(I241,Hoja2!A$3:I$54,3,0)</f>
        <v>ESTRÉS, DIFICULTAD PARA VER, CANSANCIO VISUAL</v>
      </c>
      <c r="K241" s="60"/>
      <c r="L241" s="58" t="str">
        <f>VLOOKUP(I241,Hoja2!A$3:I$54,4,0)</f>
        <v>PG INSPECCIONES, PG EMERGENCIA</v>
      </c>
      <c r="M241" s="58" t="str">
        <f>VLOOKUP(I241,Hoja2!A$3:I$54,5,0)</f>
        <v>NO OBSERVADO</v>
      </c>
      <c r="N241" s="61">
        <v>10</v>
      </c>
      <c r="O241" s="61">
        <v>3</v>
      </c>
      <c r="P241" s="61">
        <v>25</v>
      </c>
      <c r="Q241" s="61">
        <f t="shared" si="32"/>
        <v>30</v>
      </c>
      <c r="R241" s="61">
        <f t="shared" si="33"/>
        <v>750</v>
      </c>
      <c r="S241" s="61" t="str">
        <f t="shared" si="34"/>
        <v>MA-30</v>
      </c>
      <c r="T241" s="62" t="str">
        <f t="shared" si="35"/>
        <v>I</v>
      </c>
      <c r="U241" s="62" t="str">
        <f t="shared" si="37"/>
        <v>No Aceptable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PG HIGIENE</v>
      </c>
      <c r="AD241" s="83"/>
    </row>
    <row r="242" spans="1:30" ht="15">
      <c r="A242" s="156"/>
      <c r="B242" s="153"/>
      <c r="C242" s="126"/>
      <c r="D242" s="129"/>
      <c r="E242" s="132"/>
      <c r="F242" s="132"/>
      <c r="G242" s="132"/>
      <c r="H242" s="58" t="str">
        <f>VLOOKUP(I242,Hoja2!A$3:I$54,2,0)</f>
        <v>MÁQUINARIA O EQUIPO</v>
      </c>
      <c r="I242" s="59" t="s">
        <v>54</v>
      </c>
      <c r="J242" s="58" t="str">
        <f>VLOOKUP(I242,Hoja2!A$3:I$54,3,0)</f>
        <v>SORDERA, ESTRÉS, HIPOACUSIA, CEFALÉA, IRRATIBILIDAD</v>
      </c>
      <c r="K242" s="60"/>
      <c r="L242" s="58" t="str">
        <f>VLOOKUP(I242,Hoja2!A$3:I$54,4,0)</f>
        <v>PG INSPECCIONES, PG EMERGENCIA</v>
      </c>
      <c r="M242" s="58" t="str">
        <f>VLOOKUP(I242,Hoja2!A$3:I$54,5,0)</f>
        <v>PVE RUIDO</v>
      </c>
      <c r="N242" s="61">
        <v>10</v>
      </c>
      <c r="O242" s="61">
        <v>3</v>
      </c>
      <c r="P242" s="61">
        <v>25</v>
      </c>
      <c r="Q242" s="61">
        <f t="shared" si="32"/>
        <v>30</v>
      </c>
      <c r="R242" s="61">
        <f t="shared" si="33"/>
        <v>750</v>
      </c>
      <c r="S242" s="61" t="str">
        <f t="shared" si="34"/>
        <v>MA-30</v>
      </c>
      <c r="T242" s="62" t="str">
        <f t="shared" si="35"/>
        <v>I</v>
      </c>
      <c r="U242" s="62" t="str">
        <f t="shared" si="37"/>
        <v>No Aceptable</v>
      </c>
      <c r="V242" s="60">
        <v>3</v>
      </c>
      <c r="W242" s="58" t="str">
        <f>VLOOKUP(I242,Hoja2!A$3:I$54,6,0)</f>
        <v>SECUELA, CALIFICACIÓN DE ENFERMEDAD LABORAL</v>
      </c>
      <c r="X242" s="65"/>
      <c r="Y242" s="65"/>
      <c r="Z242" s="65"/>
      <c r="AA242" s="64" t="str">
        <f>VLOOKUP(I242,Hoja2!A$3:I$54,7,0)</f>
        <v>N/A</v>
      </c>
      <c r="AB242" s="64" t="str">
        <f>VLOOKUP(I242,Hoja2!A$3:I$54,8,0)</f>
        <v>AUTOCUIDADO E HIGIENE</v>
      </c>
      <c r="AC242" s="65" t="str">
        <f>VLOOKUP(I242,Hoja2!A$3:I$54,9,0)</f>
        <v>FORTALECIMIENTO PV RUIDO</v>
      </c>
      <c r="AD242" s="83"/>
    </row>
    <row r="243" spans="1:30" ht="15">
      <c r="A243" s="156"/>
      <c r="B243" s="153"/>
      <c r="C243" s="126"/>
      <c r="D243" s="129"/>
      <c r="E243" s="132"/>
      <c r="F243" s="132"/>
      <c r="G243" s="132"/>
      <c r="H243" s="58" t="str">
        <f>VLOOKUP(I243,Hoja2!A$3:I$54,2,0)</f>
        <v>MÁQUINARIA O EQUIPO</v>
      </c>
      <c r="I243" s="59" t="s">
        <v>59</v>
      </c>
      <c r="J243" s="58" t="str">
        <f>VLOOKUP(I243,Hoja2!A$3:I$54,3,0)</f>
        <v>MAREOS, VÓMITOS, Y SÍNTOMAS NEURÓLOGICOS</v>
      </c>
      <c r="K243" s="60"/>
      <c r="L243" s="58" t="str">
        <f>VLOOKUP(I243,Hoja2!A$3:I$54,4,0)</f>
        <v>PG INSPECCIONES, PG EMERGENCIA</v>
      </c>
      <c r="M243" s="58" t="str">
        <f>VLOOKUP(I243,Hoja2!A$3:I$54,5,0)</f>
        <v>PVE RUIDO</v>
      </c>
      <c r="N243" s="61">
        <v>10</v>
      </c>
      <c r="O243" s="61">
        <v>3</v>
      </c>
      <c r="P243" s="61">
        <v>25</v>
      </c>
      <c r="Q243" s="61">
        <f t="shared" si="32"/>
        <v>30</v>
      </c>
      <c r="R243" s="61">
        <f t="shared" si="33"/>
        <v>750</v>
      </c>
      <c r="S243" s="61" t="str">
        <f t="shared" si="34"/>
        <v>MA-30</v>
      </c>
      <c r="T243" s="62" t="str">
        <f t="shared" si="35"/>
        <v>I</v>
      </c>
      <c r="U243" s="62" t="str">
        <f t="shared" si="37"/>
        <v>No Aceptable</v>
      </c>
      <c r="V243" s="60">
        <v>3</v>
      </c>
      <c r="W243" s="58" t="str">
        <f>VLOOKUP(I243,Hoja2!A$3:I$54,6,0)</f>
        <v>SECUELA, CALIFICACIÓN DE ENFERMEDAD LABORAL</v>
      </c>
      <c r="X243" s="65"/>
      <c r="Y243" s="65"/>
      <c r="Z243" s="65"/>
      <c r="AA243" s="64" t="str">
        <f>VLOOKUP(I243,Hoja2!A$3:I$54,7,0)</f>
        <v>N/A</v>
      </c>
      <c r="AB243" s="64" t="str">
        <f>VLOOKUP(I243,Hoja2!A$3:I$54,8,0)</f>
        <v>AUTOCUIDADO</v>
      </c>
      <c r="AC243" s="65" t="str">
        <f>VLOOKUP(I243,Hoja2!A$3:I$54,9,0)</f>
        <v>PG HIGIENE</v>
      </c>
      <c r="AD243" s="83"/>
    </row>
    <row r="244" spans="1:30" ht="15">
      <c r="A244" s="156"/>
      <c r="B244" s="153"/>
      <c r="C244" s="126"/>
      <c r="D244" s="129"/>
      <c r="E244" s="132"/>
      <c r="F244" s="132"/>
      <c r="G244" s="132"/>
      <c r="H244" s="58" t="str">
        <f>VLOOKUP(I244,Hoja2!A$3:I$54,2,0)</f>
        <v>X, GAMMA, ALFA, BETA, NEUTRONES</v>
      </c>
      <c r="I244" s="59" t="s">
        <v>69</v>
      </c>
      <c r="J244" s="58" t="str">
        <f>VLOOKUP(I244,Hoja2!A$3:I$54,3,0)</f>
        <v>QUEMADURAS</v>
      </c>
      <c r="K244" s="60"/>
      <c r="L244" s="58" t="str">
        <f>VLOOKUP(I244,Hoja2!A$3:I$54,4,0)</f>
        <v>PG INSPECCIONES, PG EMERGENCIA</v>
      </c>
      <c r="M244" s="58" t="str">
        <f>VLOOKUP(I244,Hoja2!A$3:I$54,5,0)</f>
        <v>PVE RADIACIÓN</v>
      </c>
      <c r="N244" s="61">
        <v>2</v>
      </c>
      <c r="O244" s="61">
        <v>3</v>
      </c>
      <c r="P244" s="61">
        <v>10</v>
      </c>
      <c r="Q244" s="61">
        <f t="shared" si="32"/>
        <v>6</v>
      </c>
      <c r="R244" s="61">
        <f t="shared" si="33"/>
        <v>60</v>
      </c>
      <c r="S244" s="61" t="str">
        <f t="shared" si="34"/>
        <v>M-6</v>
      </c>
      <c r="T244" s="62" t="str">
        <f t="shared" si="35"/>
        <v>III</v>
      </c>
      <c r="U244" s="62" t="str">
        <f t="shared" si="37"/>
        <v>Mejorable</v>
      </c>
      <c r="V244" s="60">
        <v>3</v>
      </c>
      <c r="W244" s="58" t="str">
        <f>VLOOKUP(I244,Hoja2!A$3:I$54,6,0)</f>
        <v>SECUELA, CALIFICACIÓN DE ENFERMEDAD LABORAL, MUERTE</v>
      </c>
      <c r="X244" s="65"/>
      <c r="Y244" s="65"/>
      <c r="Z244" s="65"/>
      <c r="AA244" s="64" t="str">
        <f>VLOOKUP(I244,Hoja2!A$3:I$54,7,0)</f>
        <v>N/A</v>
      </c>
      <c r="AB244" s="64" t="str">
        <f>VLOOKUP(I244,Hoja2!A$3:I$54,8,0)</f>
        <v>N/A</v>
      </c>
      <c r="AC244" s="65" t="str">
        <f>VLOOKUP(I244,Hoja2!A$3:I$54,9,0)</f>
        <v>FORTALECIMIENTO PVE RADIACIÓN</v>
      </c>
      <c r="AD244" s="83"/>
    </row>
    <row r="245" spans="1:30" ht="25.5">
      <c r="A245" s="156"/>
      <c r="B245" s="153"/>
      <c r="C245" s="126"/>
      <c r="D245" s="129"/>
      <c r="E245" s="132"/>
      <c r="F245" s="132"/>
      <c r="G245" s="132"/>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3</v>
      </c>
      <c r="P245" s="61">
        <v>10</v>
      </c>
      <c r="Q245" s="61">
        <f t="shared" si="32"/>
        <v>6</v>
      </c>
      <c r="R245" s="61">
        <f t="shared" si="33"/>
        <v>60</v>
      </c>
      <c r="S245" s="61" t="str">
        <f t="shared" si="34"/>
        <v>M-6</v>
      </c>
      <c r="T245" s="62" t="str">
        <f t="shared" si="35"/>
        <v>III</v>
      </c>
      <c r="U245" s="62" t="str">
        <f t="shared" si="37"/>
        <v>Mejorable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56"/>
      <c r="B246" s="153"/>
      <c r="C246" s="126"/>
      <c r="D246" s="129"/>
      <c r="E246" s="132"/>
      <c r="F246" s="132"/>
      <c r="G246" s="132"/>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56"/>
      <c r="B247" s="153"/>
      <c r="C247" s="126"/>
      <c r="D247" s="129"/>
      <c r="E247" s="132"/>
      <c r="F247" s="132"/>
      <c r="G247" s="132"/>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2</v>
      </c>
      <c r="O247" s="61">
        <v>1</v>
      </c>
      <c r="P247" s="61">
        <v>10</v>
      </c>
      <c r="Q247" s="61">
        <f t="shared" si="32"/>
        <v>2</v>
      </c>
      <c r="R247" s="61">
        <f t="shared" si="33"/>
        <v>20</v>
      </c>
      <c r="S247" s="61" t="str">
        <f t="shared" si="34"/>
        <v>B-2</v>
      </c>
      <c r="T247" s="62" t="str">
        <f t="shared" si="35"/>
        <v>IV</v>
      </c>
      <c r="U247" s="62" t="str">
        <f t="shared" si="37"/>
        <v>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56"/>
      <c r="B248" s="153"/>
      <c r="C248" s="126"/>
      <c r="D248" s="129"/>
      <c r="E248" s="132"/>
      <c r="F248" s="132"/>
      <c r="G248" s="132"/>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56"/>
      <c r="B249" s="153"/>
      <c r="C249" s="126"/>
      <c r="D249" s="129"/>
      <c r="E249" s="132"/>
      <c r="F249" s="132"/>
      <c r="G249" s="132"/>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56"/>
      <c r="B250" s="153"/>
      <c r="C250" s="126"/>
      <c r="D250" s="129"/>
      <c r="E250" s="132"/>
      <c r="F250" s="132"/>
      <c r="G250" s="132"/>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56"/>
      <c r="B251" s="153"/>
      <c r="C251" s="126"/>
      <c r="D251" s="129"/>
      <c r="E251" s="132"/>
      <c r="F251" s="132"/>
      <c r="G251" s="132"/>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56"/>
      <c r="B252" s="153"/>
      <c r="C252" s="126"/>
      <c r="D252" s="129"/>
      <c r="E252" s="132"/>
      <c r="F252" s="132"/>
      <c r="G252" s="132"/>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56"/>
      <c r="B253" s="153"/>
      <c r="C253" s="126"/>
      <c r="D253" s="129"/>
      <c r="E253" s="132"/>
      <c r="F253" s="132"/>
      <c r="G253" s="132"/>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56"/>
      <c r="B254" s="153"/>
      <c r="C254" s="126"/>
      <c r="D254" s="129"/>
      <c r="E254" s="132"/>
      <c r="F254" s="132"/>
      <c r="G254" s="132"/>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56"/>
      <c r="B255" s="153"/>
      <c r="C255" s="126"/>
      <c r="D255" s="129"/>
      <c r="E255" s="132"/>
      <c r="F255" s="132"/>
      <c r="G255" s="132"/>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56"/>
      <c r="B256" s="153"/>
      <c r="C256" s="126"/>
      <c r="D256" s="129"/>
      <c r="E256" s="132"/>
      <c r="F256" s="132"/>
      <c r="G256" s="132"/>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56"/>
      <c r="B257" s="153"/>
      <c r="C257" s="126"/>
      <c r="D257" s="129"/>
      <c r="E257" s="132"/>
      <c r="F257" s="132"/>
      <c r="G257" s="132"/>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8" ref="Q257:Q317">N257*O257</f>
        <v>6</v>
      </c>
      <c r="R257" s="61">
        <f aca="true" t="shared" si="39" ref="R257:R317">Q257*P257</f>
        <v>60</v>
      </c>
      <c r="S257" s="61" t="str">
        <f aca="true" t="shared" si="40" ref="S257:S317">IF(Q257=40,"MA-40",IF(Q257=30,"MA-30",IF(Q257=20,"A-20",IF(Q257=10,"A-10",IF(Q257=24,"MA-24",IF(Q257=18,"A-18",IF(Q257=12,"A-12",IF(Q257=6,"M-6",IF(Q257=8,"M-8",IF(Q257=6,"M-6",IF(Q257=4,"B-4",IF(Q257=2,"B-2",))))))))))))</f>
        <v>M-6</v>
      </c>
      <c r="T257" s="62" t="str">
        <f aca="true" t="shared" si="41" ref="T257:T317">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56"/>
      <c r="B258" s="153"/>
      <c r="C258" s="126"/>
      <c r="D258" s="129"/>
      <c r="E258" s="132"/>
      <c r="F258" s="132"/>
      <c r="G258" s="132"/>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56"/>
      <c r="B259" s="153"/>
      <c r="C259" s="126"/>
      <c r="D259" s="129"/>
      <c r="E259" s="132"/>
      <c r="F259" s="132"/>
      <c r="G259" s="132"/>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56"/>
      <c r="B260" s="153"/>
      <c r="C260" s="126"/>
      <c r="D260" s="129"/>
      <c r="E260" s="132"/>
      <c r="F260" s="132"/>
      <c r="G260" s="132"/>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56"/>
      <c r="B261" s="153"/>
      <c r="C261" s="126"/>
      <c r="D261" s="129"/>
      <c r="E261" s="132"/>
      <c r="F261" s="132"/>
      <c r="G261" s="132"/>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56"/>
      <c r="B262" s="153"/>
      <c r="C262" s="127"/>
      <c r="D262" s="130"/>
      <c r="E262" s="133"/>
      <c r="F262" s="133"/>
      <c r="G262" s="133"/>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25.5">
      <c r="A263" s="156"/>
      <c r="B263" s="153"/>
      <c r="C263" s="116" t="s">
        <v>291</v>
      </c>
      <c r="D263" s="119" t="s">
        <v>322</v>
      </c>
      <c r="E263" s="122" t="s">
        <v>289</v>
      </c>
      <c r="F263" s="122">
        <v>41</v>
      </c>
      <c r="G263" s="122" t="s">
        <v>256</v>
      </c>
      <c r="H263" s="110" t="str">
        <f>VLOOKUP(I263,Hoja2!A$3:I$54,2,0)</f>
        <v>INADECUADAS CONEXIONES ELÉCTRICAS, SATURACIÓN EN TOMAS DE ENERGÍA</v>
      </c>
      <c r="I263" s="101" t="s">
        <v>158</v>
      </c>
      <c r="J263" s="110" t="str">
        <f>VLOOKUP(I263,Hoja2!A$3:I$54,3,0)</f>
        <v>QUEMADURAS, ELECTROCUCIÓN, ARITMIA CARDIACA, MUERTE</v>
      </c>
      <c r="K263" s="102"/>
      <c r="L263" s="110" t="str">
        <f>VLOOKUP(I263,Hoja2!A$3:I$54,4,0)</f>
        <v>PG INSPECCIONES, PG EMERGENCIA, REQUISITOS MÍNIMOS PARA LÍNEAS ELÉCTRICAS</v>
      </c>
      <c r="M263" s="110" t="str">
        <f>VLOOKUP(I263,Hoja2!A$3:I$54,5,0)</f>
        <v>ELEMENTOS DE PROTECCIÓN PERSONAL</v>
      </c>
      <c r="N263" s="103">
        <v>10</v>
      </c>
      <c r="O263" s="103">
        <v>3</v>
      </c>
      <c r="P263" s="103">
        <v>60</v>
      </c>
      <c r="Q263" s="103">
        <f t="shared" si="38"/>
        <v>30</v>
      </c>
      <c r="R263" s="103">
        <f t="shared" si="39"/>
        <v>1800</v>
      </c>
      <c r="S263" s="103" t="str">
        <f t="shared" si="40"/>
        <v>MA-30</v>
      </c>
      <c r="T263" s="78" t="str">
        <f t="shared" si="41"/>
        <v>I</v>
      </c>
      <c r="U263" s="78" t="str">
        <f>IF(T263=0,"",IF(T263="IV","Aceptable",IF(T263="III","Mejorable",IF(T263="II","No Aceptable o Aceptable con Control Especifico",IF(T263="I","No Aceptable","")))))</f>
        <v>No Aceptable</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25.5">
      <c r="A264" s="156"/>
      <c r="B264" s="153"/>
      <c r="C264" s="117"/>
      <c r="D264" s="120"/>
      <c r="E264" s="123"/>
      <c r="F264" s="123"/>
      <c r="G264" s="123"/>
      <c r="H264" s="111" t="str">
        <f>VLOOKUP(I264,Hoja2!A$3:I$54,2,0)</f>
        <v>INADECUADAS CONEXIONES ELÉCTRICAS, SATURACIÓN EN TOMAS DE ENERGÍA</v>
      </c>
      <c r="I264" s="68" t="s">
        <v>163</v>
      </c>
      <c r="J264" s="111" t="str">
        <f>VLOOKUP(I264,Hoja2!A$3:I$54,3,0)</f>
        <v>INTOXICACIÓN, QUEMADURAS</v>
      </c>
      <c r="K264" s="69"/>
      <c r="L264" s="111" t="str">
        <f>VLOOKUP(I264,Hoja2!A$3:I$54,4,0)</f>
        <v>PG INSPECCIONES, PG EMERGENCIA</v>
      </c>
      <c r="M264" s="111" t="str">
        <f>VLOOKUP(I264,Hoja2!A$3:I$54,5,0)</f>
        <v>BRIGADAS DE EMERGENCIA</v>
      </c>
      <c r="N264" s="70">
        <v>10</v>
      </c>
      <c r="O264" s="70">
        <v>3</v>
      </c>
      <c r="P264" s="70">
        <v>60</v>
      </c>
      <c r="Q264" s="70">
        <f t="shared" si="38"/>
        <v>30</v>
      </c>
      <c r="R264" s="70">
        <f t="shared" si="39"/>
        <v>1800</v>
      </c>
      <c r="S264" s="70" t="str">
        <f t="shared" si="40"/>
        <v>MA-30</v>
      </c>
      <c r="T264" s="62" t="str">
        <f t="shared" si="41"/>
        <v>I</v>
      </c>
      <c r="U264" s="62" t="str">
        <f aca="true" t="shared" si="42" ref="U264:U298">IF(T264=0,"",IF(T264="IV","Aceptable",IF(T264="III","Mejorable",IF(T264="II","No Aceptable o Aceptable con Control Especifico",IF(T264="I","No Aceptable","")))))</f>
        <v>No Aceptable</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56"/>
      <c r="B265" s="153"/>
      <c r="C265" s="117"/>
      <c r="D265" s="120"/>
      <c r="E265" s="123"/>
      <c r="F265" s="123"/>
      <c r="G265" s="123"/>
      <c r="H265" s="111" t="str">
        <f>VLOOKUP(I265,Hoja2!A$3:I$54,2,0)</f>
        <v>ESCALERAS SIN BARANDAL, PISOS A DESNIVEL,INFRAESTRUCTURA DÉBIL, OBJETOS MAL UBICADOS, AUSENCIA DE ORDEN Y ASEO</v>
      </c>
      <c r="I265" s="68" t="s">
        <v>247</v>
      </c>
      <c r="J265" s="111" t="str">
        <f>VLOOKUP(I265,Hoja2!A$3:I$54,3,0)</f>
        <v>CAÍDAS DEL MISMO Y DISTINTO NIVEL, FRACTURAS, GOLPE CON OBJETOS, CAÍDA DE OBJETOS, OBSTRUCCIÓN DE VÍAS</v>
      </c>
      <c r="K265" s="69"/>
      <c r="L265" s="111" t="str">
        <f>VLOOKUP(I265,Hoja2!A$3:I$54,4,0)</f>
        <v>PG INSPECCIONES, PG EMERGENCIA</v>
      </c>
      <c r="M265" s="111"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30">
      <c r="A266" s="156"/>
      <c r="B266" s="153"/>
      <c r="C266" s="117"/>
      <c r="D266" s="120"/>
      <c r="E266" s="123"/>
      <c r="F266" s="123"/>
      <c r="G266" s="123"/>
      <c r="H266" s="111" t="str">
        <f>VLOOKUP(I266,Hoja2!A$3:I$54,2,0)</f>
        <v>LLUVIAS, CRECIENTE DE RIOS Y QUEBRADAS, CAÍDAS DESDE TARAVITAS Y PUENTES</v>
      </c>
      <c r="I266" s="68" t="s">
        <v>334</v>
      </c>
      <c r="J266" s="111" t="str">
        <f>VLOOKUP(I266,Hoja2!A$3:I$54,3,0)</f>
        <v>INMERSIÓN, MUERTE</v>
      </c>
      <c r="K266" s="69"/>
      <c r="L266" s="111" t="str">
        <f>VLOOKUP(I266,Hoja2!A$3:I$54,4,0)</f>
        <v>PG INSPECCIONES, PG EMERGENCIA</v>
      </c>
      <c r="M266" s="111" t="str">
        <f>VLOOKUP(I266,Hoja2!A$3:I$54,5,0)</f>
        <v>CAPACITACIÓN</v>
      </c>
      <c r="N266" s="70">
        <v>10</v>
      </c>
      <c r="O266" s="70">
        <v>3</v>
      </c>
      <c r="P266" s="70">
        <v>25</v>
      </c>
      <c r="Q266" s="70">
        <f t="shared" si="38"/>
        <v>30</v>
      </c>
      <c r="R266" s="70">
        <f t="shared" si="39"/>
        <v>750</v>
      </c>
      <c r="S266" s="70" t="str">
        <f t="shared" si="40"/>
        <v>MA-30</v>
      </c>
      <c r="T266" s="66" t="str">
        <f t="shared" si="41"/>
        <v>I</v>
      </c>
      <c r="U266" s="66" t="str">
        <f t="shared" si="42"/>
        <v>No Aceptable</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56"/>
      <c r="B267" s="153"/>
      <c r="C267" s="117"/>
      <c r="D267" s="120"/>
      <c r="E267" s="123"/>
      <c r="F267" s="123"/>
      <c r="G267" s="123"/>
      <c r="H267" s="111" t="str">
        <f>VLOOKUP(I267,Hoja2!A$3:I$54,2,0)</f>
        <v>SUPERFICIES DE TRABAJO IRREGULARES O DESLIZANTES</v>
      </c>
      <c r="I267" s="68" t="s">
        <v>248</v>
      </c>
      <c r="J267" s="111" t="str">
        <f>VLOOKUP(I267,Hoja2!A$3:I$54,3,0)</f>
        <v>CAÍDAS DEL MISMO Y DISTINTO NIVEL, FRACTURAS, GOLPE CON OBJETOS</v>
      </c>
      <c r="K267" s="69"/>
      <c r="L267" s="111" t="str">
        <f>VLOOKUP(I267,Hoja2!A$3:I$54,4,0)</f>
        <v>PG INSPECCIONES, PG EMERGENCIA</v>
      </c>
      <c r="M267" s="111" t="str">
        <f>VLOOKUP(I267,Hoja2!A$3:I$54,5,0)</f>
        <v>CAPACITACIÓN</v>
      </c>
      <c r="N267" s="70">
        <v>10</v>
      </c>
      <c r="O267" s="70">
        <v>4</v>
      </c>
      <c r="P267" s="70">
        <v>60</v>
      </c>
      <c r="Q267" s="70">
        <f t="shared" si="38"/>
        <v>40</v>
      </c>
      <c r="R267" s="70">
        <f t="shared" si="39"/>
        <v>2400</v>
      </c>
      <c r="S267" s="70" t="str">
        <f t="shared" si="40"/>
        <v>MA-40</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30">
      <c r="A268" s="156"/>
      <c r="B268" s="153"/>
      <c r="C268" s="117"/>
      <c r="D268" s="120"/>
      <c r="E268" s="123"/>
      <c r="F268" s="123"/>
      <c r="G268" s="123"/>
      <c r="H268" s="111" t="str">
        <f>VLOOKUP(I268,Hoja2!A$3:I$54,2,0)</f>
        <v>SISTEMAS Y MEDIDAS DE ALMACENAMIENTO</v>
      </c>
      <c r="I268" s="68" t="s">
        <v>249</v>
      </c>
      <c r="J268" s="111" t="str">
        <f>VLOOKUP(I268,Hoja2!A$3:I$54,3,0)</f>
        <v>CAÍDAS DEL MISMO Y DISTINTO NIVEL, FRACTURAS, GOLPE CON OBJETOS, CAÍDA DE OBJETOS, OBSTRUCCIÓN DE VÍAS</v>
      </c>
      <c r="K268" s="69"/>
      <c r="L268" s="111" t="str">
        <f>VLOOKUP(I268,Hoja2!A$3:I$54,4,0)</f>
        <v>PG INSPECCIONES, PG EMERGENCIA</v>
      </c>
      <c r="M268" s="111" t="str">
        <f>VLOOKUP(I268,Hoja2!A$3:I$54,5,0)</f>
        <v>CAPACITACIÓN</v>
      </c>
      <c r="N268" s="70">
        <v>10</v>
      </c>
      <c r="O268" s="70">
        <v>4</v>
      </c>
      <c r="P268" s="70">
        <v>25</v>
      </c>
      <c r="Q268" s="70">
        <f t="shared" si="38"/>
        <v>40</v>
      </c>
      <c r="R268" s="70">
        <f t="shared" si="39"/>
        <v>1000</v>
      </c>
      <c r="S268" s="70" t="str">
        <f t="shared" si="40"/>
        <v>MA-40</v>
      </c>
      <c r="T268" s="66" t="str">
        <f t="shared" si="41"/>
        <v>I</v>
      </c>
      <c r="U268" s="66" t="str">
        <f t="shared" si="42"/>
        <v>No Aceptable</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56"/>
      <c r="B269" s="153"/>
      <c r="C269" s="117"/>
      <c r="D269" s="120"/>
      <c r="E269" s="123"/>
      <c r="F269" s="123"/>
      <c r="G269" s="123"/>
      <c r="H269" s="111" t="str">
        <f>VLOOKUP(I269,Hoja2!A$3:I$54,2,0)</f>
        <v>ATROPELLAMIENTO, ENVESTIDA</v>
      </c>
      <c r="I269" s="68" t="s">
        <v>189</v>
      </c>
      <c r="J269" s="111" t="str">
        <f>VLOOKUP(I269,Hoja2!A$3:I$54,3,0)</f>
        <v>LESIONES, PÉRDIDAS MATERIALES, MUERTE</v>
      </c>
      <c r="K269" s="69"/>
      <c r="L269" s="111" t="str">
        <f>VLOOKUP(I269,Hoja2!A$3:I$54,4,0)</f>
        <v>PG INSPECCIONES, PG EMERGENCIA</v>
      </c>
      <c r="M269" s="111"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56"/>
      <c r="B270" s="153"/>
      <c r="C270" s="117"/>
      <c r="D270" s="120"/>
      <c r="E270" s="123"/>
      <c r="F270" s="123"/>
      <c r="G270" s="123"/>
      <c r="H270" s="111" t="str">
        <f>VLOOKUP(I270,Hoja2!A$3:I$54,2,0)</f>
        <v>ATRACO, ROBO, ATENTADO, SECUESTROS, DE ORDEN PÚBLICO</v>
      </c>
      <c r="I270" s="68" t="s">
        <v>180</v>
      </c>
      <c r="J270" s="111" t="str">
        <f>VLOOKUP(I270,Hoja2!A$3:I$54,3,0)</f>
        <v>HERIDAS, LESIONES FÍSICAS / PSICOLÓGICAS</v>
      </c>
      <c r="K270" s="69"/>
      <c r="L270" s="111" t="str">
        <f>VLOOKUP(I270,Hoja2!A$3:I$54,4,0)</f>
        <v>PG INSPECCIONES, PG EMERGENCIA</v>
      </c>
      <c r="M270" s="111" t="str">
        <f>VLOOKUP(I270,Hoja2!A$3:I$54,5,0)</f>
        <v>UNIFORMES CORPORATIVOS, CHAQUETAS CORPORATIVAS, CARNETIZACIÓN</v>
      </c>
      <c r="N270" s="70">
        <v>6</v>
      </c>
      <c r="O270" s="70">
        <v>3</v>
      </c>
      <c r="P270" s="70">
        <v>25</v>
      </c>
      <c r="Q270" s="70">
        <f t="shared" si="38"/>
        <v>18</v>
      </c>
      <c r="R270" s="70">
        <f t="shared" si="39"/>
        <v>450</v>
      </c>
      <c r="S270" s="70" t="str">
        <f t="shared" si="40"/>
        <v>A-18</v>
      </c>
      <c r="T270" s="62" t="str">
        <f t="shared" si="41"/>
        <v>II</v>
      </c>
      <c r="U270" s="62" t="str">
        <f t="shared" si="42"/>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56"/>
      <c r="B271" s="153"/>
      <c r="C271" s="117"/>
      <c r="D271" s="120"/>
      <c r="E271" s="123"/>
      <c r="F271" s="123"/>
      <c r="G271" s="123"/>
      <c r="H271" s="111" t="str">
        <f>VLOOKUP(I271,Hoja2!A$3:I$54,2,0)</f>
        <v>EXPLOSION, FUGA, DERRAME E INCENDIO</v>
      </c>
      <c r="I271" s="68" t="s">
        <v>230</v>
      </c>
      <c r="J271" s="111" t="str">
        <f>VLOOKUP(I271,Hoja2!A$3:I$54,3,0)</f>
        <v>INTOXICACIÓN, QUEMADURAS, LESIONES, ATRAPAMIENTO</v>
      </c>
      <c r="K271" s="69"/>
      <c r="L271" s="111" t="str">
        <f>VLOOKUP(I271,Hoja2!A$3:I$54,4,0)</f>
        <v>PG INSPECCIONES, PG EMERGENCIA</v>
      </c>
      <c r="M271" s="111" t="str">
        <f>VLOOKUP(I271,Hoja2!A$3:I$54,5,0)</f>
        <v>NO OBSERVADO</v>
      </c>
      <c r="N271" s="70">
        <v>2</v>
      </c>
      <c r="O271" s="70">
        <v>2</v>
      </c>
      <c r="P271" s="70">
        <v>10</v>
      </c>
      <c r="Q271" s="70">
        <f t="shared" si="38"/>
        <v>4</v>
      </c>
      <c r="R271" s="70">
        <f t="shared" si="39"/>
        <v>40</v>
      </c>
      <c r="S271" s="70" t="str">
        <f t="shared" si="40"/>
        <v>B-4</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56"/>
      <c r="B272" s="153"/>
      <c r="C272" s="117"/>
      <c r="D272" s="120"/>
      <c r="E272" s="123"/>
      <c r="F272" s="123"/>
      <c r="G272" s="123"/>
      <c r="H272" s="111" t="str">
        <f>VLOOKUP(I272,'[1]Hoja2'!A$3:I$54,2,0)</f>
        <v>MÁQUINARIA Y EQUIPO</v>
      </c>
      <c r="I272" s="68" t="s">
        <v>168</v>
      </c>
      <c r="J272" s="111" t="str">
        <f>VLOOKUP(I272,'[1]Hoja2'!A$3:I$54,3,0)</f>
        <v>ATRAPAMIENTO, AMPUTACIÓN, APLASTAMIENTO, FRACTURA</v>
      </c>
      <c r="K272" s="69"/>
      <c r="L272" s="111" t="str">
        <f>VLOOKUP(I272,'[1]Hoja2'!A$3:I$54,4,0)</f>
        <v>PG INSPECCIONES, PG EMERGENCIA, REQUISITOS PARA MANEJO DE MÁQUINAS, REQUISITOS PARA REALIZAR LABORES EN TALLERES</v>
      </c>
      <c r="M272" s="111" t="str">
        <f>VLOOKUP(I272,'[1]Hoja2'!A$3:I$54,5,0)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8"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56"/>
      <c r="B273" s="153"/>
      <c r="C273" s="117"/>
      <c r="D273" s="120"/>
      <c r="E273" s="123"/>
      <c r="F273" s="123"/>
      <c r="G273" s="123"/>
      <c r="H273" s="111" t="str">
        <f>VLOOKUP(I273,'[1]Hoja2'!A$3:I$54,2,0)</f>
        <v>HERRAMIENTAS MANUALES</v>
      </c>
      <c r="I273" s="68" t="s">
        <v>174</v>
      </c>
      <c r="J273" s="111" t="str">
        <f>VLOOKUP(I273,'[1]Hoja2'!A$3:I$54,3,0)</f>
        <v>QUEMADURAS, LESIONES, PELLIZCOS, APLASTAMIENTOS</v>
      </c>
      <c r="K273" s="69"/>
      <c r="L273" s="111" t="str">
        <f>VLOOKUP(I273,'[1]Hoja2'!A$3:I$54,4,0)</f>
        <v>REQUISITOS MANEJO DE EQUIPOS EMPLEADOS EN LABORES DE CONSTRUCCION ACUEDUCTO Y ALCANTARILLADO, PG INSPECCIONES,PG EMERGENCIA, REQUISITOS  PARA EL MANEJO DE MÁQUINAS HERRAMIENTAS</v>
      </c>
      <c r="M273" s="111" t="str">
        <f>VLOOKUP(I273,'[1]Hoja2'!A$3:I$54,5,0)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8"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56"/>
      <c r="B274" s="153"/>
      <c r="C274" s="117"/>
      <c r="D274" s="120"/>
      <c r="E274" s="123"/>
      <c r="F274" s="123"/>
      <c r="G274" s="123"/>
      <c r="H274" s="111" t="str">
        <f>VLOOKUP(I274,'[1]Hoja2'!A$3:I$54,2,0)</f>
        <v>MANTENIMIENTO DE PUENTE GRUAS, LIMPIEZA DE CANALES, MANTENIMIENTO DE INSTALACIONES LOCATIVAS, MANTENIMIENTO Y REPARACION DE POZOS</v>
      </c>
      <c r="I274" s="68" t="s">
        <v>203</v>
      </c>
      <c r="J274" s="111" t="str">
        <f>VLOOKUP(I274,'[1]Hoja2'!A$3:I$54,3,0)</f>
        <v>LESIONES, FRACTURAS</v>
      </c>
      <c r="K274" s="69"/>
      <c r="L274" s="111" t="str">
        <f>VLOOKUP(I274,'[1]Hoja2'!A$3:I$54,4,0)</f>
        <v>PG INSPECCIONES, PG EMERGENCIA, REQUISITOS MÍNIMOS DE SEGURIDAD E HIGIENE PARA TRABAJOS EN ALTURAS</v>
      </c>
      <c r="M274" s="111" t="str">
        <f>VLOOKUP(I274,'[1]Hoja2'!A$3:I$54,5,0)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8"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56"/>
      <c r="B275" s="153"/>
      <c r="C275" s="117"/>
      <c r="D275" s="120"/>
      <c r="E275" s="123"/>
      <c r="F275" s="123"/>
      <c r="G275" s="123"/>
      <c r="H275" s="111" t="str">
        <f>VLOOKUP(I275,'[1]Hoja2'!A$3:I$54,2,0)</f>
        <v>INGRESO A POZOS, RED DE ACUEDUCTO, EXCAVACIONES</v>
      </c>
      <c r="I275" s="68" t="s">
        <v>196</v>
      </c>
      <c r="J275" s="111" t="str">
        <f>VLOOKUP(I275,'[1]Hoja2'!A$3:I$54,3,0)</f>
        <v>INTOXICACIÓN, ASFIXIA</v>
      </c>
      <c r="K275" s="69"/>
      <c r="L275" s="111" t="str">
        <f>VLOOKUP(I275,'[1]Hoja2'!A$3:I$54,4,0)</f>
        <v>PG INSPECCIONES, PG EMERGENCIA, REQUISITOS MÍNIMOS DE SEGURIDAD E HIGIENE PARA ESPACIOS CONFINADOS</v>
      </c>
      <c r="M275" s="111" t="str">
        <f>VLOOKUP(I275,'[1]Hoja2'!A$3:I$54,5,0)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8"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38.25">
      <c r="A276" s="156"/>
      <c r="B276" s="153"/>
      <c r="C276" s="117"/>
      <c r="D276" s="120"/>
      <c r="E276" s="123"/>
      <c r="F276" s="123"/>
      <c r="G276" s="123"/>
      <c r="H276" s="111" t="str">
        <f>VLOOKUP(I276,Hoja2!A$3:I$54,2,0)</f>
        <v>CARGA Y DESCARGA DE MÁQUINARIAS Y EQUIPOS</v>
      </c>
      <c r="I276" s="68" t="s">
        <v>216</v>
      </c>
      <c r="J276" s="111" t="str">
        <f>VLOOKUP(I276,Hoja2!A$3:I$54,3,0)</f>
        <v>APLASTAMIENTO, ATRAPAMIENTO, AMPUTACIÓN, PÉRDIDAS MATERIALES, FRACTURAS</v>
      </c>
      <c r="K276" s="69"/>
      <c r="L276" s="111" t="str">
        <f>VLOOKUP(I276,Hoja2!A$3:I$54,4,0)</f>
        <v>PG INSPECCIONES, PG EMERGENCIA, REQUISITOS MÍNIMOS DE SEGURIDAD E HIGIENE PARA TRABAJOS EN ALTURAS</v>
      </c>
      <c r="M276" s="111" t="str">
        <f>VLOOKUP(I276,Hoja2!A$3:I$54,5,0)</f>
        <v>NO OBSERVADO</v>
      </c>
      <c r="N276" s="70">
        <v>2</v>
      </c>
      <c r="O276" s="70">
        <v>1</v>
      </c>
      <c r="P276" s="70">
        <v>10</v>
      </c>
      <c r="Q276" s="70">
        <f t="shared" si="38"/>
        <v>2</v>
      </c>
      <c r="R276" s="70">
        <f t="shared" si="39"/>
        <v>20</v>
      </c>
      <c r="S276" s="70" t="str">
        <f t="shared" si="40"/>
        <v>B-2</v>
      </c>
      <c r="T276" s="62" t="str">
        <f t="shared" si="41"/>
        <v>IV</v>
      </c>
      <c r="U276" s="62" t="str">
        <f t="shared" si="42"/>
        <v>Aceptable</v>
      </c>
      <c r="V276" s="69">
        <v>5</v>
      </c>
      <c r="W276" s="67" t="str">
        <f>VLOOKUP(I276,Hoja2!A$3:I$54,6,0)</f>
        <v>SECUELA, CALIFICACIÓN DE ENFERMEDAD LABORAL, MUERTE</v>
      </c>
      <c r="X276" s="73"/>
      <c r="Y276" s="73"/>
      <c r="Z276" s="73"/>
      <c r="AA276" s="72" t="str">
        <f>VLOOKUP(I276,Hoja2!A$3:I$54,7,0)</f>
        <v>NS DE IZAJE</v>
      </c>
      <c r="AB276" s="72" t="str">
        <f>VLOOKUP(I276,Hoja2!A$3:I$54,8,0)</f>
        <v>BUENAS PRACTICAS, INSPECCIONES PREOPERACIONALES</v>
      </c>
      <c r="AC276" s="73" t="str">
        <f>VLOOKUP(I276,Hoja2!A$3:I$54,9,0)</f>
        <v>USO ADECUADO DE LENGUAJE PARA OPERACIONES DE IZAJE</v>
      </c>
      <c r="AD276" s="84"/>
    </row>
    <row r="277" spans="1:30" ht="15">
      <c r="A277" s="156"/>
      <c r="B277" s="153"/>
      <c r="C277" s="117"/>
      <c r="D277" s="120"/>
      <c r="E277" s="123"/>
      <c r="F277" s="123"/>
      <c r="G277" s="123"/>
      <c r="H277" s="111" t="str">
        <f>VLOOKUP(I277,Hoja2!A$3:I$54,2,0)</f>
        <v>AUSENCIA O EXCESO DE LUZ EN UN AMBIENTE</v>
      </c>
      <c r="I277" s="68" t="s">
        <v>47</v>
      </c>
      <c r="J277" s="111" t="str">
        <f>VLOOKUP(I277,Hoja2!A$3:I$54,3,0)</f>
        <v>ESTRÉS, DIFICULTAD PARA VER, CANSANCIO VISUAL</v>
      </c>
      <c r="K277" s="69"/>
      <c r="L277" s="111" t="str">
        <f>VLOOKUP(I277,Hoja2!A$3:I$54,4,0)</f>
        <v>PG INSPECCIONES, PG EMERGENCIA</v>
      </c>
      <c r="M277" s="111" t="str">
        <f>VLOOKUP(I277,Hoja2!A$3:I$54,5,0)</f>
        <v>NO OBSERVADO</v>
      </c>
      <c r="N277" s="70">
        <v>10</v>
      </c>
      <c r="O277" s="70">
        <v>3</v>
      </c>
      <c r="P277" s="70">
        <v>25</v>
      </c>
      <c r="Q277" s="70">
        <f t="shared" si="38"/>
        <v>30</v>
      </c>
      <c r="R277" s="70">
        <f t="shared" si="39"/>
        <v>750</v>
      </c>
      <c r="S277" s="70" t="str">
        <f t="shared" si="40"/>
        <v>MA-30</v>
      </c>
      <c r="T277" s="62" t="str">
        <f t="shared" si="41"/>
        <v>I</v>
      </c>
      <c r="U277" s="62" t="str">
        <f t="shared" si="42"/>
        <v>No Aceptable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PG HIGIENE</v>
      </c>
      <c r="AD277" s="84"/>
    </row>
    <row r="278" spans="1:30" ht="15">
      <c r="A278" s="156"/>
      <c r="B278" s="153"/>
      <c r="C278" s="117"/>
      <c r="D278" s="120"/>
      <c r="E278" s="123"/>
      <c r="F278" s="123"/>
      <c r="G278" s="123"/>
      <c r="H278" s="111" t="str">
        <f>VLOOKUP(I278,Hoja2!A$3:I$54,2,0)</f>
        <v>MÁQUINARIA O EQUIPO</v>
      </c>
      <c r="I278" s="68" t="s">
        <v>54</v>
      </c>
      <c r="J278" s="111" t="str">
        <f>VLOOKUP(I278,Hoja2!A$3:I$54,3,0)</f>
        <v>SORDERA, ESTRÉS, HIPOACUSIA, CEFALÉA, IRRATIBILIDAD</v>
      </c>
      <c r="K278" s="69"/>
      <c r="L278" s="111" t="str">
        <f>VLOOKUP(I278,Hoja2!A$3:I$54,4,0)</f>
        <v>PG INSPECCIONES, PG EMERGENCIA</v>
      </c>
      <c r="M278" s="111" t="str">
        <f>VLOOKUP(I278,Hoja2!A$3:I$54,5,0)</f>
        <v>PVE RUIDO</v>
      </c>
      <c r="N278" s="70">
        <v>10</v>
      </c>
      <c r="O278" s="70">
        <v>3</v>
      </c>
      <c r="P278" s="70">
        <v>25</v>
      </c>
      <c r="Q278" s="70">
        <f t="shared" si="38"/>
        <v>30</v>
      </c>
      <c r="R278" s="70">
        <f t="shared" si="39"/>
        <v>750</v>
      </c>
      <c r="S278" s="70" t="str">
        <f t="shared" si="40"/>
        <v>MA-30</v>
      </c>
      <c r="T278" s="62" t="str">
        <f t="shared" si="41"/>
        <v>I</v>
      </c>
      <c r="U278" s="62" t="str">
        <f t="shared" si="42"/>
        <v>No Aceptable</v>
      </c>
      <c r="V278" s="69">
        <v>5</v>
      </c>
      <c r="W278" s="67" t="str">
        <f>VLOOKUP(I278,Hoja2!A$3:I$54,6,0)</f>
        <v>SECUELA, CALIFICACIÓN DE ENFERMEDAD LABORAL</v>
      </c>
      <c r="X278" s="73"/>
      <c r="Y278" s="73"/>
      <c r="Z278" s="73"/>
      <c r="AA278" s="72" t="str">
        <f>VLOOKUP(I278,Hoja2!A$3:I$54,7,0)</f>
        <v>N/A</v>
      </c>
      <c r="AB278" s="72" t="str">
        <f>VLOOKUP(I278,Hoja2!A$3:I$54,8,0)</f>
        <v>AUTOCUIDADO E HIGIENE</v>
      </c>
      <c r="AC278" s="73" t="str">
        <f>VLOOKUP(I278,Hoja2!A$3:I$54,9,0)</f>
        <v>FORTALECIMIENTO PV RUIDO</v>
      </c>
      <c r="AD278" s="84"/>
    </row>
    <row r="279" spans="1:30" ht="15">
      <c r="A279" s="156"/>
      <c r="B279" s="153"/>
      <c r="C279" s="117"/>
      <c r="D279" s="120"/>
      <c r="E279" s="123"/>
      <c r="F279" s="123"/>
      <c r="G279" s="123"/>
      <c r="H279" s="111" t="str">
        <f>VLOOKUP(I279,Hoja2!A$3:I$54,2,0)</f>
        <v>MÁQUINARIA O EQUIPO</v>
      </c>
      <c r="I279" s="68" t="s">
        <v>59</v>
      </c>
      <c r="J279" s="111" t="str">
        <f>VLOOKUP(I279,Hoja2!A$3:I$54,3,0)</f>
        <v>MAREOS, VÓMITOS, Y SÍNTOMAS NEURÓLOGICOS</v>
      </c>
      <c r="K279" s="69"/>
      <c r="L279" s="111" t="str">
        <f>VLOOKUP(I279,Hoja2!A$3:I$54,4,0)</f>
        <v>PG INSPECCIONES, PG EMERGENCIA</v>
      </c>
      <c r="M279" s="111" t="str">
        <f>VLOOKUP(I279,Hoja2!A$3:I$54,5,0)</f>
        <v>PVE RUIDO</v>
      </c>
      <c r="N279" s="70">
        <v>10</v>
      </c>
      <c r="O279" s="70">
        <v>3</v>
      </c>
      <c r="P279" s="70">
        <v>25</v>
      </c>
      <c r="Q279" s="70">
        <f t="shared" si="38"/>
        <v>30</v>
      </c>
      <c r="R279" s="70">
        <f t="shared" si="39"/>
        <v>750</v>
      </c>
      <c r="S279" s="70" t="str">
        <f t="shared" si="40"/>
        <v>MA-30</v>
      </c>
      <c r="T279" s="62" t="str">
        <f t="shared" si="41"/>
        <v>I</v>
      </c>
      <c r="U279" s="62" t="str">
        <f t="shared" si="42"/>
        <v>No Aceptable</v>
      </c>
      <c r="V279" s="69">
        <v>5</v>
      </c>
      <c r="W279" s="67" t="str">
        <f>VLOOKUP(I279,Hoja2!A$3:I$54,6,0)</f>
        <v>SECUELA, CALIFICACIÓN DE ENFERMEDAD LABORAL</v>
      </c>
      <c r="X279" s="73"/>
      <c r="Y279" s="73"/>
      <c r="Z279" s="73"/>
      <c r="AA279" s="72" t="str">
        <f>VLOOKUP(I279,Hoja2!A$3:I$54,7,0)</f>
        <v>N/A</v>
      </c>
      <c r="AB279" s="72" t="str">
        <f>VLOOKUP(I279,Hoja2!A$3:I$54,8,0)</f>
        <v>AUTOCUIDADO</v>
      </c>
      <c r="AC279" s="73" t="str">
        <f>VLOOKUP(I279,Hoja2!A$3:I$54,9,0)</f>
        <v>PG HIGIENE</v>
      </c>
      <c r="AD279" s="84"/>
    </row>
    <row r="280" spans="1:30" ht="15">
      <c r="A280" s="156"/>
      <c r="B280" s="153"/>
      <c r="C280" s="117"/>
      <c r="D280" s="120"/>
      <c r="E280" s="123"/>
      <c r="F280" s="123"/>
      <c r="G280" s="123"/>
      <c r="H280" s="111" t="str">
        <f>VLOOKUP(I280,Hoja2!A$3:I$54,2,0)</f>
        <v>X, GAMMA, ALFA, BETA, NEUTRONES</v>
      </c>
      <c r="I280" s="68" t="s">
        <v>69</v>
      </c>
      <c r="J280" s="111" t="str">
        <f>VLOOKUP(I280,Hoja2!A$3:I$54,3,0)</f>
        <v>QUEMADURAS</v>
      </c>
      <c r="K280" s="69"/>
      <c r="L280" s="111" t="str">
        <f>VLOOKUP(I280,Hoja2!A$3:I$54,4,0)</f>
        <v>PG INSPECCIONES, PG EMERGENCIA</v>
      </c>
      <c r="M280" s="111" t="str">
        <f>VLOOKUP(I280,Hoja2!A$3:I$54,5,0)</f>
        <v>PVE RADIACIÓN</v>
      </c>
      <c r="N280" s="70">
        <v>2</v>
      </c>
      <c r="O280" s="70">
        <v>3</v>
      </c>
      <c r="P280" s="70">
        <v>10</v>
      </c>
      <c r="Q280" s="70">
        <f t="shared" si="38"/>
        <v>6</v>
      </c>
      <c r="R280" s="70">
        <f t="shared" si="39"/>
        <v>60</v>
      </c>
      <c r="S280" s="70" t="str">
        <f t="shared" si="40"/>
        <v>M-6</v>
      </c>
      <c r="T280" s="62" t="str">
        <f t="shared" si="41"/>
        <v>III</v>
      </c>
      <c r="U280" s="62" t="str">
        <f t="shared" si="42"/>
        <v>Mejorable</v>
      </c>
      <c r="V280" s="69">
        <v>5</v>
      </c>
      <c r="W280" s="67" t="str">
        <f>VLOOKUP(I280,Hoja2!A$3:I$54,6,0)</f>
        <v>SECUELA, CALIFICACIÓN DE ENFERMEDAD LABORAL, MUERTE</v>
      </c>
      <c r="X280" s="73"/>
      <c r="Y280" s="73"/>
      <c r="Z280" s="73"/>
      <c r="AA280" s="72" t="str">
        <f>VLOOKUP(I280,Hoja2!A$3:I$54,7,0)</f>
        <v>N/A</v>
      </c>
      <c r="AB280" s="72" t="str">
        <f>VLOOKUP(I280,Hoja2!A$3:I$54,8,0)</f>
        <v>N/A</v>
      </c>
      <c r="AC280" s="73" t="str">
        <f>VLOOKUP(I280,Hoja2!A$3:I$54,9,0)</f>
        <v>FORTALECIMIENTO PVE RADIACIÓN</v>
      </c>
      <c r="AD280" s="84"/>
    </row>
    <row r="281" spans="1:30" ht="25.5">
      <c r="A281" s="156"/>
      <c r="B281" s="153"/>
      <c r="C281" s="117"/>
      <c r="D281" s="120"/>
      <c r="E281" s="123"/>
      <c r="F281" s="123"/>
      <c r="G281" s="123"/>
      <c r="H281" s="111" t="str">
        <f>VLOOKUP(I281,Hoja2!A$3:I$54,2,0)</f>
        <v>POLVOS INORGÁNICOS</v>
      </c>
      <c r="I281" s="68" t="s">
        <v>78</v>
      </c>
      <c r="J281" s="111" t="str">
        <f>VLOOKUP(I281,Hoja2!A$3:I$54,3,0)</f>
        <v>COMPLICACIONES RESPIRATORIAS</v>
      </c>
      <c r="K281" s="69"/>
      <c r="L281" s="111" t="str">
        <f>VLOOKUP(I281,Hoja2!A$3:I$54,4,0)</f>
        <v>PG INSPECCIONES, PG EMERGENCIA, PG RIESGO QUÍMICO</v>
      </c>
      <c r="M281" s="111" t="str">
        <f>VLOOKUP(I281,Hoja2!A$3:I$54,5,0)</f>
        <v>ELEMENTOS DE PROTECCIÓN PERSONAL</v>
      </c>
      <c r="N281" s="70">
        <v>2</v>
      </c>
      <c r="O281" s="70">
        <v>3</v>
      </c>
      <c r="P281" s="70">
        <v>10</v>
      </c>
      <c r="Q281" s="70">
        <f t="shared" si="38"/>
        <v>6</v>
      </c>
      <c r="R281" s="70">
        <f t="shared" si="39"/>
        <v>60</v>
      </c>
      <c r="S281" s="70" t="str">
        <f t="shared" si="40"/>
        <v>M-6</v>
      </c>
      <c r="T281" s="62" t="str">
        <f t="shared" si="41"/>
        <v>III</v>
      </c>
      <c r="U281" s="62" t="str">
        <f t="shared" si="42"/>
        <v>Mejorable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56"/>
      <c r="B282" s="153"/>
      <c r="C282" s="117"/>
      <c r="D282" s="120"/>
      <c r="E282" s="123"/>
      <c r="F282" s="123"/>
      <c r="G282" s="123"/>
      <c r="H282" s="111" t="str">
        <f>VLOOKUP(I282,Hoja2!A$3:I$54,2,0)</f>
        <v>MATERIAL PARTICULADO</v>
      </c>
      <c r="I282" s="68" t="s">
        <v>84</v>
      </c>
      <c r="J282" s="111" t="str">
        <f>VLOOKUP(I282,Hoja2!A$3:I$54,3,0)</f>
        <v>COMPLICACIONES RESPIRATORIAS</v>
      </c>
      <c r="K282" s="69"/>
      <c r="L282" s="111" t="str">
        <f>VLOOKUP(I282,Hoja2!A$3:I$54,4,0)</f>
        <v>PG INSPECCIONES, PG EMERGENCIA, PG RIESGO QUÍMICO</v>
      </c>
      <c r="M282" s="111"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56"/>
      <c r="B283" s="153"/>
      <c r="C283" s="117"/>
      <c r="D283" s="120"/>
      <c r="E283" s="123"/>
      <c r="F283" s="123"/>
      <c r="G283" s="123"/>
      <c r="H283" s="111" t="str">
        <f>VLOOKUP(I283,Hoja2!A$3:I$54,2,0)</f>
        <v>HUMOS METÁLICOS O NO METÁLICOS</v>
      </c>
      <c r="I283" s="68" t="s">
        <v>93</v>
      </c>
      <c r="J283" s="111" t="str">
        <f>VLOOKUP(I283,Hoja2!A$3:I$54,3,0)</f>
        <v>COMPLICACIONES RESPIRATORIAS</v>
      </c>
      <c r="K283" s="69"/>
      <c r="L283" s="111" t="str">
        <f>VLOOKUP(I283,Hoja2!A$3:I$54,4,0)</f>
        <v>PG INSPECCIONES, PG EMERGENCIA, PG RIESGO QUÍMICO</v>
      </c>
      <c r="M283" s="111" t="str">
        <f>VLOOKUP(I283,Hoja2!A$3:I$54,5,0)</f>
        <v>ELEMENTOS DE PROTECCIÓN PERSONAL</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56"/>
      <c r="B284" s="153"/>
      <c r="C284" s="117"/>
      <c r="D284" s="120"/>
      <c r="E284" s="123"/>
      <c r="F284" s="123"/>
      <c r="G284" s="123"/>
      <c r="H284" s="111" t="str">
        <f>VLOOKUP(I284,Hoja2!A$3:I$54,2,0)</f>
        <v>MICROORGANISMOS</v>
      </c>
      <c r="I284" s="68" t="s">
        <v>237</v>
      </c>
      <c r="J284" s="111" t="str">
        <f>VLOOKUP(I284,Hoja2!A$3:I$54,3,0)</f>
        <v>GRIPAS, NAUSEAS, MAREOS, MALESTAR GENERAL</v>
      </c>
      <c r="K284" s="69"/>
      <c r="L284" s="111" t="str">
        <f>VLOOKUP(I284,Hoja2!A$3:I$54,4,0)</f>
        <v>PG INSPECCIONES, PG EMERGENCIA</v>
      </c>
      <c r="M284" s="111"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56"/>
      <c r="B285" s="153"/>
      <c r="C285" s="117"/>
      <c r="D285" s="120"/>
      <c r="E285" s="123"/>
      <c r="F285" s="123"/>
      <c r="G285" s="123"/>
      <c r="H285" s="111" t="str">
        <f>VLOOKUP(I285,Hoja2!A$3:I$54,2,0)</f>
        <v>MICROORGANISMOS EN EL AMBIENTE</v>
      </c>
      <c r="I285" s="68" t="s">
        <v>240</v>
      </c>
      <c r="J285" s="111" t="str">
        <f>VLOOKUP(I285,Hoja2!A$3:I$54,3,0)</f>
        <v>LESIONES EN LA PIEL, MALESTAR GENERAL</v>
      </c>
      <c r="K285" s="69"/>
      <c r="L285" s="111" t="str">
        <f>VLOOKUP(I285,Hoja2!A$3:I$54,4,0)</f>
        <v>PG INSPECCIONES, PG EMERGENCIA</v>
      </c>
      <c r="M285" s="111"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56"/>
      <c r="B286" s="153"/>
      <c r="C286" s="117"/>
      <c r="D286" s="120"/>
      <c r="E286" s="123"/>
      <c r="F286" s="123"/>
      <c r="G286" s="123"/>
      <c r="H286" s="111" t="str">
        <f>VLOOKUP(I286,Hoja2!A$3:I$54,2,0)</f>
        <v>HONGOS</v>
      </c>
      <c r="I286" s="68" t="s">
        <v>113</v>
      </c>
      <c r="J286" s="111" t="str">
        <f>VLOOKUP(I286,Hoja2!A$3:I$54,3,0)</f>
        <v>LESIONES EN LA PIEL</v>
      </c>
      <c r="K286" s="69"/>
      <c r="L286" s="111" t="str">
        <f>VLOOKUP(I286,Hoja2!A$3:I$54,4,0)</f>
        <v>PG INSPECCIONES, PG EMERGENCIA</v>
      </c>
      <c r="M286" s="111"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56"/>
      <c r="B287" s="153"/>
      <c r="C287" s="117"/>
      <c r="D287" s="120"/>
      <c r="E287" s="123"/>
      <c r="F287" s="123"/>
      <c r="G287" s="123"/>
      <c r="H287" s="111" t="str">
        <f>VLOOKUP(I287,Hoja2!A$3:I$54,2,0)</f>
        <v>FLUIDOS</v>
      </c>
      <c r="I287" s="68" t="s">
        <v>117</v>
      </c>
      <c r="J287" s="111" t="str">
        <f>VLOOKUP(I287,Hoja2!A$3:I$54,3,0)</f>
        <v>LESIONES DÉRMICAS</v>
      </c>
      <c r="K287" s="69"/>
      <c r="L287" s="111" t="str">
        <f>VLOOKUP(I287,Hoja2!A$3:I$54,4,0)</f>
        <v>PG INSPECCIONES, PG EMERGENCIA</v>
      </c>
      <c r="M287" s="111"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56"/>
      <c r="B288" s="153"/>
      <c r="C288" s="117"/>
      <c r="D288" s="120"/>
      <c r="E288" s="123"/>
      <c r="F288" s="123"/>
      <c r="G288" s="123"/>
      <c r="H288" s="111" t="str">
        <f>VLOOKUP(I288,Hoja2!A$3:I$54,2,0)</f>
        <v>PARÁSITOS</v>
      </c>
      <c r="I288" s="68" t="s">
        <v>119</v>
      </c>
      <c r="J288" s="111" t="str">
        <f>VLOOKUP(I288,Hoja2!A$3:I$54,3,0)</f>
        <v>LESIONES, INFECCIONES PARASITARIAS</v>
      </c>
      <c r="K288" s="69"/>
      <c r="L288" s="111" t="str">
        <f>VLOOKUP(I288,Hoja2!A$3:I$54,4,0)</f>
        <v>PG INSPECCIONES, PG EMERGENCIA</v>
      </c>
      <c r="M288" s="111"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56"/>
      <c r="B289" s="153"/>
      <c r="C289" s="117"/>
      <c r="D289" s="120"/>
      <c r="E289" s="123"/>
      <c r="F289" s="123"/>
      <c r="G289" s="123"/>
      <c r="H289" s="111" t="str">
        <f>VLOOKUP(I289,Hoja2!A$3:I$54,2,0)</f>
        <v>ANIMALES VIVOS</v>
      </c>
      <c r="I289" s="68" t="s">
        <v>122</v>
      </c>
      <c r="J289" s="111" t="str">
        <f>VLOOKUP(I289,Hoja2!A$3:I$54,3,0)</f>
        <v>LESIONES EN TEJIDOS, INFECCIONES, ENFERMADES INFECTOCONTAGIOSAS</v>
      </c>
      <c r="K289" s="69"/>
      <c r="L289" s="111" t="str">
        <f>VLOOKUP(I289,Hoja2!A$3:I$54,4,0)</f>
        <v>PG INSPECCIONES, PG EMERGENCIA</v>
      </c>
      <c r="M289" s="111"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56"/>
      <c r="B290" s="153"/>
      <c r="C290" s="117"/>
      <c r="D290" s="120"/>
      <c r="E290" s="123"/>
      <c r="F290" s="123"/>
      <c r="G290" s="123"/>
      <c r="H290" s="111" t="str">
        <f>VLOOKUP(I290,Hoja2!A$3:I$54,2,0)</f>
        <v>CARGA DE UN PESO MAYOR AL RECOMENDADO</v>
      </c>
      <c r="I290" s="68" t="s">
        <v>125</v>
      </c>
      <c r="J290" s="111" t="str">
        <f>VLOOKUP(I290,Hoja2!A$3:I$54,3,0)</f>
        <v>LESIONES OSTEOMUSCULARES</v>
      </c>
      <c r="K290" s="69"/>
      <c r="L290" s="111" t="str">
        <f>VLOOKUP(I290,Hoja2!A$3:I$54,4,0)</f>
        <v>PG INSPECCIONES, PG EMERGENCIA</v>
      </c>
      <c r="M290" s="111"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56"/>
      <c r="B291" s="153"/>
      <c r="C291" s="117"/>
      <c r="D291" s="120"/>
      <c r="E291" s="123"/>
      <c r="F291" s="123"/>
      <c r="G291" s="123"/>
      <c r="H291" s="111" t="str">
        <f>VLOOKUP(I291,Hoja2!A$3:I$54,2,0)</f>
        <v>FORZADAS, PROLONGADAS EN PERSONAL OPERATIVO</v>
      </c>
      <c r="I291" s="68" t="s">
        <v>243</v>
      </c>
      <c r="J291" s="111" t="str">
        <f>VLOOKUP(I291,Hoja2!A$3:I$54,3,0)</f>
        <v>DOLOR DE ESPALDA, LESIONES EN LA COLUMNA</v>
      </c>
      <c r="K291" s="69"/>
      <c r="L291" s="111" t="str">
        <f>VLOOKUP(I291,Hoja2!A$3:I$54,4,0)</f>
        <v>PG INSPECCIONES, PG EMERGENCIA</v>
      </c>
      <c r="M291" s="111"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56"/>
      <c r="B292" s="153"/>
      <c r="C292" s="117"/>
      <c r="D292" s="120"/>
      <c r="E292" s="123"/>
      <c r="F292" s="123"/>
      <c r="G292" s="123"/>
      <c r="H292" s="111" t="str">
        <f>VLOOKUP(I292,Hoja2!A$3:I$54,2,0)</f>
        <v>HIGIENE POSTURAL, MOVIMIENTOS REPETITIVOS</v>
      </c>
      <c r="I292" s="68" t="s">
        <v>245</v>
      </c>
      <c r="J292" s="111" t="str">
        <f>VLOOKUP(I292,Hoja2!A$3:I$54,3,0)</f>
        <v>LESIONES OSTEOMUSCULARES, TRANSTORNO DE TRAUMA ACUMULATIVO</v>
      </c>
      <c r="K292" s="69"/>
      <c r="L292" s="111" t="str">
        <f>VLOOKUP(I292,Hoja2!A$3:I$54,4,0)</f>
        <v>PG INSPECCIONES, PG EMERGENCIA</v>
      </c>
      <c r="M292" s="111"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56"/>
      <c r="B293" s="153"/>
      <c r="C293" s="117"/>
      <c r="D293" s="120"/>
      <c r="E293" s="123"/>
      <c r="F293" s="123"/>
      <c r="G293" s="123"/>
      <c r="H293" s="111" t="str">
        <f>VLOOKUP(I293,Hoja2!A$3:I$54,2,0)</f>
        <v>RELACIONES, COHESIÓN, CALIDAD DE INTERACCIONES NO EFECTIVA, NO HAY TRABAJO EN EQUIPO</v>
      </c>
      <c r="I293" s="68" t="s">
        <v>141</v>
      </c>
      <c r="J293" s="111" t="str">
        <f>VLOOKUP(I293,Hoja2!A$3:I$54,3,0)</f>
        <v>ENFERMEDADES DIGESTIVAS, IRRITABILIDAD</v>
      </c>
      <c r="K293" s="69"/>
      <c r="L293" s="111" t="str">
        <f>VLOOKUP(I293,Hoja2!A$3:I$54,4,0)</f>
        <v>N/A</v>
      </c>
      <c r="M293" s="111"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56"/>
      <c r="B294" s="153"/>
      <c r="C294" s="117"/>
      <c r="D294" s="120"/>
      <c r="E294" s="123"/>
      <c r="F294" s="123"/>
      <c r="G294" s="123"/>
      <c r="H294" s="111" t="str">
        <f>VLOOKUP(I294,Hoja2!A$3:I$54,2,0)</f>
        <v>CARGA MENTAL, DEMANDAS EMOCIONALES, INESPECIFICIDAD DE DEFINICIÓN DE ROLES, MONOTONÍA</v>
      </c>
      <c r="I294" s="68" t="s">
        <v>146</v>
      </c>
      <c r="J294" s="111" t="str">
        <f>VLOOKUP(I294,Hoja2!A$3:I$54,3,0)</f>
        <v>ESTRÉS, CEFALÉA, IRRITABILIDAD</v>
      </c>
      <c r="K294" s="69"/>
      <c r="L294" s="111" t="str">
        <f>VLOOKUP(I294,Hoja2!A$3:I$54,4,0)</f>
        <v>N/A</v>
      </c>
      <c r="M294" s="111"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56"/>
      <c r="B295" s="153"/>
      <c r="C295" s="117"/>
      <c r="D295" s="120"/>
      <c r="E295" s="123"/>
      <c r="F295" s="123"/>
      <c r="G295" s="123"/>
      <c r="H295" s="111" t="str">
        <f>VLOOKUP(I295,Hoja2!A$3:I$54,2,0)</f>
        <v>TECNOLOGÍA NO AVANZADA, COMUNICACIÓN NO EFECTIVA, SOBRECARGA CUANTITATIVA Y CUALITATIVA, NO HAY VARIACIÓN EN FORMA DE TRABAJO</v>
      </c>
      <c r="I295" s="68" t="s">
        <v>149</v>
      </c>
      <c r="J295" s="111" t="str">
        <f>VLOOKUP(I295,Hoja2!A$3:I$54,3,0)</f>
        <v>ENFERMEDADES DIGESTIVAS, IRRITABILIDAD</v>
      </c>
      <c r="K295" s="69"/>
      <c r="L295" s="111" t="str">
        <f>VLOOKUP(I295,Hoja2!A$3:I$54,4,0)</f>
        <v>N/A</v>
      </c>
      <c r="M295" s="111"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56"/>
      <c r="B296" s="153"/>
      <c r="C296" s="117"/>
      <c r="D296" s="120"/>
      <c r="E296" s="123"/>
      <c r="F296" s="123"/>
      <c r="G296" s="123"/>
      <c r="H296" s="111" t="str">
        <f>VLOOKUP(I296,Hoja2!A$3:I$54,2,0)</f>
        <v>ESTILOS DE MANDO RÍGIDOS, AUSENCIA DE CAPACITACIÓN, AUSENCIA DE PROGRAMAS DE BIENESTAR</v>
      </c>
      <c r="I296" s="68" t="s">
        <v>154</v>
      </c>
      <c r="J296" s="111" t="str">
        <f>VLOOKUP(I296,Hoja2!A$3:I$54,3,0)</f>
        <v>ESTRÉS, DEPRESIÓN, DESMOTIVACIÓN, AUSENCIA DE ATENCIÓN</v>
      </c>
      <c r="K296" s="69"/>
      <c r="L296" s="111" t="str">
        <f>VLOOKUP(I296,Hoja2!A$3:I$54,4,0)</f>
        <v>N/A</v>
      </c>
      <c r="M296" s="111"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56"/>
      <c r="B297" s="153"/>
      <c r="C297" s="117"/>
      <c r="D297" s="120"/>
      <c r="E297" s="123"/>
      <c r="F297" s="123"/>
      <c r="G297" s="123"/>
      <c r="H297" s="111" t="str">
        <f>VLOOKUP(I297,Hoja2!A$3:I$54,2,0)</f>
        <v>SISMOS, INCENDIOS, INUNDACIONES, TERREMOTOS, VENDAVALES</v>
      </c>
      <c r="I297" s="68" t="s">
        <v>250</v>
      </c>
      <c r="J297" s="111" t="str">
        <f>VLOOKUP(I297,Hoja2!A$3:I$54,3,0)</f>
        <v>LESIONES, ATRAPAMIENTO, APLASTAMIENTO, PÉRDIDAS MATERIALES</v>
      </c>
      <c r="K297" s="69"/>
      <c r="L297" s="111" t="str">
        <f>VLOOKUP(I297,Hoja2!A$3:I$54,4,0)</f>
        <v>PG INSPECCIONES, PG EMERGENCIA</v>
      </c>
      <c r="M297" s="111"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56"/>
      <c r="B298" s="153"/>
      <c r="C298" s="118"/>
      <c r="D298" s="121"/>
      <c r="E298" s="124"/>
      <c r="F298" s="124"/>
      <c r="G298" s="124"/>
      <c r="H298" s="112" t="str">
        <f>VLOOKUP(I298,Hoja2!A$3:I$54,2,0)</f>
        <v>LLUVIAS, GRANIZADA, HELADAS</v>
      </c>
      <c r="I298" s="86" t="s">
        <v>251</v>
      </c>
      <c r="J298" s="112" t="str">
        <f>VLOOKUP(I298,Hoja2!A$3:I$54,3,0)</f>
        <v>LESIONES, ATRAPAMIENTO, APLASTAMIENTO, PÉRDIDAS MATERIALES</v>
      </c>
      <c r="K298" s="87"/>
      <c r="L298" s="112" t="str">
        <f>VLOOKUP(I298,Hoja2!A$3:I$54,4,0)</f>
        <v>PG INSPECCIONES, PG EMERGENCIA</v>
      </c>
      <c r="M298" s="112"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 r="A299" s="156"/>
      <c r="B299" s="153"/>
      <c r="C299" s="125" t="s">
        <v>295</v>
      </c>
      <c r="D299" s="128" t="s">
        <v>323</v>
      </c>
      <c r="E299" s="131" t="s">
        <v>293</v>
      </c>
      <c r="F299" s="131">
        <v>41</v>
      </c>
      <c r="G299" s="131"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8"/>
        <v>30</v>
      </c>
      <c r="R299" s="77">
        <f t="shared" si="39"/>
        <v>1800</v>
      </c>
      <c r="S299" s="77" t="str">
        <f t="shared" si="40"/>
        <v>MA-30</v>
      </c>
      <c r="T299" s="78" t="str">
        <f t="shared" si="41"/>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56"/>
      <c r="B300" s="153"/>
      <c r="C300" s="126"/>
      <c r="D300" s="129"/>
      <c r="E300" s="132"/>
      <c r="F300" s="132"/>
      <c r="G300" s="132"/>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8"/>
        <v>30</v>
      </c>
      <c r="R300" s="61">
        <f t="shared" si="39"/>
        <v>1800</v>
      </c>
      <c r="S300" s="61" t="str">
        <f t="shared" si="40"/>
        <v>MA-30</v>
      </c>
      <c r="T300" s="62" t="str">
        <f t="shared" si="41"/>
        <v>I</v>
      </c>
      <c r="U300" s="62" t="str">
        <f aca="true" t="shared" si="43" ref="U300:U324">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56"/>
      <c r="B301" s="153"/>
      <c r="C301" s="126"/>
      <c r="D301" s="129"/>
      <c r="E301" s="132"/>
      <c r="F301" s="132"/>
      <c r="G301" s="132"/>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56"/>
      <c r="B302" s="153"/>
      <c r="C302" s="126"/>
      <c r="D302" s="129"/>
      <c r="E302" s="132"/>
      <c r="F302" s="132"/>
      <c r="G302" s="132"/>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56"/>
      <c r="B303" s="153"/>
      <c r="C303" s="126"/>
      <c r="D303" s="129"/>
      <c r="E303" s="132"/>
      <c r="F303" s="132"/>
      <c r="G303" s="132"/>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56"/>
      <c r="B304" s="153"/>
      <c r="C304" s="126"/>
      <c r="D304" s="129"/>
      <c r="E304" s="132"/>
      <c r="F304" s="132"/>
      <c r="G304" s="132"/>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56"/>
      <c r="B305" s="153"/>
      <c r="C305" s="126"/>
      <c r="D305" s="129"/>
      <c r="E305" s="132"/>
      <c r="F305" s="132"/>
      <c r="G305" s="132"/>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56"/>
      <c r="B306" s="153"/>
      <c r="C306" s="126"/>
      <c r="D306" s="129"/>
      <c r="E306" s="132"/>
      <c r="F306" s="132"/>
      <c r="G306" s="132"/>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56"/>
      <c r="B307" s="153"/>
      <c r="C307" s="126"/>
      <c r="D307" s="129"/>
      <c r="E307" s="132"/>
      <c r="F307" s="132"/>
      <c r="G307" s="132"/>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56"/>
      <c r="B308" s="153"/>
      <c r="C308" s="126"/>
      <c r="D308" s="129"/>
      <c r="E308" s="132"/>
      <c r="F308" s="132"/>
      <c r="G308" s="132"/>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10</v>
      </c>
      <c r="O308" s="61">
        <v>3</v>
      </c>
      <c r="P308" s="61">
        <v>25</v>
      </c>
      <c r="Q308" s="61">
        <f t="shared" si="38"/>
        <v>30</v>
      </c>
      <c r="R308" s="61">
        <f t="shared" si="39"/>
        <v>750</v>
      </c>
      <c r="S308" s="61" t="str">
        <f t="shared" si="40"/>
        <v>MA-30</v>
      </c>
      <c r="T308" s="62" t="str">
        <f t="shared" si="41"/>
        <v>I</v>
      </c>
      <c r="U308" s="62" t="str">
        <f t="shared" si="43"/>
        <v>No Aceptable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56"/>
      <c r="B309" s="153"/>
      <c r="C309" s="126"/>
      <c r="D309" s="129"/>
      <c r="E309" s="132"/>
      <c r="F309" s="132"/>
      <c r="G309" s="132"/>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56"/>
      <c r="B310" s="153"/>
      <c r="C310" s="126"/>
      <c r="D310" s="129"/>
      <c r="E310" s="132"/>
      <c r="F310" s="132"/>
      <c r="G310" s="132"/>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56"/>
      <c r="B311" s="153"/>
      <c r="C311" s="126"/>
      <c r="D311" s="129"/>
      <c r="E311" s="132"/>
      <c r="F311" s="132"/>
      <c r="G311" s="132"/>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8"/>
        <v>6</v>
      </c>
      <c r="R311" s="61">
        <f t="shared" si="39"/>
        <v>60</v>
      </c>
      <c r="S311" s="61" t="str">
        <f t="shared" si="40"/>
        <v>M-6</v>
      </c>
      <c r="T311" s="62" t="str">
        <f t="shared" si="41"/>
        <v>III</v>
      </c>
      <c r="U311" s="62" t="str">
        <f t="shared" si="43"/>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56"/>
      <c r="B312" s="153"/>
      <c r="C312" s="126"/>
      <c r="D312" s="129"/>
      <c r="E312" s="132"/>
      <c r="F312" s="132"/>
      <c r="G312" s="132"/>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8"/>
        <v>2</v>
      </c>
      <c r="R312" s="61">
        <f t="shared" si="39"/>
        <v>20</v>
      </c>
      <c r="S312" s="61" t="str">
        <f t="shared" si="40"/>
        <v>B-2</v>
      </c>
      <c r="T312" s="62" t="str">
        <f t="shared" si="41"/>
        <v>IV</v>
      </c>
      <c r="U312" s="62" t="str">
        <f t="shared" si="43"/>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56"/>
      <c r="B313" s="153"/>
      <c r="C313" s="126"/>
      <c r="D313" s="129"/>
      <c r="E313" s="132"/>
      <c r="F313" s="132"/>
      <c r="G313" s="132"/>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56"/>
      <c r="B314" s="153"/>
      <c r="C314" s="126"/>
      <c r="D314" s="129"/>
      <c r="E314" s="132"/>
      <c r="F314" s="132"/>
      <c r="G314" s="132"/>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8"/>
        <v>6</v>
      </c>
      <c r="R314" s="61">
        <f t="shared" si="39"/>
        <v>60</v>
      </c>
      <c r="S314" s="61" t="str">
        <f t="shared" si="40"/>
        <v>M-6</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56"/>
      <c r="B315" s="153"/>
      <c r="C315" s="126"/>
      <c r="D315" s="129"/>
      <c r="E315" s="132"/>
      <c r="F315" s="132"/>
      <c r="G315" s="132"/>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8"/>
        <v>2</v>
      </c>
      <c r="R315" s="61">
        <f t="shared" si="39"/>
        <v>20</v>
      </c>
      <c r="S315" s="61" t="str">
        <f t="shared" si="40"/>
        <v>B-2</v>
      </c>
      <c r="T315" s="62" t="str">
        <f t="shared" si="41"/>
        <v>IV</v>
      </c>
      <c r="U315" s="62" t="str">
        <f t="shared" si="43"/>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56"/>
      <c r="B316" s="153"/>
      <c r="C316" s="126"/>
      <c r="D316" s="129"/>
      <c r="E316" s="132"/>
      <c r="F316" s="132"/>
      <c r="G316" s="132"/>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8"/>
        <v>4</v>
      </c>
      <c r="R316" s="61">
        <f t="shared" si="39"/>
        <v>40</v>
      </c>
      <c r="S316" s="61" t="str">
        <f t="shared" si="40"/>
        <v>B-4</v>
      </c>
      <c r="T316" s="62" t="str">
        <f t="shared" si="41"/>
        <v>III</v>
      </c>
      <c r="U316" s="62" t="str">
        <f t="shared" si="43"/>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56"/>
      <c r="B317" s="153"/>
      <c r="C317" s="126"/>
      <c r="D317" s="129"/>
      <c r="E317" s="132"/>
      <c r="F317" s="132"/>
      <c r="G317" s="132"/>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56"/>
      <c r="B318" s="153"/>
      <c r="C318" s="126"/>
      <c r="D318" s="129"/>
      <c r="E318" s="132"/>
      <c r="F318" s="132"/>
      <c r="G318" s="132"/>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4" ref="Q318:Q386">N318*O318</f>
        <v>6</v>
      </c>
      <c r="R318" s="61">
        <f aca="true" t="shared" si="45" ref="R318:R386">Q318*P318</f>
        <v>150</v>
      </c>
      <c r="S318" s="61" t="str">
        <f aca="true" t="shared" si="46" ref="S318:S386">IF(Q318=40,"MA-40",IF(Q318=30,"MA-30",IF(Q318=20,"A-20",IF(Q318=10,"A-10",IF(Q318=24,"MA-24",IF(Q318=18,"A-18",IF(Q318=12,"A-12",IF(Q318=6,"M-6",IF(Q318=8,"M-8",IF(Q318=6,"M-6",IF(Q318=4,"B-4",IF(Q318=2,"B-2",))))))))))))</f>
        <v>M-6</v>
      </c>
      <c r="T318" s="62" t="str">
        <f aca="true" t="shared" si="47" ref="T318:T386">IF(R318&lt;=20,"IV",IF(R318&lt;=120,"III",IF(R318&lt;=500,"II",IF(R318&lt;=4000,"I"))))</f>
        <v>II</v>
      </c>
      <c r="U318" s="62" t="str">
        <f t="shared" si="43"/>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56"/>
      <c r="B319" s="153"/>
      <c r="C319" s="126"/>
      <c r="D319" s="129"/>
      <c r="E319" s="132"/>
      <c r="F319" s="132"/>
      <c r="G319" s="132"/>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4"/>
        <v>6</v>
      </c>
      <c r="R319" s="61">
        <f t="shared" si="45"/>
        <v>60</v>
      </c>
      <c r="S319" s="61" t="str">
        <f t="shared" si="46"/>
        <v>M-6</v>
      </c>
      <c r="T319" s="62" t="str">
        <f t="shared" si="47"/>
        <v>III</v>
      </c>
      <c r="U319" s="62" t="str">
        <f t="shared" si="43"/>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56"/>
      <c r="B320" s="153"/>
      <c r="C320" s="126"/>
      <c r="D320" s="129"/>
      <c r="E320" s="132"/>
      <c r="F320" s="132"/>
      <c r="G320" s="132"/>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4"/>
        <v>2</v>
      </c>
      <c r="R320" s="61">
        <f t="shared" si="45"/>
        <v>20</v>
      </c>
      <c r="S320" s="61" t="str">
        <f t="shared" si="46"/>
        <v>B-2</v>
      </c>
      <c r="T320" s="62" t="str">
        <f t="shared" si="47"/>
        <v>IV</v>
      </c>
      <c r="U320" s="62" t="str">
        <f t="shared" si="43"/>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56"/>
      <c r="B321" s="153"/>
      <c r="C321" s="126"/>
      <c r="D321" s="129"/>
      <c r="E321" s="132"/>
      <c r="F321" s="132"/>
      <c r="G321" s="132"/>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4"/>
        <v>4</v>
      </c>
      <c r="R321" s="61">
        <f t="shared" si="45"/>
        <v>40</v>
      </c>
      <c r="S321" s="61" t="str">
        <f t="shared" si="46"/>
        <v>B-4</v>
      </c>
      <c r="T321" s="66" t="str">
        <f t="shared" si="47"/>
        <v>III</v>
      </c>
      <c r="U321" s="66" t="str">
        <f t="shared" si="43"/>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56"/>
      <c r="B322" s="153"/>
      <c r="C322" s="126"/>
      <c r="D322" s="129"/>
      <c r="E322" s="132"/>
      <c r="F322" s="132"/>
      <c r="G322" s="132"/>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4"/>
        <v>4</v>
      </c>
      <c r="R322" s="61">
        <f t="shared" si="45"/>
        <v>40</v>
      </c>
      <c r="S322" s="61" t="str">
        <f t="shared" si="46"/>
        <v>B-4</v>
      </c>
      <c r="T322" s="66" t="str">
        <f t="shared" si="47"/>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56"/>
      <c r="B323" s="153"/>
      <c r="C323" s="126"/>
      <c r="D323" s="129"/>
      <c r="E323" s="132"/>
      <c r="F323" s="132"/>
      <c r="G323" s="132"/>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4"/>
        <v>4</v>
      </c>
      <c r="R323" s="61">
        <f t="shared" si="45"/>
        <v>40</v>
      </c>
      <c r="S323" s="61" t="str">
        <f t="shared" si="46"/>
        <v>B-4</v>
      </c>
      <c r="T323" s="66" t="str">
        <f t="shared" si="47"/>
        <v>III</v>
      </c>
      <c r="U323" s="66" t="str">
        <f t="shared" si="43"/>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56"/>
      <c r="B324" s="153"/>
      <c r="C324" s="127"/>
      <c r="D324" s="130"/>
      <c r="E324" s="133"/>
      <c r="F324" s="133"/>
      <c r="G324" s="133"/>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4"/>
        <v>6</v>
      </c>
      <c r="R324" s="96">
        <f t="shared" si="45"/>
        <v>60</v>
      </c>
      <c r="S324" s="96" t="str">
        <f t="shared" si="46"/>
        <v>M-6</v>
      </c>
      <c r="T324" s="89" t="str">
        <f t="shared" si="47"/>
        <v>III</v>
      </c>
      <c r="U324" s="89" t="str">
        <f t="shared" si="43"/>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25.5">
      <c r="A325" s="156"/>
      <c r="B325" s="153"/>
      <c r="C325" s="116" t="s">
        <v>298</v>
      </c>
      <c r="D325" s="119" t="s">
        <v>324</v>
      </c>
      <c r="E325" s="122" t="s">
        <v>289</v>
      </c>
      <c r="F325" s="122">
        <v>42</v>
      </c>
      <c r="G325" s="122" t="s">
        <v>256</v>
      </c>
      <c r="H325" s="110" t="str">
        <f>VLOOKUP(I325,Hoja2!A$3:I$54,2,0)</f>
        <v>INADECUADAS CONEXIONES ELÉCTRICAS, SATURACIÓN EN TOMAS DE ENERGÍA</v>
      </c>
      <c r="I325" s="101" t="s">
        <v>158</v>
      </c>
      <c r="J325" s="110" t="str">
        <f>VLOOKUP(I325,Hoja2!A$3:I$54,3,0)</f>
        <v>QUEMADURAS, ELECTROCUCIÓN, ARITMIA CARDIACA, MUERTE</v>
      </c>
      <c r="K325" s="102"/>
      <c r="L325" s="110" t="str">
        <f>VLOOKUP(I325,Hoja2!A$3:I$54,4,0)</f>
        <v>PG INSPECCIONES, PG EMERGENCIA, REQUISITOS MÍNIMOS PARA LÍNEAS ELÉCTRICAS</v>
      </c>
      <c r="M325" s="110" t="str">
        <f>VLOOKUP(I325,Hoja2!A$3:I$54,5,0)</f>
        <v>ELEMENTOS DE PROTECCIÓN PERSONAL</v>
      </c>
      <c r="N325" s="103">
        <v>10</v>
      </c>
      <c r="O325" s="103">
        <v>3</v>
      </c>
      <c r="P325" s="103">
        <v>60</v>
      </c>
      <c r="Q325" s="103">
        <f t="shared" si="44"/>
        <v>30</v>
      </c>
      <c r="R325" s="103">
        <f t="shared" si="45"/>
        <v>1800</v>
      </c>
      <c r="S325" s="103" t="str">
        <f t="shared" si="46"/>
        <v>MA-30</v>
      </c>
      <c r="T325" s="78" t="str">
        <f t="shared" si="47"/>
        <v>I</v>
      </c>
      <c r="U325" s="78" t="str">
        <f>IF(T325=0,"",IF(T325="IV","Aceptable",IF(T325="III","Mejorable",IF(T325="II","No Aceptable o Aceptable con Control Especifico",IF(T325="I","No Aceptable","")))))</f>
        <v>No Aceptable</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25.5">
      <c r="A326" s="156"/>
      <c r="B326" s="153"/>
      <c r="C326" s="117"/>
      <c r="D326" s="120"/>
      <c r="E326" s="123"/>
      <c r="F326" s="123"/>
      <c r="G326" s="123"/>
      <c r="H326" s="111" t="str">
        <f>VLOOKUP(I326,Hoja2!A$3:I$54,2,0)</f>
        <v>INADECUADAS CONEXIONES ELÉCTRICAS, SATURACIÓN EN TOMAS DE ENERGÍA</v>
      </c>
      <c r="I326" s="68" t="s">
        <v>163</v>
      </c>
      <c r="J326" s="111" t="str">
        <f>VLOOKUP(I326,Hoja2!A$3:I$54,3,0)</f>
        <v>INTOXICACIÓN, QUEMADURAS</v>
      </c>
      <c r="K326" s="69"/>
      <c r="L326" s="111" t="str">
        <f>VLOOKUP(I326,Hoja2!A$3:I$54,4,0)</f>
        <v>PG INSPECCIONES, PG EMERGENCIA</v>
      </c>
      <c r="M326" s="111" t="str">
        <f>VLOOKUP(I326,Hoja2!A$3:I$54,5,0)</f>
        <v>BRIGADAS DE EMERGENCIA</v>
      </c>
      <c r="N326" s="70">
        <v>10</v>
      </c>
      <c r="O326" s="70">
        <v>3</v>
      </c>
      <c r="P326" s="70">
        <v>60</v>
      </c>
      <c r="Q326" s="70">
        <f t="shared" si="44"/>
        <v>30</v>
      </c>
      <c r="R326" s="70">
        <f t="shared" si="45"/>
        <v>1800</v>
      </c>
      <c r="S326" s="70" t="str">
        <f t="shared" si="46"/>
        <v>MA-30</v>
      </c>
      <c r="T326" s="62" t="str">
        <f t="shared" si="47"/>
        <v>I</v>
      </c>
      <c r="U326" s="62" t="str">
        <f aca="true" t="shared" si="48" ref="U326:U360">IF(T326=0,"",IF(T326="IV","Aceptable",IF(T326="III","Mejorable",IF(T326="II","No Aceptable o Aceptable con Control Especifico",IF(T326="I","No Aceptable","")))))</f>
        <v>No Aceptable</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40.5">
      <c r="A327" s="156"/>
      <c r="B327" s="153"/>
      <c r="C327" s="117"/>
      <c r="D327" s="120"/>
      <c r="E327" s="123"/>
      <c r="F327" s="123"/>
      <c r="G327" s="123"/>
      <c r="H327" s="111" t="str">
        <f>VLOOKUP(I327,Hoja2!A$3:I$54,2,0)</f>
        <v>ESCALERAS SIN BARANDAL, PISOS A DESNIVEL,INFRAESTRUCTURA DÉBIL, OBJETOS MAL UBICADOS, AUSENCIA DE ORDEN Y ASEO</v>
      </c>
      <c r="I327" s="68" t="s">
        <v>247</v>
      </c>
      <c r="J327" s="111" t="str">
        <f>VLOOKUP(I327,Hoja2!A$3:I$54,3,0)</f>
        <v>CAÍDAS DEL MISMO Y DISTINTO NIVEL, FRACTURAS, GOLPE CON OBJETOS, CAÍDA DE OBJETOS, OBSTRUCCIÓN DE VÍAS</v>
      </c>
      <c r="K327" s="69"/>
      <c r="L327" s="111" t="str">
        <f>VLOOKUP(I327,Hoja2!A$3:I$54,4,0)</f>
        <v>PG INSPECCIONES, PG EMERGENCIA</v>
      </c>
      <c r="M327" s="111" t="str">
        <f>VLOOKUP(I327,Hoja2!A$3:I$54,5,0)</f>
        <v>CAPACITACIÓN</v>
      </c>
      <c r="N327" s="70">
        <v>6</v>
      </c>
      <c r="O327" s="70">
        <v>3</v>
      </c>
      <c r="P327" s="70">
        <v>10</v>
      </c>
      <c r="Q327" s="70">
        <f t="shared" si="44"/>
        <v>18</v>
      </c>
      <c r="R327" s="70">
        <f t="shared" si="45"/>
        <v>180</v>
      </c>
      <c r="S327" s="70" t="str">
        <f t="shared" si="46"/>
        <v>A-18</v>
      </c>
      <c r="T327" s="62" t="str">
        <f t="shared" si="47"/>
        <v>II</v>
      </c>
      <c r="U327" s="62" t="str">
        <f t="shared" si="48"/>
        <v>No Aceptable o Aceptable con Control Especifico</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30">
      <c r="A328" s="156"/>
      <c r="B328" s="153"/>
      <c r="C328" s="117"/>
      <c r="D328" s="120"/>
      <c r="E328" s="123"/>
      <c r="F328" s="123"/>
      <c r="G328" s="123"/>
      <c r="H328" s="111" t="str">
        <f>VLOOKUP(I328,Hoja2!A$3:I$54,2,0)</f>
        <v>LLUVIAS, CRECIENTE DE RIOS Y QUEBRADAS, CAÍDAS DESDE TARAVITAS Y PUENTES</v>
      </c>
      <c r="I328" s="68" t="s">
        <v>334</v>
      </c>
      <c r="J328" s="111" t="str">
        <f>VLOOKUP(I328,Hoja2!A$3:I$54,3,0)</f>
        <v>INMERSIÓN, MUERTE</v>
      </c>
      <c r="K328" s="69"/>
      <c r="L328" s="111" t="str">
        <f>VLOOKUP(I328,Hoja2!A$3:I$54,4,0)</f>
        <v>PG INSPECCIONES, PG EMERGENCIA</v>
      </c>
      <c r="M328" s="111" t="str">
        <f>VLOOKUP(I328,Hoja2!A$3:I$54,5,0)</f>
        <v>CAPACITACIÓN</v>
      </c>
      <c r="N328" s="70">
        <v>10</v>
      </c>
      <c r="O328" s="70">
        <v>3</v>
      </c>
      <c r="P328" s="70">
        <v>25</v>
      </c>
      <c r="Q328" s="70">
        <f t="shared" si="44"/>
        <v>30</v>
      </c>
      <c r="R328" s="70">
        <f t="shared" si="45"/>
        <v>750</v>
      </c>
      <c r="S328" s="70" t="str">
        <f t="shared" si="46"/>
        <v>MA-30</v>
      </c>
      <c r="T328" s="66" t="str">
        <f t="shared" si="47"/>
        <v>I</v>
      </c>
      <c r="U328" s="66" t="str">
        <f t="shared" si="48"/>
        <v>No Aceptable</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56"/>
      <c r="B329" s="153"/>
      <c r="C329" s="117"/>
      <c r="D329" s="120"/>
      <c r="E329" s="123"/>
      <c r="F329" s="123"/>
      <c r="G329" s="123"/>
      <c r="H329" s="111" t="str">
        <f>VLOOKUP(I329,Hoja2!A$3:I$54,2,0)</f>
        <v>SUPERFICIES DE TRABAJO IRREGULARES O DESLIZANTES</v>
      </c>
      <c r="I329" s="68" t="s">
        <v>248</v>
      </c>
      <c r="J329" s="111" t="str">
        <f>VLOOKUP(I329,Hoja2!A$3:I$54,3,0)</f>
        <v>CAÍDAS DEL MISMO Y DISTINTO NIVEL, FRACTURAS, GOLPE CON OBJETOS</v>
      </c>
      <c r="K329" s="69"/>
      <c r="L329" s="111" t="str">
        <f>VLOOKUP(I329,Hoja2!A$3:I$54,4,0)</f>
        <v>PG INSPECCIONES, PG EMERGENCIA</v>
      </c>
      <c r="M329" s="111" t="str">
        <f>VLOOKUP(I329,Hoja2!A$3:I$54,5,0)</f>
        <v>CAPACITACIÓN</v>
      </c>
      <c r="N329" s="70">
        <v>10</v>
      </c>
      <c r="O329" s="70">
        <v>4</v>
      </c>
      <c r="P329" s="70">
        <v>60</v>
      </c>
      <c r="Q329" s="70">
        <f t="shared" si="44"/>
        <v>40</v>
      </c>
      <c r="R329" s="70">
        <f t="shared" si="45"/>
        <v>2400</v>
      </c>
      <c r="S329" s="70" t="str">
        <f t="shared" si="46"/>
        <v>MA-40</v>
      </c>
      <c r="T329" s="66" t="str">
        <f t="shared" si="47"/>
        <v>I</v>
      </c>
      <c r="U329" s="66" t="str">
        <f t="shared" si="48"/>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30">
      <c r="A330" s="156"/>
      <c r="B330" s="153"/>
      <c r="C330" s="117"/>
      <c r="D330" s="120"/>
      <c r="E330" s="123"/>
      <c r="F330" s="123"/>
      <c r="G330" s="123"/>
      <c r="H330" s="111" t="str">
        <f>VLOOKUP(I330,Hoja2!A$3:I$54,2,0)</f>
        <v>SISTEMAS Y MEDIDAS DE ALMACENAMIENTO</v>
      </c>
      <c r="I330" s="68" t="s">
        <v>249</v>
      </c>
      <c r="J330" s="111" t="str">
        <f>VLOOKUP(I330,Hoja2!A$3:I$54,3,0)</f>
        <v>CAÍDAS DEL MISMO Y DISTINTO NIVEL, FRACTURAS, GOLPE CON OBJETOS, CAÍDA DE OBJETOS, OBSTRUCCIÓN DE VÍAS</v>
      </c>
      <c r="K330" s="69"/>
      <c r="L330" s="111" t="str">
        <f>VLOOKUP(I330,Hoja2!A$3:I$54,4,0)</f>
        <v>PG INSPECCIONES, PG EMERGENCIA</v>
      </c>
      <c r="M330" s="111" t="str">
        <f>VLOOKUP(I330,Hoja2!A$3:I$54,5,0)</f>
        <v>CAPACITACIÓN</v>
      </c>
      <c r="N330" s="70">
        <v>10</v>
      </c>
      <c r="O330" s="70">
        <v>4</v>
      </c>
      <c r="P330" s="70">
        <v>25</v>
      </c>
      <c r="Q330" s="70">
        <f t="shared" si="44"/>
        <v>40</v>
      </c>
      <c r="R330" s="70">
        <f t="shared" si="45"/>
        <v>1000</v>
      </c>
      <c r="S330" s="70" t="str">
        <f t="shared" si="46"/>
        <v>MA-40</v>
      </c>
      <c r="T330" s="66" t="str">
        <f t="shared" si="47"/>
        <v>I</v>
      </c>
      <c r="U330" s="66" t="str">
        <f t="shared" si="48"/>
        <v>No Aceptable</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56"/>
      <c r="B331" s="153"/>
      <c r="C331" s="117"/>
      <c r="D331" s="120"/>
      <c r="E331" s="123"/>
      <c r="F331" s="123"/>
      <c r="G331" s="123"/>
      <c r="H331" s="111" t="str">
        <f>VLOOKUP(I331,Hoja2!A$3:I$54,2,0)</f>
        <v>ATROPELLAMIENTO, ENVESTIDA</v>
      </c>
      <c r="I331" s="68" t="s">
        <v>189</v>
      </c>
      <c r="J331" s="111" t="str">
        <f>VLOOKUP(I331,Hoja2!A$3:I$54,3,0)</f>
        <v>LESIONES, PÉRDIDAS MATERIALES, MUERTE</v>
      </c>
      <c r="K331" s="69"/>
      <c r="L331" s="111" t="str">
        <f>VLOOKUP(I331,Hoja2!A$3:I$54,4,0)</f>
        <v>PG INSPECCIONES, PG EMERGENCIA</v>
      </c>
      <c r="M331" s="111" t="str">
        <f>VLOOKUP(I331,Hoja2!A$3:I$54,5,0)</f>
        <v>PG SEGURIDAD VIAL</v>
      </c>
      <c r="N331" s="70">
        <v>2</v>
      </c>
      <c r="O331" s="70">
        <v>4</v>
      </c>
      <c r="P331" s="70">
        <v>25</v>
      </c>
      <c r="Q331" s="70">
        <f t="shared" si="44"/>
        <v>8</v>
      </c>
      <c r="R331" s="70">
        <f t="shared" si="45"/>
        <v>200</v>
      </c>
      <c r="S331" s="70" t="str">
        <f t="shared" si="46"/>
        <v>M-8</v>
      </c>
      <c r="T331" s="62" t="str">
        <f t="shared" si="47"/>
        <v>II</v>
      </c>
      <c r="U331" s="62" t="str">
        <f t="shared" si="48"/>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56"/>
      <c r="B332" s="153"/>
      <c r="C332" s="117"/>
      <c r="D332" s="120"/>
      <c r="E332" s="123"/>
      <c r="F332" s="123"/>
      <c r="G332" s="123"/>
      <c r="H332" s="111" t="str">
        <f>VLOOKUP(I332,Hoja2!A$3:I$54,2,0)</f>
        <v>ATRACO, ROBO, ATENTADO, SECUESTROS, DE ORDEN PÚBLICO</v>
      </c>
      <c r="I332" s="68" t="s">
        <v>180</v>
      </c>
      <c r="J332" s="111" t="str">
        <f>VLOOKUP(I332,Hoja2!A$3:I$54,3,0)</f>
        <v>HERIDAS, LESIONES FÍSICAS / PSICOLÓGICAS</v>
      </c>
      <c r="K332" s="69"/>
      <c r="L332" s="111" t="str">
        <f>VLOOKUP(I332,Hoja2!A$3:I$54,4,0)</f>
        <v>PG INSPECCIONES, PG EMERGENCIA</v>
      </c>
      <c r="M332" s="111" t="str">
        <f>VLOOKUP(I332,Hoja2!A$3:I$54,5,0)</f>
        <v>UNIFORMES CORPORATIVOS, CHAQUETAS CORPORATIVAS, CARNETIZACIÓN</v>
      </c>
      <c r="N332" s="70">
        <v>6</v>
      </c>
      <c r="O332" s="70">
        <v>3</v>
      </c>
      <c r="P332" s="70">
        <v>25</v>
      </c>
      <c r="Q332" s="70">
        <f t="shared" si="44"/>
        <v>18</v>
      </c>
      <c r="R332" s="70">
        <f t="shared" si="45"/>
        <v>450</v>
      </c>
      <c r="S332" s="70" t="str">
        <f t="shared" si="46"/>
        <v>A-18</v>
      </c>
      <c r="T332" s="62" t="str">
        <f t="shared" si="47"/>
        <v>II</v>
      </c>
      <c r="U332" s="62" t="str">
        <f t="shared" si="48"/>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56"/>
      <c r="B333" s="153"/>
      <c r="C333" s="117"/>
      <c r="D333" s="120"/>
      <c r="E333" s="123"/>
      <c r="F333" s="123"/>
      <c r="G333" s="123"/>
      <c r="H333" s="111" t="str">
        <f>VLOOKUP(I333,Hoja2!A$3:I$54,2,0)</f>
        <v>EXPLOSION, FUGA, DERRAME E INCENDIO</v>
      </c>
      <c r="I333" s="68" t="s">
        <v>230</v>
      </c>
      <c r="J333" s="111" t="str">
        <f>VLOOKUP(I333,Hoja2!A$3:I$54,3,0)</f>
        <v>INTOXICACIÓN, QUEMADURAS, LESIONES, ATRAPAMIENTO</v>
      </c>
      <c r="K333" s="69"/>
      <c r="L333" s="111" t="str">
        <f>VLOOKUP(I333,Hoja2!A$3:I$54,4,0)</f>
        <v>PG INSPECCIONES, PG EMERGENCIA</v>
      </c>
      <c r="M333" s="111" t="str">
        <f>VLOOKUP(I333,Hoja2!A$3:I$54,5,0)</f>
        <v>NO OBSERVADO</v>
      </c>
      <c r="N333" s="70">
        <v>2</v>
      </c>
      <c r="O333" s="70">
        <v>2</v>
      </c>
      <c r="P333" s="70">
        <v>10</v>
      </c>
      <c r="Q333" s="70">
        <f t="shared" si="44"/>
        <v>4</v>
      </c>
      <c r="R333" s="70">
        <f t="shared" si="45"/>
        <v>40</v>
      </c>
      <c r="S333" s="70" t="str">
        <f t="shared" si="46"/>
        <v>B-4</v>
      </c>
      <c r="T333" s="62" t="str">
        <f t="shared" si="47"/>
        <v>III</v>
      </c>
      <c r="U333" s="62" t="str">
        <f t="shared" si="48"/>
        <v>Mejorable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56"/>
      <c r="B334" s="153"/>
      <c r="C334" s="117"/>
      <c r="D334" s="120"/>
      <c r="E334" s="123"/>
      <c r="F334" s="123"/>
      <c r="G334" s="123"/>
      <c r="H334" s="111" t="str">
        <f>VLOOKUP(I334,'[1]Hoja2'!A$3:I$54,2,0)</f>
        <v>MÁQUINARIA Y EQUIPO</v>
      </c>
      <c r="I334" s="68" t="s">
        <v>168</v>
      </c>
      <c r="J334" s="111" t="str">
        <f>VLOOKUP(I334,'[1]Hoja2'!A$3:I$54,3,0)</f>
        <v>ATRAPAMIENTO, AMPUTACIÓN, APLASTAMIENTO, FRACTURA</v>
      </c>
      <c r="K334" s="69"/>
      <c r="L334" s="111" t="str">
        <f>VLOOKUP(I334,'[1]Hoja2'!A$3:I$54,4,0)</f>
        <v>PG INSPECCIONES, PG EMERGENCIA, REQUISITOS PARA MANEJO DE MÁQUINAS, REQUISITOS PARA REALIZAR LABORES EN TALLERES</v>
      </c>
      <c r="M334" s="111" t="str">
        <f>VLOOKUP(I334,'[1]Hoja2'!A$3:I$54,5,0)</f>
        <v>ELEMENTOS DE PROTECCIÓN PERSONAL</v>
      </c>
      <c r="N334" s="70">
        <v>2</v>
      </c>
      <c r="O334" s="70">
        <v>1</v>
      </c>
      <c r="P334" s="70">
        <v>10</v>
      </c>
      <c r="Q334" s="70">
        <f t="shared" si="44"/>
        <v>2</v>
      </c>
      <c r="R334" s="70">
        <f t="shared" si="45"/>
        <v>20</v>
      </c>
      <c r="S334" s="70" t="str">
        <f t="shared" si="46"/>
        <v>B-2</v>
      </c>
      <c r="T334" s="62" t="str">
        <f t="shared" si="47"/>
        <v>IV</v>
      </c>
      <c r="U334" s="62" t="str">
        <f t="shared" si="48"/>
        <v>Aceptable</v>
      </c>
      <c r="V334" s="69">
        <v>14</v>
      </c>
      <c r="W334" s="108" t="str">
        <f>VLOOKUP(I334,'[1]Hoja2'!A$3:I$54,6,0)</f>
        <v>SECUELA, CALIFICACIÓN DE ENFERMEDAD LABORAL, MUERTE</v>
      </c>
      <c r="X334" s="73"/>
      <c r="Y334" s="73"/>
      <c r="Z334" s="73"/>
      <c r="AA334" s="72" t="str">
        <f>VLOOKUP(I334,'[1]Hoja2'!A$3:I$54,7,0)</f>
        <v>NS EQUIPOS</v>
      </c>
      <c r="AB334" s="72" t="str">
        <f>VLOOKUP(I334,'[1]Hoja2'!A$3:I$54,8,0)</f>
        <v>BUENAS PRACTICAS, PROCEDIMIENTOS, INSPECCIONES PREUSO OPERACIONALES</v>
      </c>
      <c r="AC334" s="73" t="str">
        <f>VLOOKUP(I334,'[1]Hoja2'!A$3:I$54,9,0)</f>
        <v>INSPECCIONES PREOPERACIONALES</v>
      </c>
      <c r="AD334" s="84"/>
    </row>
    <row r="335" spans="1:30" ht="63.75">
      <c r="A335" s="156"/>
      <c r="B335" s="153"/>
      <c r="C335" s="117"/>
      <c r="D335" s="120"/>
      <c r="E335" s="123"/>
      <c r="F335" s="123"/>
      <c r="G335" s="123"/>
      <c r="H335" s="111" t="str">
        <f>VLOOKUP(I335,'[1]Hoja2'!A$3:I$54,2,0)</f>
        <v>HERRAMIENTAS MANUALES</v>
      </c>
      <c r="I335" s="68" t="s">
        <v>174</v>
      </c>
      <c r="J335" s="111" t="str">
        <f>VLOOKUP(I335,'[1]Hoja2'!A$3:I$54,3,0)</f>
        <v>QUEMADURAS, LESIONES, PELLIZCOS, APLASTAMIENTOS</v>
      </c>
      <c r="K335" s="69"/>
      <c r="L335" s="111" t="str">
        <f>VLOOKUP(I335,'[1]Hoja2'!A$3:I$54,4,0)</f>
        <v>REQUISITOS MANEJO DE EQUIPOS EMPLEADOS EN LABORES DE CONSTRUCCION ACUEDUCTO Y ALCANTARILLADO, PG INSPECCIONES,PG EMERGENCIA, REQUISITOS  PARA EL MANEJO DE MÁQUINAS HERRAMIENTAS</v>
      </c>
      <c r="M335" s="111" t="str">
        <f>VLOOKUP(I335,'[1]Hoja2'!A$3:I$54,5,0)</f>
        <v>ELEMENTOS DE PROTECCIÓN PERSONAL</v>
      </c>
      <c r="N335" s="70">
        <v>2</v>
      </c>
      <c r="O335" s="70">
        <v>1</v>
      </c>
      <c r="P335" s="70">
        <v>10</v>
      </c>
      <c r="Q335" s="70">
        <f t="shared" si="44"/>
        <v>2</v>
      </c>
      <c r="R335" s="70">
        <f t="shared" si="45"/>
        <v>20</v>
      </c>
      <c r="S335" s="70" t="str">
        <f t="shared" si="46"/>
        <v>B-2</v>
      </c>
      <c r="T335" s="62" t="str">
        <f t="shared" si="47"/>
        <v>IV</v>
      </c>
      <c r="U335" s="62" t="str">
        <f t="shared" si="48"/>
        <v>Aceptable</v>
      </c>
      <c r="V335" s="69">
        <v>14</v>
      </c>
      <c r="W335" s="108" t="str">
        <f>VLOOKUP(I335,'[1]Hoja2'!A$3:I$54,6,0)</f>
        <v>SECUELA, CALIFICACIÓN DE ENFERMEDAD LABORAL</v>
      </c>
      <c r="X335" s="73"/>
      <c r="Y335" s="73"/>
      <c r="Z335" s="73"/>
      <c r="AA335" s="72" t="str">
        <f>VLOOKUP(I335,'[1]Hoja2'!A$3:I$54,7,0)</f>
        <v>NS HERRAMIENTAS</v>
      </c>
      <c r="AB335" s="72" t="str">
        <f>VLOOKUP(I335,'[1]Hoja2'!A$3:I$54,8,0)</f>
        <v>BUENAS PRACTICAS,  INSPECCIONES OPERACIONALES</v>
      </c>
      <c r="AC335" s="73" t="str">
        <f>VLOOKUP(I335,'[1]Hoja2'!A$3:I$54,9,0)</f>
        <v>INSPECCIONES PREOPERACIONALES</v>
      </c>
      <c r="AD335" s="84"/>
    </row>
    <row r="336" spans="1:30" ht="40.5">
      <c r="A336" s="156"/>
      <c r="B336" s="153"/>
      <c r="C336" s="117"/>
      <c r="D336" s="120"/>
      <c r="E336" s="123"/>
      <c r="F336" s="123"/>
      <c r="G336" s="123"/>
      <c r="H336" s="111" t="str">
        <f>VLOOKUP(I336,'[1]Hoja2'!A$3:I$54,2,0)</f>
        <v>MANTENIMIENTO DE PUENTE GRUAS, LIMPIEZA DE CANALES, MANTENIMIENTO DE INSTALACIONES LOCATIVAS, MANTENIMIENTO Y REPARACION DE POZOS</v>
      </c>
      <c r="I336" s="68" t="s">
        <v>203</v>
      </c>
      <c r="J336" s="111" t="str">
        <f>VLOOKUP(I336,'[1]Hoja2'!A$3:I$54,3,0)</f>
        <v>LESIONES, FRACTURAS</v>
      </c>
      <c r="K336" s="69"/>
      <c r="L336" s="111" t="str">
        <f>VLOOKUP(I336,'[1]Hoja2'!A$3:I$54,4,0)</f>
        <v>PG INSPECCIONES, PG EMERGENCIA, REQUISITOS MÍNIMOS DE SEGURIDAD E HIGIENE PARA TRABAJOS EN ALTURAS</v>
      </c>
      <c r="M336" s="111" t="str">
        <f>VLOOKUP(I336,'[1]Hoja2'!A$3:I$54,5,0)</f>
        <v>ELEMENTOS DE PROTECCIÓN PERSONAL</v>
      </c>
      <c r="N336" s="70">
        <v>6</v>
      </c>
      <c r="O336" s="70">
        <v>3</v>
      </c>
      <c r="P336" s="70">
        <v>25</v>
      </c>
      <c r="Q336" s="70">
        <f t="shared" si="44"/>
        <v>18</v>
      </c>
      <c r="R336" s="70">
        <f t="shared" si="45"/>
        <v>450</v>
      </c>
      <c r="S336" s="70" t="str">
        <f t="shared" si="46"/>
        <v>A-18</v>
      </c>
      <c r="T336" s="62" t="str">
        <f t="shared" si="47"/>
        <v>II</v>
      </c>
      <c r="U336" s="62" t="str">
        <f t="shared" si="48"/>
        <v>No Aceptable o Aceptable con Control Especifico</v>
      </c>
      <c r="V336" s="69">
        <v>14</v>
      </c>
      <c r="W336" s="108" t="str">
        <f>VLOOKUP(I336,'[1]Hoja2'!A$3:I$54,6,0)</f>
        <v>SECUELA, CALIFICACIÓN DE ENFERMEDAD LABORAL, MUERTE</v>
      </c>
      <c r="X336" s="73"/>
      <c r="Y336" s="73"/>
      <c r="Z336" s="73"/>
      <c r="AA336" s="72" t="str">
        <f>VLOOKUP(I336,'[1]Hoja2'!A$3:I$54,7,0)</f>
        <v>NS TRABAJO EN ALTURAS</v>
      </c>
      <c r="AB336" s="72" t="str">
        <f>VLOOKUP(I336,'[1]Hoja2'!A$3:I$54,8,0)</f>
        <v>BUENAS PRACTICAS Y USO DE EPP COLECTIVOS</v>
      </c>
      <c r="AC336" s="73" t="str">
        <f>VLOOKUP(I336,'[1]Hoja2'!A$3:I$54,9,0)</f>
        <v>USO EPP, LISTAS PREOPERACIONALES</v>
      </c>
      <c r="AD336" s="84"/>
    </row>
    <row r="337" spans="1:30" ht="40.5">
      <c r="A337" s="156"/>
      <c r="B337" s="153"/>
      <c r="C337" s="117"/>
      <c r="D337" s="120"/>
      <c r="E337" s="123"/>
      <c r="F337" s="123"/>
      <c r="G337" s="123"/>
      <c r="H337" s="111" t="str">
        <f>VLOOKUP(I337,'[1]Hoja2'!A$3:I$54,2,0)</f>
        <v>INGRESO A POZOS, RED DE ACUEDUCTO, EXCAVACIONES</v>
      </c>
      <c r="I337" s="68" t="s">
        <v>196</v>
      </c>
      <c r="J337" s="111" t="str">
        <f>VLOOKUP(I337,'[1]Hoja2'!A$3:I$54,3,0)</f>
        <v>INTOXICACIÓN, ASFIXIA</v>
      </c>
      <c r="K337" s="69"/>
      <c r="L337" s="111" t="str">
        <f>VLOOKUP(I337,'[1]Hoja2'!A$3:I$54,4,0)</f>
        <v>PG INSPECCIONES, PG EMERGENCIA, REQUISITOS MÍNIMOS DE SEGURIDAD E HIGIENE PARA ESPACIOS CONFINADOS</v>
      </c>
      <c r="M337" s="111" t="str">
        <f>VLOOKUP(I337,'[1]Hoja2'!A$3:I$54,5,0)</f>
        <v>ELEMENTOS DE PROTECCIÓN PERSONAL</v>
      </c>
      <c r="N337" s="70">
        <v>6</v>
      </c>
      <c r="O337" s="70">
        <v>3</v>
      </c>
      <c r="P337" s="70">
        <v>25</v>
      </c>
      <c r="Q337" s="70">
        <f t="shared" si="44"/>
        <v>18</v>
      </c>
      <c r="R337" s="70">
        <f t="shared" si="45"/>
        <v>450</v>
      </c>
      <c r="S337" s="70" t="str">
        <f t="shared" si="46"/>
        <v>A-18</v>
      </c>
      <c r="T337" s="62" t="str">
        <f t="shared" si="47"/>
        <v>II</v>
      </c>
      <c r="U337" s="62" t="str">
        <f t="shared" si="48"/>
        <v>No Aceptable o Aceptable con Control Especifico</v>
      </c>
      <c r="V337" s="69">
        <v>14</v>
      </c>
      <c r="W337" s="108" t="str">
        <f>VLOOKUP(I337,'[1]Hoja2'!A$3:I$54,6,0)</f>
        <v>SECUELA, CALIFICACIÓN DE ENFERMEDAD LABORAL, MUERTE</v>
      </c>
      <c r="X337" s="73"/>
      <c r="Y337" s="73"/>
      <c r="Z337" s="73"/>
      <c r="AA337" s="72" t="str">
        <f>VLOOKUP(I337,'[1]Hoja2'!A$3:I$54,7,0)</f>
        <v>NS ESPACIOS CONFINADOS</v>
      </c>
      <c r="AB337" s="72" t="str">
        <f>VLOOKUP(I337,'[1]Hoja2'!A$3:I$54,8,0)</f>
        <v>BUENAS PRACTICAS, USO DE EPP Y COLECTIVOS</v>
      </c>
      <c r="AC337" s="73" t="str">
        <f>VLOOKUP(I337,'[1]Hoja2'!A$3:I$54,9,0)</f>
        <v>LISTAS PREOPERACIONALES</v>
      </c>
      <c r="AD337" s="84"/>
    </row>
    <row r="338" spans="1:30" ht="38.25">
      <c r="A338" s="156"/>
      <c r="B338" s="153"/>
      <c r="C338" s="117"/>
      <c r="D338" s="120"/>
      <c r="E338" s="123"/>
      <c r="F338" s="123"/>
      <c r="G338" s="123"/>
      <c r="H338" s="111" t="str">
        <f>VLOOKUP(I338,Hoja2!A$3:I$54,2,0)</f>
        <v>CARGA Y DESCARGA DE MÁQUINARIAS Y EQUIPOS</v>
      </c>
      <c r="I338" s="68" t="s">
        <v>216</v>
      </c>
      <c r="J338" s="111" t="str">
        <f>VLOOKUP(I338,Hoja2!A$3:I$54,3,0)</f>
        <v>APLASTAMIENTO, ATRAPAMIENTO, AMPUTACIÓN, PÉRDIDAS MATERIALES, FRACTURAS</v>
      </c>
      <c r="K338" s="69"/>
      <c r="L338" s="111" t="str">
        <f>VLOOKUP(I338,Hoja2!A$3:I$54,4,0)</f>
        <v>PG INSPECCIONES, PG EMERGENCIA, REQUISITOS MÍNIMOS DE SEGURIDAD E HIGIENE PARA TRABAJOS EN ALTURAS</v>
      </c>
      <c r="M338" s="111" t="str">
        <f>VLOOKUP(I338,Hoja2!A$3:I$54,5,0)</f>
        <v>NO OBSERVADO</v>
      </c>
      <c r="N338" s="70">
        <v>2</v>
      </c>
      <c r="O338" s="70">
        <v>1</v>
      </c>
      <c r="P338" s="70">
        <v>10</v>
      </c>
      <c r="Q338" s="70">
        <f t="shared" si="44"/>
        <v>2</v>
      </c>
      <c r="R338" s="70">
        <f t="shared" si="45"/>
        <v>20</v>
      </c>
      <c r="S338" s="70" t="str">
        <f t="shared" si="46"/>
        <v>B-2</v>
      </c>
      <c r="T338" s="62" t="str">
        <f t="shared" si="47"/>
        <v>IV</v>
      </c>
      <c r="U338" s="62" t="str">
        <f t="shared" si="48"/>
        <v>Aceptable</v>
      </c>
      <c r="V338" s="69">
        <v>14</v>
      </c>
      <c r="W338" s="67" t="str">
        <f>VLOOKUP(I338,Hoja2!A$3:I$54,6,0)</f>
        <v>SECUELA, CALIFICACIÓN DE ENFERMEDAD LABORAL, MUERTE</v>
      </c>
      <c r="X338" s="73"/>
      <c r="Y338" s="73"/>
      <c r="Z338" s="73"/>
      <c r="AA338" s="72" t="str">
        <f>VLOOKUP(I338,Hoja2!A$3:I$54,7,0)</f>
        <v>NS DE IZAJE</v>
      </c>
      <c r="AB338" s="72" t="str">
        <f>VLOOKUP(I338,Hoja2!A$3:I$54,8,0)</f>
        <v>BUENAS PRACTICAS, INSPECCIONES PREOPERACIONALES</v>
      </c>
      <c r="AC338" s="73" t="str">
        <f>VLOOKUP(I338,Hoja2!A$3:I$54,9,0)</f>
        <v>USO ADECUADO DE LENGUAJE PARA OPERACIONES DE IZAJE</v>
      </c>
      <c r="AD338" s="84"/>
    </row>
    <row r="339" spans="1:30" ht="15">
      <c r="A339" s="156"/>
      <c r="B339" s="153"/>
      <c r="C339" s="117"/>
      <c r="D339" s="120"/>
      <c r="E339" s="123"/>
      <c r="F339" s="123"/>
      <c r="G339" s="123"/>
      <c r="H339" s="111" t="str">
        <f>VLOOKUP(I339,Hoja2!A$3:I$54,2,0)</f>
        <v>AUSENCIA O EXCESO DE LUZ EN UN AMBIENTE</v>
      </c>
      <c r="I339" s="68" t="s">
        <v>47</v>
      </c>
      <c r="J339" s="111" t="str">
        <f>VLOOKUP(I339,Hoja2!A$3:I$54,3,0)</f>
        <v>ESTRÉS, DIFICULTAD PARA VER, CANSANCIO VISUAL</v>
      </c>
      <c r="K339" s="69"/>
      <c r="L339" s="111" t="str">
        <f>VLOOKUP(I339,Hoja2!A$3:I$54,4,0)</f>
        <v>PG INSPECCIONES, PG EMERGENCIA</v>
      </c>
      <c r="M339" s="111" t="str">
        <f>VLOOKUP(I339,Hoja2!A$3:I$54,5,0)</f>
        <v>NO OBSERVADO</v>
      </c>
      <c r="N339" s="70">
        <v>10</v>
      </c>
      <c r="O339" s="70">
        <v>3</v>
      </c>
      <c r="P339" s="70">
        <v>25</v>
      </c>
      <c r="Q339" s="70">
        <f t="shared" si="44"/>
        <v>30</v>
      </c>
      <c r="R339" s="70">
        <f t="shared" si="45"/>
        <v>750</v>
      </c>
      <c r="S339" s="70" t="str">
        <f t="shared" si="46"/>
        <v>MA-30</v>
      </c>
      <c r="T339" s="62" t="str">
        <f t="shared" si="47"/>
        <v>I</v>
      </c>
      <c r="U339" s="62" t="str">
        <f t="shared" si="48"/>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56"/>
      <c r="B340" s="153"/>
      <c r="C340" s="117"/>
      <c r="D340" s="120"/>
      <c r="E340" s="123"/>
      <c r="F340" s="123"/>
      <c r="G340" s="123"/>
      <c r="H340" s="111" t="str">
        <f>VLOOKUP(I340,Hoja2!A$3:I$54,2,0)</f>
        <v>MÁQUINARIA O EQUIPO</v>
      </c>
      <c r="I340" s="68" t="s">
        <v>54</v>
      </c>
      <c r="J340" s="111" t="str">
        <f>VLOOKUP(I340,Hoja2!A$3:I$54,3,0)</f>
        <v>SORDERA, ESTRÉS, HIPOACUSIA, CEFALÉA, IRRATIBILIDAD</v>
      </c>
      <c r="K340" s="69"/>
      <c r="L340" s="111" t="str">
        <f>VLOOKUP(I340,Hoja2!A$3:I$54,4,0)</f>
        <v>PG INSPECCIONES, PG EMERGENCIA</v>
      </c>
      <c r="M340" s="111" t="str">
        <f>VLOOKUP(I340,Hoja2!A$3:I$54,5,0)</f>
        <v>PVE RUIDO</v>
      </c>
      <c r="N340" s="70">
        <v>10</v>
      </c>
      <c r="O340" s="70">
        <v>3</v>
      </c>
      <c r="P340" s="70">
        <v>25</v>
      </c>
      <c r="Q340" s="70">
        <f t="shared" si="44"/>
        <v>30</v>
      </c>
      <c r="R340" s="70">
        <f t="shared" si="45"/>
        <v>750</v>
      </c>
      <c r="S340" s="70" t="str">
        <f t="shared" si="46"/>
        <v>MA-30</v>
      </c>
      <c r="T340" s="62" t="str">
        <f t="shared" si="47"/>
        <v>I</v>
      </c>
      <c r="U340" s="62" t="str">
        <f t="shared" si="48"/>
        <v>No Aceptable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56"/>
      <c r="B341" s="153"/>
      <c r="C341" s="117"/>
      <c r="D341" s="120"/>
      <c r="E341" s="123"/>
      <c r="F341" s="123"/>
      <c r="G341" s="123"/>
      <c r="H341" s="111" t="str">
        <f>VLOOKUP(I341,Hoja2!A$3:I$54,2,0)</f>
        <v>MÁQUINARIA O EQUIPO</v>
      </c>
      <c r="I341" s="68" t="s">
        <v>59</v>
      </c>
      <c r="J341" s="111" t="str">
        <f>VLOOKUP(I341,Hoja2!A$3:I$54,3,0)</f>
        <v>MAREOS, VÓMITOS, Y SÍNTOMAS NEURÓLOGICOS</v>
      </c>
      <c r="K341" s="69"/>
      <c r="L341" s="111" t="str">
        <f>VLOOKUP(I341,Hoja2!A$3:I$54,4,0)</f>
        <v>PG INSPECCIONES, PG EMERGENCIA</v>
      </c>
      <c r="M341" s="111" t="str">
        <f>VLOOKUP(I341,Hoja2!A$3:I$54,5,0)</f>
        <v>PVE RUIDO</v>
      </c>
      <c r="N341" s="70">
        <v>10</v>
      </c>
      <c r="O341" s="70">
        <v>3</v>
      </c>
      <c r="P341" s="70">
        <v>25</v>
      </c>
      <c r="Q341" s="70">
        <f t="shared" si="44"/>
        <v>30</v>
      </c>
      <c r="R341" s="70">
        <f t="shared" si="45"/>
        <v>750</v>
      </c>
      <c r="S341" s="70" t="str">
        <f t="shared" si="46"/>
        <v>MA-30</v>
      </c>
      <c r="T341" s="62" t="str">
        <f t="shared" si="47"/>
        <v>I</v>
      </c>
      <c r="U341" s="62" t="str">
        <f t="shared" si="48"/>
        <v>No Aceptable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56"/>
      <c r="B342" s="153"/>
      <c r="C342" s="117"/>
      <c r="D342" s="120"/>
      <c r="E342" s="123"/>
      <c r="F342" s="123"/>
      <c r="G342" s="123"/>
      <c r="H342" s="111" t="str">
        <f>VLOOKUP(I342,Hoja2!A$3:I$54,2,0)</f>
        <v>X, GAMMA, ALFA, BETA, NEUTRONES</v>
      </c>
      <c r="I342" s="68" t="s">
        <v>69</v>
      </c>
      <c r="J342" s="111" t="str">
        <f>VLOOKUP(I342,Hoja2!A$3:I$54,3,0)</f>
        <v>QUEMADURAS</v>
      </c>
      <c r="K342" s="69"/>
      <c r="L342" s="111" t="str">
        <f>VLOOKUP(I342,Hoja2!A$3:I$54,4,0)</f>
        <v>PG INSPECCIONES, PG EMERGENCIA</v>
      </c>
      <c r="M342" s="111" t="str">
        <f>VLOOKUP(I342,Hoja2!A$3:I$54,5,0)</f>
        <v>PVE RADIACIÓN</v>
      </c>
      <c r="N342" s="70">
        <v>2</v>
      </c>
      <c r="O342" s="70">
        <v>3</v>
      </c>
      <c r="P342" s="70">
        <v>10</v>
      </c>
      <c r="Q342" s="70">
        <f t="shared" si="44"/>
        <v>6</v>
      </c>
      <c r="R342" s="70">
        <f t="shared" si="45"/>
        <v>60</v>
      </c>
      <c r="S342" s="70" t="str">
        <f t="shared" si="46"/>
        <v>M-6</v>
      </c>
      <c r="T342" s="62" t="str">
        <f t="shared" si="47"/>
        <v>III</v>
      </c>
      <c r="U342" s="62" t="str">
        <f t="shared" si="48"/>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56"/>
      <c r="B343" s="153"/>
      <c r="C343" s="117"/>
      <c r="D343" s="120"/>
      <c r="E343" s="123"/>
      <c r="F343" s="123"/>
      <c r="G343" s="123"/>
      <c r="H343" s="111" t="str">
        <f>VLOOKUP(I343,Hoja2!A$3:I$54,2,0)</f>
        <v>POLVOS INORGÁNICOS</v>
      </c>
      <c r="I343" s="68" t="s">
        <v>78</v>
      </c>
      <c r="J343" s="111" t="str">
        <f>VLOOKUP(I343,Hoja2!A$3:I$54,3,0)</f>
        <v>COMPLICACIONES RESPIRATORIAS</v>
      </c>
      <c r="K343" s="69"/>
      <c r="L343" s="111" t="str">
        <f>VLOOKUP(I343,Hoja2!A$3:I$54,4,0)</f>
        <v>PG INSPECCIONES, PG EMERGENCIA, PG RIESGO QUÍMICO</v>
      </c>
      <c r="M343" s="111" t="str">
        <f>VLOOKUP(I343,Hoja2!A$3:I$54,5,0)</f>
        <v>ELEMENTOS DE PROTECCIÓN PERSONAL</v>
      </c>
      <c r="N343" s="70">
        <v>2</v>
      </c>
      <c r="O343" s="70">
        <v>3</v>
      </c>
      <c r="P343" s="70">
        <v>10</v>
      </c>
      <c r="Q343" s="70">
        <f t="shared" si="44"/>
        <v>6</v>
      </c>
      <c r="R343" s="70">
        <f t="shared" si="45"/>
        <v>60</v>
      </c>
      <c r="S343" s="70" t="str">
        <f t="shared" si="46"/>
        <v>M-6</v>
      </c>
      <c r="T343" s="62" t="str">
        <f t="shared" si="47"/>
        <v>III</v>
      </c>
      <c r="U343" s="62" t="str">
        <f t="shared" si="48"/>
        <v>Mejorable</v>
      </c>
      <c r="V343" s="69">
        <v>14</v>
      </c>
      <c r="W343" s="67"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PG HIGIENE</v>
      </c>
      <c r="AD343" s="84"/>
    </row>
    <row r="344" spans="1:30" ht="25.5">
      <c r="A344" s="156"/>
      <c r="B344" s="153"/>
      <c r="C344" s="117"/>
      <c r="D344" s="120"/>
      <c r="E344" s="123"/>
      <c r="F344" s="123"/>
      <c r="G344" s="123"/>
      <c r="H344" s="111" t="str">
        <f>VLOOKUP(I344,Hoja2!A$3:I$54,2,0)</f>
        <v>MATERIAL PARTICULADO</v>
      </c>
      <c r="I344" s="68" t="s">
        <v>84</v>
      </c>
      <c r="J344" s="111" t="str">
        <f>VLOOKUP(I344,Hoja2!A$3:I$54,3,0)</f>
        <v>COMPLICACIONES RESPIRATORIAS</v>
      </c>
      <c r="K344" s="69"/>
      <c r="L344" s="111" t="str">
        <f>VLOOKUP(I344,Hoja2!A$3:I$54,4,0)</f>
        <v>PG INSPECCIONES, PG EMERGENCIA, PG RIESGO QUÍMICO</v>
      </c>
      <c r="M344" s="111" t="str">
        <f>VLOOKUP(I344,Hoja2!A$3:I$54,5,0)</f>
        <v>ELEMENTOS DE PROTECCIÓN PERSONAL</v>
      </c>
      <c r="N344" s="70">
        <v>2</v>
      </c>
      <c r="O344" s="70">
        <v>1</v>
      </c>
      <c r="P344" s="70">
        <v>10</v>
      </c>
      <c r="Q344" s="70">
        <f t="shared" si="44"/>
        <v>2</v>
      </c>
      <c r="R344" s="70">
        <f t="shared" si="45"/>
        <v>20</v>
      </c>
      <c r="S344" s="70" t="str">
        <f t="shared" si="46"/>
        <v>B-2</v>
      </c>
      <c r="T344" s="62" t="str">
        <f t="shared" si="47"/>
        <v>IV</v>
      </c>
      <c r="U344" s="62" t="str">
        <f t="shared" si="48"/>
        <v>Aceptable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FORTALECIMIENTO PVE QUÍMICO</v>
      </c>
      <c r="AD344" s="84"/>
    </row>
    <row r="345" spans="1:30" ht="25.5">
      <c r="A345" s="156"/>
      <c r="B345" s="153"/>
      <c r="C345" s="117"/>
      <c r="D345" s="120"/>
      <c r="E345" s="123"/>
      <c r="F345" s="123"/>
      <c r="G345" s="123"/>
      <c r="H345" s="111" t="str">
        <f>VLOOKUP(I345,Hoja2!A$3:I$54,2,0)</f>
        <v>HUMOS METÁLICOS O NO METÁLICOS</v>
      </c>
      <c r="I345" s="68" t="s">
        <v>93</v>
      </c>
      <c r="J345" s="111" t="str">
        <f>VLOOKUP(I345,Hoja2!A$3:I$54,3,0)</f>
        <v>COMPLICACIONES RESPIRATORIAS</v>
      </c>
      <c r="K345" s="69"/>
      <c r="L345" s="111" t="str">
        <f>VLOOKUP(I345,Hoja2!A$3:I$54,4,0)</f>
        <v>PG INSPECCIONES, PG EMERGENCIA, PG RIESGO QUÍMICO</v>
      </c>
      <c r="M345" s="111" t="str">
        <f>VLOOKUP(I345,Hoja2!A$3:I$54,5,0)</f>
        <v>ELEMENTOS DE PROTECCIÓN PERSONAL</v>
      </c>
      <c r="N345" s="70">
        <v>2</v>
      </c>
      <c r="O345" s="70">
        <v>1</v>
      </c>
      <c r="P345" s="70">
        <v>10</v>
      </c>
      <c r="Q345" s="70">
        <f t="shared" si="44"/>
        <v>2</v>
      </c>
      <c r="R345" s="70">
        <f t="shared" si="45"/>
        <v>20</v>
      </c>
      <c r="S345" s="70" t="str">
        <f t="shared" si="46"/>
        <v>B-2</v>
      </c>
      <c r="T345" s="62" t="str">
        <f t="shared" si="47"/>
        <v>IV</v>
      </c>
      <c r="U345" s="62" t="str">
        <f t="shared" si="48"/>
        <v>Aceptable</v>
      </c>
      <c r="V345" s="69">
        <v>14</v>
      </c>
      <c r="W345" s="67" t="str">
        <f>VLOOKUP(I345,Hoja2!A$3:I$54,6,0)</f>
        <v>SECUELA, CALIFICACIÓN DE ENFERMEDAD LABORAL, MUERTE</v>
      </c>
      <c r="X345" s="73"/>
      <c r="Y345" s="73"/>
      <c r="Z345" s="73"/>
      <c r="AA345" s="72" t="str">
        <f>VLOOKUP(I345,Hoja2!A$3:I$54,7,0)</f>
        <v>NS QUIMICOS</v>
      </c>
      <c r="AB345" s="72" t="str">
        <f>VLOOKUP(I345,Hoja2!A$3:I$54,8,0)</f>
        <v>BUENAS PRACTICAS, AUTOCUIDADO Y EPP</v>
      </c>
      <c r="AC345" s="73" t="str">
        <f>VLOOKUP(I345,Hoja2!A$3:I$54,9,0)</f>
        <v>FORTALECIMIENTO PVE QUÍMICO</v>
      </c>
      <c r="AD345" s="84"/>
    </row>
    <row r="346" spans="1:30" ht="15">
      <c r="A346" s="156"/>
      <c r="B346" s="153"/>
      <c r="C346" s="117"/>
      <c r="D346" s="120"/>
      <c r="E346" s="123"/>
      <c r="F346" s="123"/>
      <c r="G346" s="123"/>
      <c r="H346" s="111" t="str">
        <f>VLOOKUP(I346,Hoja2!A$3:I$54,2,0)</f>
        <v>MICROORGANISMOS</v>
      </c>
      <c r="I346" s="68" t="s">
        <v>237</v>
      </c>
      <c r="J346" s="111" t="str">
        <f>VLOOKUP(I346,Hoja2!A$3:I$54,3,0)</f>
        <v>GRIPAS, NAUSEAS, MAREOS, MALESTAR GENERAL</v>
      </c>
      <c r="K346" s="69"/>
      <c r="L346" s="111" t="str">
        <f>VLOOKUP(I346,Hoja2!A$3:I$54,4,0)</f>
        <v>PG INSPECCIONES, PG EMERGENCIA</v>
      </c>
      <c r="M346" s="111" t="str">
        <f>VLOOKUP(I346,Hoja2!A$3:I$54,5,0)</f>
        <v>PVE BIOLÓGICO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56"/>
      <c r="B347" s="153"/>
      <c r="C347" s="117"/>
      <c r="D347" s="120"/>
      <c r="E347" s="123"/>
      <c r="F347" s="123"/>
      <c r="G347" s="123"/>
      <c r="H347" s="111" t="str">
        <f>VLOOKUP(I347,Hoja2!A$3:I$54,2,0)</f>
        <v>MICROORGANISMOS EN EL AMBIENTE</v>
      </c>
      <c r="I347" s="68" t="s">
        <v>240</v>
      </c>
      <c r="J347" s="111" t="str">
        <f>VLOOKUP(I347,Hoja2!A$3:I$54,3,0)</f>
        <v>LESIONES EN LA PIEL, MALESTAR GENERAL</v>
      </c>
      <c r="K347" s="69"/>
      <c r="L347" s="111" t="str">
        <f>VLOOKUP(I347,Hoja2!A$3:I$54,4,0)</f>
        <v>PG INSPECCIONES, PG EMERGENCIA</v>
      </c>
      <c r="M347" s="111" t="str">
        <f>VLOOKUP(I347,Hoja2!A$3:I$54,5,0)</f>
        <v>PVE BIOLÓGICO, ELEMENTOS DE PROTECCION PERSONAL</v>
      </c>
      <c r="N347" s="70">
        <v>2</v>
      </c>
      <c r="O347" s="70">
        <v>3</v>
      </c>
      <c r="P347" s="70">
        <v>10</v>
      </c>
      <c r="Q347" s="70">
        <f t="shared" si="44"/>
        <v>6</v>
      </c>
      <c r="R347" s="70">
        <f t="shared" si="45"/>
        <v>60</v>
      </c>
      <c r="S347" s="70" t="str">
        <f t="shared" si="46"/>
        <v>M-6</v>
      </c>
      <c r="T347" s="62" t="str">
        <f t="shared" si="47"/>
        <v>III</v>
      </c>
      <c r="U347" s="62" t="str">
        <f t="shared" si="48"/>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56"/>
      <c r="B348" s="153"/>
      <c r="C348" s="117"/>
      <c r="D348" s="120"/>
      <c r="E348" s="123"/>
      <c r="F348" s="123"/>
      <c r="G348" s="123"/>
      <c r="H348" s="111" t="str">
        <f>VLOOKUP(I348,Hoja2!A$3:I$54,2,0)</f>
        <v>HONGOS</v>
      </c>
      <c r="I348" s="68" t="s">
        <v>113</v>
      </c>
      <c r="J348" s="111" t="str">
        <f>VLOOKUP(I348,Hoja2!A$3:I$54,3,0)</f>
        <v>LESIONES EN LA PIEL</v>
      </c>
      <c r="K348" s="69"/>
      <c r="L348" s="111" t="str">
        <f>VLOOKUP(I348,Hoja2!A$3:I$54,4,0)</f>
        <v>PG INSPECCIONES, PG EMERGENCIA</v>
      </c>
      <c r="M348" s="111" t="str">
        <f>VLOOKUP(I348,Hoja2!A$3:I$54,5,0)</f>
        <v>PVE BIOLÓGICO</v>
      </c>
      <c r="N348" s="70">
        <v>2</v>
      </c>
      <c r="O348" s="70">
        <v>1</v>
      </c>
      <c r="P348" s="70">
        <v>10</v>
      </c>
      <c r="Q348" s="70">
        <f t="shared" si="44"/>
        <v>2</v>
      </c>
      <c r="R348" s="70">
        <f t="shared" si="45"/>
        <v>20</v>
      </c>
      <c r="S348" s="70" t="str">
        <f t="shared" si="46"/>
        <v>B-2</v>
      </c>
      <c r="T348" s="62" t="str">
        <f t="shared" si="47"/>
        <v>IV</v>
      </c>
      <c r="U348" s="62" t="str">
        <f t="shared" si="48"/>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56"/>
      <c r="B349" s="153"/>
      <c r="C349" s="117"/>
      <c r="D349" s="120"/>
      <c r="E349" s="123"/>
      <c r="F349" s="123"/>
      <c r="G349" s="123"/>
      <c r="H349" s="111" t="str">
        <f>VLOOKUP(I349,Hoja2!A$3:I$54,2,0)</f>
        <v>FLUIDOS</v>
      </c>
      <c r="I349" s="68" t="s">
        <v>117</v>
      </c>
      <c r="J349" s="111" t="str">
        <f>VLOOKUP(I349,Hoja2!A$3:I$54,3,0)</f>
        <v>LESIONES DÉRMICAS</v>
      </c>
      <c r="K349" s="69"/>
      <c r="L349" s="111" t="str">
        <f>VLOOKUP(I349,Hoja2!A$3:I$54,4,0)</f>
        <v>PG INSPECCIONES, PG EMERGENCIA</v>
      </c>
      <c r="M349" s="111" t="str">
        <f>VLOOKUP(I349,Hoja2!A$3:I$54,5,0)</f>
        <v>PVE BIOLÓGICO, ELEMENTOS DE PROTECCION PERSONAL</v>
      </c>
      <c r="N349" s="70">
        <v>2</v>
      </c>
      <c r="O349" s="70">
        <v>4</v>
      </c>
      <c r="P349" s="70">
        <v>25</v>
      </c>
      <c r="Q349" s="70">
        <f t="shared" si="44"/>
        <v>8</v>
      </c>
      <c r="R349" s="70">
        <f t="shared" si="45"/>
        <v>200</v>
      </c>
      <c r="S349" s="70" t="str">
        <f t="shared" si="46"/>
        <v>M-8</v>
      </c>
      <c r="T349" s="62" t="str">
        <f t="shared" si="47"/>
        <v>II</v>
      </c>
      <c r="U349" s="62" t="str">
        <f t="shared" si="48"/>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56"/>
      <c r="B350" s="153"/>
      <c r="C350" s="117"/>
      <c r="D350" s="120"/>
      <c r="E350" s="123"/>
      <c r="F350" s="123"/>
      <c r="G350" s="123"/>
      <c r="H350" s="111" t="str">
        <f>VLOOKUP(I350,Hoja2!A$3:I$54,2,0)</f>
        <v>PARÁSITOS</v>
      </c>
      <c r="I350" s="68" t="s">
        <v>119</v>
      </c>
      <c r="J350" s="111" t="str">
        <f>VLOOKUP(I350,Hoja2!A$3:I$54,3,0)</f>
        <v>LESIONES, INFECCIONES PARASITARIAS</v>
      </c>
      <c r="K350" s="69"/>
      <c r="L350" s="111" t="str">
        <f>VLOOKUP(I350,Hoja2!A$3:I$54,4,0)</f>
        <v>PG INSPECCIONES, PG EMERGENCIA</v>
      </c>
      <c r="M350" s="111" t="str">
        <f>VLOOKUP(I350,Hoja2!A$3:I$54,5,0)</f>
        <v>PVE BIOLÓGICO, ELEMENTOS DE PROTECCION PERSONAL</v>
      </c>
      <c r="N350" s="70">
        <v>2</v>
      </c>
      <c r="O350" s="70">
        <v>2</v>
      </c>
      <c r="P350" s="70">
        <v>10</v>
      </c>
      <c r="Q350" s="70">
        <f t="shared" si="44"/>
        <v>4</v>
      </c>
      <c r="R350" s="70">
        <f t="shared" si="45"/>
        <v>40</v>
      </c>
      <c r="S350" s="70" t="str">
        <f t="shared" si="46"/>
        <v>B-4</v>
      </c>
      <c r="T350" s="62" t="str">
        <f t="shared" si="47"/>
        <v>III</v>
      </c>
      <c r="U350" s="62" t="str">
        <f t="shared" si="48"/>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56"/>
      <c r="B351" s="153"/>
      <c r="C351" s="117"/>
      <c r="D351" s="120"/>
      <c r="E351" s="123"/>
      <c r="F351" s="123"/>
      <c r="G351" s="123"/>
      <c r="H351" s="111" t="str">
        <f>VLOOKUP(I351,Hoja2!A$3:I$54,2,0)</f>
        <v>ANIMALES VIVOS</v>
      </c>
      <c r="I351" s="68" t="s">
        <v>122</v>
      </c>
      <c r="J351" s="111" t="str">
        <f>VLOOKUP(I351,Hoja2!A$3:I$54,3,0)</f>
        <v>LESIONES EN TEJIDOS, INFECCIONES, ENFERMADES INFECTOCONTAGIOSAS</v>
      </c>
      <c r="K351" s="69"/>
      <c r="L351" s="111" t="str">
        <f>VLOOKUP(I351,Hoja2!A$3:I$54,4,0)</f>
        <v>PG INSPECCIONES, PG EMERGENCIA</v>
      </c>
      <c r="M351" s="111" t="str">
        <f>VLOOKUP(I351,Hoja2!A$3:I$54,5,0)</f>
        <v>ELEMENTOS DE PROTECCIÓN PERSONAL</v>
      </c>
      <c r="N351" s="70">
        <v>2</v>
      </c>
      <c r="O351" s="70">
        <v>2</v>
      </c>
      <c r="P351" s="70">
        <v>10</v>
      </c>
      <c r="Q351" s="70">
        <f t="shared" si="44"/>
        <v>4</v>
      </c>
      <c r="R351" s="70">
        <f t="shared" si="45"/>
        <v>40</v>
      </c>
      <c r="S351" s="70" t="str">
        <f t="shared" si="46"/>
        <v>B-4</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56"/>
      <c r="B352" s="153"/>
      <c r="C352" s="117"/>
      <c r="D352" s="120"/>
      <c r="E352" s="123"/>
      <c r="F352" s="123"/>
      <c r="G352" s="123"/>
      <c r="H352" s="111" t="str">
        <f>VLOOKUP(I352,Hoja2!A$3:I$54,2,0)</f>
        <v>CARGA DE UN PESO MAYOR AL RECOMENDADO</v>
      </c>
      <c r="I352" s="68" t="s">
        <v>125</v>
      </c>
      <c r="J352" s="111" t="str">
        <f>VLOOKUP(I352,Hoja2!A$3:I$54,3,0)</f>
        <v>LESIONES OSTEOMUSCULARES</v>
      </c>
      <c r="K352" s="69"/>
      <c r="L352" s="111" t="str">
        <f>VLOOKUP(I352,Hoja2!A$3:I$54,4,0)</f>
        <v>PG INSPECCIONES, PG EMERGENCIA</v>
      </c>
      <c r="M352" s="111" t="str">
        <f>VLOOKUP(I352,Hoja2!A$3:I$54,5,0)</f>
        <v>PVE BIOMECÁNICO, PROGRAMA PAUSAS ACTIVAS, PG MEDICINA PREVENTIVA Y DEL TRABAJO</v>
      </c>
      <c r="N352" s="70">
        <v>2</v>
      </c>
      <c r="O352" s="70">
        <v>3</v>
      </c>
      <c r="P352" s="70">
        <v>10</v>
      </c>
      <c r="Q352" s="70">
        <f t="shared" si="44"/>
        <v>6</v>
      </c>
      <c r="R352" s="70">
        <f t="shared" si="45"/>
        <v>60</v>
      </c>
      <c r="S352" s="70" t="str">
        <f t="shared" si="46"/>
        <v>M-6</v>
      </c>
      <c r="T352" s="62" t="str">
        <f t="shared" si="47"/>
        <v>III</v>
      </c>
      <c r="U352" s="62" t="str">
        <f t="shared" si="48"/>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56"/>
      <c r="B353" s="153"/>
      <c r="C353" s="117"/>
      <c r="D353" s="120"/>
      <c r="E353" s="123"/>
      <c r="F353" s="123"/>
      <c r="G353" s="123"/>
      <c r="H353" s="111" t="str">
        <f>VLOOKUP(I353,Hoja2!A$3:I$54,2,0)</f>
        <v>FORZADAS, PROLONGADAS EN PERSONAL OPERATIVO</v>
      </c>
      <c r="I353" s="68" t="s">
        <v>243</v>
      </c>
      <c r="J353" s="111" t="str">
        <f>VLOOKUP(I353,Hoja2!A$3:I$54,3,0)</f>
        <v>DOLOR DE ESPALDA, LESIONES EN LA COLUMNA</v>
      </c>
      <c r="K353" s="69"/>
      <c r="L353" s="111" t="str">
        <f>VLOOKUP(I353,Hoja2!A$3:I$54,4,0)</f>
        <v>PG INSPECCIONES, PG EMERGENCIA</v>
      </c>
      <c r="M353" s="111" t="str">
        <f>VLOOKUP(I353,Hoja2!A$3:I$54,5,0)</f>
        <v>PVE BIOMECÁNICO, EXÁMENES PERIODICOS, PG MEDICINA PREVENTIVA Y DEL TRABAJO</v>
      </c>
      <c r="N353" s="70">
        <v>2</v>
      </c>
      <c r="O353" s="70">
        <v>3</v>
      </c>
      <c r="P353" s="70">
        <v>25</v>
      </c>
      <c r="Q353" s="70">
        <f t="shared" si="44"/>
        <v>6</v>
      </c>
      <c r="R353" s="70">
        <f t="shared" si="45"/>
        <v>150</v>
      </c>
      <c r="S353" s="70" t="str">
        <f t="shared" si="46"/>
        <v>M-6</v>
      </c>
      <c r="T353" s="62" t="str">
        <f t="shared" si="47"/>
        <v>II</v>
      </c>
      <c r="U353" s="62" t="str">
        <f t="shared" si="48"/>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56"/>
      <c r="B354" s="153"/>
      <c r="C354" s="117"/>
      <c r="D354" s="120"/>
      <c r="E354" s="123"/>
      <c r="F354" s="123"/>
      <c r="G354" s="123"/>
      <c r="H354" s="111" t="str">
        <f>VLOOKUP(I354,Hoja2!A$3:I$54,2,0)</f>
        <v>HIGIENE POSTURAL, MOVIMIENTOS REPETITIVOS</v>
      </c>
      <c r="I354" s="68" t="s">
        <v>245</v>
      </c>
      <c r="J354" s="111" t="str">
        <f>VLOOKUP(I354,Hoja2!A$3:I$54,3,0)</f>
        <v>LESIONES OSTEOMUSCULARES, TRANSTORNO DE TRAUMA ACUMULATIVO</v>
      </c>
      <c r="K354" s="69"/>
      <c r="L354" s="111" t="str">
        <f>VLOOKUP(I354,Hoja2!A$3:I$54,4,0)</f>
        <v>PG INSPECCIONES, PG EMERGENCIA</v>
      </c>
      <c r="M354" s="111" t="str">
        <f>VLOOKUP(I354,Hoja2!A$3:I$54,5,0)</f>
        <v>PVE BIOMECÁNICO, PG MEDICINA PREVENTIVA Y DEL TRABAJO</v>
      </c>
      <c r="N354" s="70">
        <v>2</v>
      </c>
      <c r="O354" s="70">
        <v>3</v>
      </c>
      <c r="P354" s="70">
        <v>25</v>
      </c>
      <c r="Q354" s="70">
        <f t="shared" si="44"/>
        <v>6</v>
      </c>
      <c r="R354" s="70">
        <f t="shared" si="45"/>
        <v>150</v>
      </c>
      <c r="S354" s="70" t="str">
        <f t="shared" si="46"/>
        <v>M-6</v>
      </c>
      <c r="T354" s="62" t="str">
        <f t="shared" si="47"/>
        <v>II</v>
      </c>
      <c r="U354" s="62" t="str">
        <f t="shared" si="48"/>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56"/>
      <c r="B355" s="153"/>
      <c r="C355" s="117"/>
      <c r="D355" s="120"/>
      <c r="E355" s="123"/>
      <c r="F355" s="123"/>
      <c r="G355" s="123"/>
      <c r="H355" s="111" t="str">
        <f>VLOOKUP(I355,Hoja2!A$3:I$54,2,0)</f>
        <v>RELACIONES, COHESIÓN, CALIDAD DE INTERACCIONES NO EFECTIVA, NO HAY TRABAJO EN EQUIPO</v>
      </c>
      <c r="I355" s="68" t="s">
        <v>141</v>
      </c>
      <c r="J355" s="111" t="str">
        <f>VLOOKUP(I355,Hoja2!A$3:I$54,3,0)</f>
        <v>ENFERMEDADES DIGESTIVAS, IRRITABILIDAD</v>
      </c>
      <c r="K355" s="69"/>
      <c r="L355" s="111" t="str">
        <f>VLOOKUP(I355,Hoja2!A$3:I$54,4,0)</f>
        <v>N/A</v>
      </c>
      <c r="M355" s="111" t="str">
        <f>VLOOKUP(I355,Hoja2!A$3:I$54,5,0)</f>
        <v>PVE PSICOSOCIAL</v>
      </c>
      <c r="N355" s="70">
        <v>2</v>
      </c>
      <c r="O355" s="70">
        <v>3</v>
      </c>
      <c r="P355" s="70">
        <v>10</v>
      </c>
      <c r="Q355" s="70">
        <f t="shared" si="44"/>
        <v>6</v>
      </c>
      <c r="R355" s="70">
        <f t="shared" si="45"/>
        <v>60</v>
      </c>
      <c r="S355" s="70" t="str">
        <f t="shared" si="46"/>
        <v>M-6</v>
      </c>
      <c r="T355" s="62" t="str">
        <f t="shared" si="47"/>
        <v>III</v>
      </c>
      <c r="U355" s="62" t="str">
        <f t="shared" si="48"/>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56"/>
      <c r="B356" s="153"/>
      <c r="C356" s="117"/>
      <c r="D356" s="120"/>
      <c r="E356" s="123"/>
      <c r="F356" s="123"/>
      <c r="G356" s="123"/>
      <c r="H356" s="111" t="str">
        <f>VLOOKUP(I356,Hoja2!A$3:I$54,2,0)</f>
        <v>CARGA MENTAL, DEMANDAS EMOCIONALES, INESPECIFICIDAD DE DEFINICIÓN DE ROLES, MONOTONÍA</v>
      </c>
      <c r="I356" s="68" t="s">
        <v>146</v>
      </c>
      <c r="J356" s="111" t="str">
        <f>VLOOKUP(I356,Hoja2!A$3:I$54,3,0)</f>
        <v>ESTRÉS, CEFALÉA, IRRITABILIDAD</v>
      </c>
      <c r="K356" s="69"/>
      <c r="L356" s="111" t="str">
        <f>VLOOKUP(I356,Hoja2!A$3:I$54,4,0)</f>
        <v>N/A</v>
      </c>
      <c r="M356" s="111" t="str">
        <f>VLOOKUP(I356,Hoja2!A$3:I$54,5,0)</f>
        <v>PVE PSICOSOCIAL</v>
      </c>
      <c r="N356" s="70">
        <v>2</v>
      </c>
      <c r="O356" s="70">
        <v>1</v>
      </c>
      <c r="P356" s="70">
        <v>10</v>
      </c>
      <c r="Q356" s="70">
        <f t="shared" si="44"/>
        <v>2</v>
      </c>
      <c r="R356" s="70">
        <f t="shared" si="45"/>
        <v>20</v>
      </c>
      <c r="S356" s="70" t="str">
        <f t="shared" si="46"/>
        <v>B-2</v>
      </c>
      <c r="T356" s="62" t="str">
        <f t="shared" si="47"/>
        <v>IV</v>
      </c>
      <c r="U356" s="62" t="str">
        <f t="shared" si="48"/>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56"/>
      <c r="B357" s="153"/>
      <c r="C357" s="117"/>
      <c r="D357" s="120"/>
      <c r="E357" s="123"/>
      <c r="F357" s="123"/>
      <c r="G357" s="123"/>
      <c r="H357" s="111" t="str">
        <f>VLOOKUP(I357,Hoja2!A$3:I$54,2,0)</f>
        <v>TECNOLOGÍA NO AVANZADA, COMUNICACIÓN NO EFECTIVA, SOBRECARGA CUANTITATIVA Y CUALITATIVA, NO HAY VARIACIÓN EN FORMA DE TRABAJO</v>
      </c>
      <c r="I357" s="68" t="s">
        <v>149</v>
      </c>
      <c r="J357" s="111" t="str">
        <f>VLOOKUP(I357,Hoja2!A$3:I$54,3,0)</f>
        <v>ENFERMEDADES DIGESTIVAS, IRRITABILIDAD</v>
      </c>
      <c r="K357" s="69"/>
      <c r="L357" s="111" t="str">
        <f>VLOOKUP(I357,Hoja2!A$3:I$54,4,0)</f>
        <v>N/A</v>
      </c>
      <c r="M357" s="111" t="str">
        <f>VLOOKUP(I357,Hoja2!A$3:I$54,5,0)</f>
        <v>PVE PSICOSOCIAL</v>
      </c>
      <c r="N357" s="70">
        <v>2</v>
      </c>
      <c r="O357" s="70">
        <v>2</v>
      </c>
      <c r="P357" s="70">
        <v>10</v>
      </c>
      <c r="Q357" s="70">
        <f t="shared" si="44"/>
        <v>4</v>
      </c>
      <c r="R357" s="70">
        <f t="shared" si="45"/>
        <v>40</v>
      </c>
      <c r="S357" s="70" t="str">
        <f t="shared" si="46"/>
        <v>B-4</v>
      </c>
      <c r="T357" s="66" t="str">
        <f t="shared" si="47"/>
        <v>III</v>
      </c>
      <c r="U357" s="66" t="str">
        <f t="shared" si="48"/>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56"/>
      <c r="B358" s="153"/>
      <c r="C358" s="117"/>
      <c r="D358" s="120"/>
      <c r="E358" s="123"/>
      <c r="F358" s="123"/>
      <c r="G358" s="123"/>
      <c r="H358" s="111" t="str">
        <f>VLOOKUP(I358,Hoja2!A$3:I$54,2,0)</f>
        <v>ESTILOS DE MANDO RÍGIDOS, AUSENCIA DE CAPACITACIÓN, AUSENCIA DE PROGRAMAS DE BIENESTAR</v>
      </c>
      <c r="I358" s="68" t="s">
        <v>154</v>
      </c>
      <c r="J358" s="111" t="str">
        <f>VLOOKUP(I358,Hoja2!A$3:I$54,3,0)</f>
        <v>ESTRÉS, DEPRESIÓN, DESMOTIVACIÓN, AUSENCIA DE ATENCIÓN</v>
      </c>
      <c r="K358" s="69"/>
      <c r="L358" s="111" t="str">
        <f>VLOOKUP(I358,Hoja2!A$3:I$54,4,0)</f>
        <v>N/A</v>
      </c>
      <c r="M358" s="111" t="str">
        <f>VLOOKUP(I358,Hoja2!A$3:I$54,5,0)</f>
        <v>PVE PSICOSOCIAL</v>
      </c>
      <c r="N358" s="70">
        <v>2</v>
      </c>
      <c r="O358" s="70">
        <v>2</v>
      </c>
      <c r="P358" s="70">
        <v>10</v>
      </c>
      <c r="Q358" s="70">
        <f t="shared" si="44"/>
        <v>4</v>
      </c>
      <c r="R358" s="70">
        <f t="shared" si="45"/>
        <v>40</v>
      </c>
      <c r="S358" s="70" t="str">
        <f t="shared" si="46"/>
        <v>B-4</v>
      </c>
      <c r="T358" s="66" t="str">
        <f t="shared" si="47"/>
        <v>III</v>
      </c>
      <c r="U358" s="66" t="str">
        <f t="shared" si="48"/>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56"/>
      <c r="B359" s="153"/>
      <c r="C359" s="117"/>
      <c r="D359" s="120"/>
      <c r="E359" s="123"/>
      <c r="F359" s="123"/>
      <c r="G359" s="123"/>
      <c r="H359" s="111" t="str">
        <f>VLOOKUP(I359,Hoja2!A$3:I$54,2,0)</f>
        <v>SISMOS, INCENDIOS, INUNDACIONES, TERREMOTOS, VENDAVALES</v>
      </c>
      <c r="I359" s="68" t="s">
        <v>250</v>
      </c>
      <c r="J359" s="111" t="str">
        <f>VLOOKUP(I359,Hoja2!A$3:I$54,3,0)</f>
        <v>LESIONES, ATRAPAMIENTO, APLASTAMIENTO, PÉRDIDAS MATERIALES</v>
      </c>
      <c r="K359" s="69"/>
      <c r="L359" s="111" t="str">
        <f>VLOOKUP(I359,Hoja2!A$3:I$54,4,0)</f>
        <v>PG INSPECCIONES, PG EMERGENCIA</v>
      </c>
      <c r="M359" s="111" t="str">
        <f>VLOOKUP(I359,Hoja2!A$3:I$54,5,0)</f>
        <v>BRIGADAS DE EMERGENCIA</v>
      </c>
      <c r="N359" s="70">
        <v>2</v>
      </c>
      <c r="O359" s="70">
        <v>2</v>
      </c>
      <c r="P359" s="70">
        <v>10</v>
      </c>
      <c r="Q359" s="70">
        <f t="shared" si="44"/>
        <v>4</v>
      </c>
      <c r="R359" s="70">
        <f t="shared" si="45"/>
        <v>40</v>
      </c>
      <c r="S359" s="70" t="str">
        <f t="shared" si="46"/>
        <v>B-4</v>
      </c>
      <c r="T359" s="66" t="str">
        <f t="shared" si="47"/>
        <v>III</v>
      </c>
      <c r="U359" s="66" t="str">
        <f t="shared" si="48"/>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56"/>
      <c r="B360" s="153"/>
      <c r="C360" s="118"/>
      <c r="D360" s="121"/>
      <c r="E360" s="124"/>
      <c r="F360" s="124"/>
      <c r="G360" s="124"/>
      <c r="H360" s="112" t="str">
        <f>VLOOKUP(I360,Hoja2!A$3:I$54,2,0)</f>
        <v>LLUVIAS, GRANIZADA, HELADAS</v>
      </c>
      <c r="I360" s="86" t="s">
        <v>251</v>
      </c>
      <c r="J360" s="112" t="str">
        <f>VLOOKUP(I360,Hoja2!A$3:I$54,3,0)</f>
        <v>LESIONES, ATRAPAMIENTO, APLASTAMIENTO, PÉRDIDAS MATERIALES</v>
      </c>
      <c r="K360" s="87"/>
      <c r="L360" s="112" t="str">
        <f>VLOOKUP(I360,Hoja2!A$3:I$54,4,0)</f>
        <v>PG INSPECCIONES, PG EMERGENCIA</v>
      </c>
      <c r="M360" s="112" t="str">
        <f>VLOOKUP(I360,Hoja2!A$3:I$54,5,0)</f>
        <v>BRIGADAS DE EMERGENCIA</v>
      </c>
      <c r="N360" s="88">
        <v>2</v>
      </c>
      <c r="O360" s="88">
        <v>3</v>
      </c>
      <c r="P360" s="88">
        <v>10</v>
      </c>
      <c r="Q360" s="88">
        <f t="shared" si="44"/>
        <v>6</v>
      </c>
      <c r="R360" s="88">
        <f t="shared" si="45"/>
        <v>60</v>
      </c>
      <c r="S360" s="88" t="str">
        <f t="shared" si="46"/>
        <v>M-6</v>
      </c>
      <c r="T360" s="89" t="str">
        <f t="shared" si="47"/>
        <v>III</v>
      </c>
      <c r="U360" s="89" t="str">
        <f t="shared" si="48"/>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25.5">
      <c r="A361" s="156"/>
      <c r="B361" s="153"/>
      <c r="C361" s="125" t="s">
        <v>302</v>
      </c>
      <c r="D361" s="128" t="s">
        <v>325</v>
      </c>
      <c r="E361" s="131" t="s">
        <v>300</v>
      </c>
      <c r="F361" s="131">
        <v>42</v>
      </c>
      <c r="G361" s="131"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10</v>
      </c>
      <c r="O361" s="77">
        <v>3</v>
      </c>
      <c r="P361" s="77">
        <v>60</v>
      </c>
      <c r="Q361" s="77">
        <f t="shared" si="44"/>
        <v>30</v>
      </c>
      <c r="R361" s="77">
        <f t="shared" si="45"/>
        <v>1800</v>
      </c>
      <c r="S361" s="77" t="str">
        <f t="shared" si="46"/>
        <v>MA-30</v>
      </c>
      <c r="T361" s="78" t="str">
        <f t="shared" si="47"/>
        <v>I</v>
      </c>
      <c r="U361" s="78" t="str">
        <f>IF(T361=0,"",IF(T361="IV","Aceptable",IF(T361="III","Mejorable",IF(T361="II","No Aceptable o Aceptable con Control Especifico",IF(T361="I","No Aceptable","")))))</f>
        <v>No Aceptable</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25.5">
      <c r="A362" s="156"/>
      <c r="B362" s="153"/>
      <c r="C362" s="126"/>
      <c r="D362" s="129"/>
      <c r="E362" s="132"/>
      <c r="F362" s="132"/>
      <c r="G362" s="132"/>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10</v>
      </c>
      <c r="O362" s="61">
        <v>3</v>
      </c>
      <c r="P362" s="61">
        <v>60</v>
      </c>
      <c r="Q362" s="61">
        <f t="shared" si="44"/>
        <v>30</v>
      </c>
      <c r="R362" s="61">
        <f t="shared" si="45"/>
        <v>1800</v>
      </c>
      <c r="S362" s="61" t="str">
        <f t="shared" si="46"/>
        <v>MA-30</v>
      </c>
      <c r="T362" s="62" t="str">
        <f t="shared" si="47"/>
        <v>I</v>
      </c>
      <c r="U362" s="62" t="str">
        <f aca="true" t="shared" si="49" ref="U362:U396">IF(T362=0,"",IF(T362="IV","Aceptable",IF(T362="III","Mejorable",IF(T362="II","No Aceptable o Aceptable con Control Especifico",IF(T362="I","No Aceptable","")))))</f>
        <v>No Aceptable</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40.5">
      <c r="A363" s="156"/>
      <c r="B363" s="153"/>
      <c r="C363" s="126"/>
      <c r="D363" s="129"/>
      <c r="E363" s="132"/>
      <c r="F363" s="132"/>
      <c r="G363" s="132"/>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6</v>
      </c>
      <c r="O363" s="61">
        <v>3</v>
      </c>
      <c r="P363" s="61">
        <v>10</v>
      </c>
      <c r="Q363" s="61">
        <f t="shared" si="44"/>
        <v>18</v>
      </c>
      <c r="R363" s="61">
        <f t="shared" si="45"/>
        <v>180</v>
      </c>
      <c r="S363" s="61" t="str">
        <f t="shared" si="46"/>
        <v>A-18</v>
      </c>
      <c r="T363" s="62" t="str">
        <f t="shared" si="47"/>
        <v>II</v>
      </c>
      <c r="U363" s="62" t="str">
        <f t="shared" si="49"/>
        <v>No Aceptable o Aceptable con Control Especifico</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30">
      <c r="A364" s="156"/>
      <c r="B364" s="153"/>
      <c r="C364" s="126"/>
      <c r="D364" s="129"/>
      <c r="E364" s="132"/>
      <c r="F364" s="132"/>
      <c r="G364" s="132"/>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10</v>
      </c>
      <c r="O364" s="61">
        <v>3</v>
      </c>
      <c r="P364" s="61">
        <v>25</v>
      </c>
      <c r="Q364" s="61">
        <f t="shared" si="44"/>
        <v>30</v>
      </c>
      <c r="R364" s="61">
        <f t="shared" si="45"/>
        <v>750</v>
      </c>
      <c r="S364" s="61" t="str">
        <f t="shared" si="46"/>
        <v>MA-30</v>
      </c>
      <c r="T364" s="66" t="str">
        <f t="shared" si="47"/>
        <v>I</v>
      </c>
      <c r="U364" s="66" t="str">
        <f t="shared" si="49"/>
        <v>No Aceptable</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56"/>
      <c r="B365" s="153"/>
      <c r="C365" s="126"/>
      <c r="D365" s="129"/>
      <c r="E365" s="132"/>
      <c r="F365" s="132"/>
      <c r="G365" s="132"/>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10</v>
      </c>
      <c r="O365" s="61">
        <v>4</v>
      </c>
      <c r="P365" s="61">
        <v>60</v>
      </c>
      <c r="Q365" s="61">
        <f t="shared" si="44"/>
        <v>40</v>
      </c>
      <c r="R365" s="61">
        <f t="shared" si="45"/>
        <v>2400</v>
      </c>
      <c r="S365" s="61" t="str">
        <f t="shared" si="46"/>
        <v>MA-40</v>
      </c>
      <c r="T365" s="66" t="str">
        <f t="shared" si="47"/>
        <v>I</v>
      </c>
      <c r="U365" s="66" t="str">
        <f t="shared" si="49"/>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30">
      <c r="A366" s="156"/>
      <c r="B366" s="153"/>
      <c r="C366" s="126"/>
      <c r="D366" s="129"/>
      <c r="E366" s="132"/>
      <c r="F366" s="132"/>
      <c r="G366" s="132"/>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10</v>
      </c>
      <c r="O366" s="61">
        <v>4</v>
      </c>
      <c r="P366" s="61">
        <v>25</v>
      </c>
      <c r="Q366" s="61">
        <f t="shared" si="44"/>
        <v>40</v>
      </c>
      <c r="R366" s="61">
        <f t="shared" si="45"/>
        <v>1000</v>
      </c>
      <c r="S366" s="61" t="str">
        <f t="shared" si="46"/>
        <v>MA-40</v>
      </c>
      <c r="T366" s="66" t="str">
        <f t="shared" si="47"/>
        <v>I</v>
      </c>
      <c r="U366" s="66" t="str">
        <f t="shared" si="49"/>
        <v>No Aceptable</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56"/>
      <c r="B367" s="153"/>
      <c r="C367" s="126"/>
      <c r="D367" s="129"/>
      <c r="E367" s="132"/>
      <c r="F367" s="132"/>
      <c r="G367" s="132"/>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4"/>
        <v>8</v>
      </c>
      <c r="R367" s="61">
        <f t="shared" si="45"/>
        <v>200</v>
      </c>
      <c r="S367" s="61" t="str">
        <f t="shared" si="46"/>
        <v>M-8</v>
      </c>
      <c r="T367" s="62" t="str">
        <f t="shared" si="47"/>
        <v>II</v>
      </c>
      <c r="U367" s="62" t="str">
        <f t="shared" si="49"/>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56"/>
      <c r="B368" s="153"/>
      <c r="C368" s="126"/>
      <c r="D368" s="129"/>
      <c r="E368" s="132"/>
      <c r="F368" s="132"/>
      <c r="G368" s="132"/>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4"/>
        <v>18</v>
      </c>
      <c r="R368" s="61">
        <f t="shared" si="45"/>
        <v>450</v>
      </c>
      <c r="S368" s="61" t="str">
        <f t="shared" si="46"/>
        <v>A-18</v>
      </c>
      <c r="T368" s="62" t="str">
        <f t="shared" si="47"/>
        <v>II</v>
      </c>
      <c r="U368" s="62" t="str">
        <f t="shared" si="49"/>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56"/>
      <c r="B369" s="153"/>
      <c r="C369" s="126"/>
      <c r="D369" s="129"/>
      <c r="E369" s="132"/>
      <c r="F369" s="132"/>
      <c r="G369" s="132"/>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2</v>
      </c>
      <c r="O369" s="61">
        <v>2</v>
      </c>
      <c r="P369" s="61">
        <v>10</v>
      </c>
      <c r="Q369" s="61">
        <f t="shared" si="44"/>
        <v>4</v>
      </c>
      <c r="R369" s="61">
        <f t="shared" si="45"/>
        <v>40</v>
      </c>
      <c r="S369" s="61" t="str">
        <f t="shared" si="46"/>
        <v>B-4</v>
      </c>
      <c r="T369" s="62" t="str">
        <f t="shared" si="47"/>
        <v>III</v>
      </c>
      <c r="U369" s="62" t="str">
        <f t="shared" si="49"/>
        <v>Mejorable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56"/>
      <c r="B370" s="153"/>
      <c r="C370" s="126"/>
      <c r="D370" s="129"/>
      <c r="E370" s="132"/>
      <c r="F370" s="132"/>
      <c r="G370" s="132"/>
      <c r="H370" s="109" t="str">
        <f>VLOOKUP(I370,'[1]Hoja2'!A$3:I$54,2,0)</f>
        <v>MÁQUINARIA Y EQUIPO</v>
      </c>
      <c r="I370" s="59" t="s">
        <v>168</v>
      </c>
      <c r="J370" s="109" t="str">
        <f>VLOOKUP(I370,'[1]Hoja2'!A$3:I$54,3,0)</f>
        <v>ATRAPAMIENTO, AMPUTACIÓN, APLASTAMIENTO, FRACTURA</v>
      </c>
      <c r="K370" s="60"/>
      <c r="L370" s="109" t="str">
        <f>VLOOKUP(I370,'[1]Hoja2'!A$3:I$54,4,0)</f>
        <v>PG INSPECCIONES, PG EMERGENCIA, REQUISITOS PARA MANEJO DE MÁQUINAS, REQUISITOS PARA REALIZAR LABORES EN TALLERES</v>
      </c>
      <c r="M370" s="109" t="str">
        <f>VLOOKUP(I370,'[1]Hoja2'!A$3:I$54,5,0)</f>
        <v>ELEMENTOS DE PROTECCIÓN PERSONAL</v>
      </c>
      <c r="N370" s="61">
        <v>2</v>
      </c>
      <c r="O370" s="61">
        <v>1</v>
      </c>
      <c r="P370" s="61">
        <v>10</v>
      </c>
      <c r="Q370" s="61">
        <f t="shared" si="44"/>
        <v>2</v>
      </c>
      <c r="R370" s="61">
        <f t="shared" si="45"/>
        <v>20</v>
      </c>
      <c r="S370" s="61" t="str">
        <f t="shared" si="46"/>
        <v>B-2</v>
      </c>
      <c r="T370" s="62" t="str">
        <f t="shared" si="47"/>
        <v>IV</v>
      </c>
      <c r="U370" s="62" t="str">
        <f t="shared" si="49"/>
        <v>Aceptable</v>
      </c>
      <c r="V370" s="60">
        <v>9</v>
      </c>
      <c r="W370" s="109" t="str">
        <f>VLOOKUP(I370,'[1]Hoja2'!A$3:I$54,6,0)</f>
        <v>SECUELA, CALIFICACIÓN DE ENFERMEDAD LABORAL, MUERTE</v>
      </c>
      <c r="X370" s="65"/>
      <c r="Y370" s="65"/>
      <c r="Z370" s="65"/>
      <c r="AA370" s="64" t="str">
        <f>VLOOKUP(I370,'[1]Hoja2'!A$3:I$54,7,0)</f>
        <v>NS EQUIPOS</v>
      </c>
      <c r="AB370" s="64" t="str">
        <f>VLOOKUP(I370,'[1]Hoja2'!A$3:I$54,8,0)</f>
        <v>BUENAS PRACTICAS, PROCEDIMIENTOS, INSPECCIONES PREUSO OPERACIONALES</v>
      </c>
      <c r="AC370" s="65" t="str">
        <f>VLOOKUP(I370,'[1]Hoja2'!A$3:I$54,9,0)</f>
        <v>INSPECCIONES PREOPERACIONALES</v>
      </c>
      <c r="AD370" s="83"/>
    </row>
    <row r="371" spans="1:30" ht="63.75">
      <c r="A371" s="156"/>
      <c r="B371" s="153"/>
      <c r="C371" s="126"/>
      <c r="D371" s="129"/>
      <c r="E371" s="132"/>
      <c r="F371" s="132"/>
      <c r="G371" s="132"/>
      <c r="H371" s="109" t="str">
        <f>VLOOKUP(I371,'[1]Hoja2'!A$3:I$54,2,0)</f>
        <v>HERRAMIENTAS MANUALES</v>
      </c>
      <c r="I371" s="59" t="s">
        <v>174</v>
      </c>
      <c r="J371" s="109" t="str">
        <f>VLOOKUP(I371,'[1]Hoja2'!A$3:I$54,3,0)</f>
        <v>QUEMADURAS, LESIONES, PELLIZCOS, APLASTAMIENTOS</v>
      </c>
      <c r="K371" s="60"/>
      <c r="L371" s="109" t="str">
        <f>VLOOKUP(I371,'[1]Hoja2'!A$3:I$54,4,0)</f>
        <v>REQUISITOS MANEJO DE EQUIPOS EMPLEADOS EN LABORES DE CONSTRUCCION ACUEDUCTO Y ALCANTARILLADO, PG INSPECCIONES,PG EMERGENCIA, REQUISITOS  PARA EL MANEJO DE MÁQUINAS HERRAMIENTAS</v>
      </c>
      <c r="M371" s="109" t="str">
        <f>VLOOKUP(I371,'[1]Hoja2'!A$3:I$54,5,0)</f>
        <v>ELEMENTOS DE PROTECCIÓN PERSONAL</v>
      </c>
      <c r="N371" s="61">
        <v>2</v>
      </c>
      <c r="O371" s="61">
        <v>1</v>
      </c>
      <c r="P371" s="61">
        <v>10</v>
      </c>
      <c r="Q371" s="61">
        <f t="shared" si="44"/>
        <v>2</v>
      </c>
      <c r="R371" s="61">
        <f t="shared" si="45"/>
        <v>20</v>
      </c>
      <c r="S371" s="61" t="str">
        <f t="shared" si="46"/>
        <v>B-2</v>
      </c>
      <c r="T371" s="62" t="str">
        <f t="shared" si="47"/>
        <v>IV</v>
      </c>
      <c r="U371" s="62" t="str">
        <f t="shared" si="49"/>
        <v>Aceptable</v>
      </c>
      <c r="V371" s="60">
        <v>9</v>
      </c>
      <c r="W371" s="109" t="str">
        <f>VLOOKUP(I371,'[1]Hoja2'!A$3:I$54,6,0)</f>
        <v>SECUELA, CALIFICACIÓN DE ENFERMEDAD LABORAL</v>
      </c>
      <c r="X371" s="65"/>
      <c r="Y371" s="65"/>
      <c r="Z371" s="65"/>
      <c r="AA371" s="64" t="str">
        <f>VLOOKUP(I371,'[1]Hoja2'!A$3:I$54,7,0)</f>
        <v>NS HERRAMIENTAS</v>
      </c>
      <c r="AB371" s="64" t="str">
        <f>VLOOKUP(I371,'[1]Hoja2'!A$3:I$54,8,0)</f>
        <v>BUENAS PRACTICAS,  INSPECCIONES OPERACIONALES</v>
      </c>
      <c r="AC371" s="65" t="str">
        <f>VLOOKUP(I371,'[1]Hoja2'!A$3:I$54,9,0)</f>
        <v>INSPECCIONES PREOPERACIONALES</v>
      </c>
      <c r="AD371" s="83"/>
    </row>
    <row r="372" spans="1:30" ht="40.5">
      <c r="A372" s="156"/>
      <c r="B372" s="153"/>
      <c r="C372" s="126"/>
      <c r="D372" s="129"/>
      <c r="E372" s="132"/>
      <c r="F372" s="132"/>
      <c r="G372" s="132"/>
      <c r="H372" s="109" t="str">
        <f>VLOOKUP(I372,'[1]Hoja2'!A$3:I$54,2,0)</f>
        <v>MANTENIMIENTO DE PUENTE GRUAS, LIMPIEZA DE CANALES, MANTENIMIENTO DE INSTALACIONES LOCATIVAS, MANTENIMIENTO Y REPARACION DE POZOS</v>
      </c>
      <c r="I372" s="59" t="s">
        <v>203</v>
      </c>
      <c r="J372" s="109" t="str">
        <f>VLOOKUP(I372,'[1]Hoja2'!A$3:I$54,3,0)</f>
        <v>LESIONES, FRACTURAS</v>
      </c>
      <c r="K372" s="60"/>
      <c r="L372" s="109" t="str">
        <f>VLOOKUP(I372,'[1]Hoja2'!A$3:I$54,4,0)</f>
        <v>PG INSPECCIONES, PG EMERGENCIA, REQUISITOS MÍNIMOS DE SEGURIDAD E HIGIENE PARA TRABAJOS EN ALTURAS</v>
      </c>
      <c r="M372" s="109" t="str">
        <f>VLOOKUP(I372,'[1]Hoja2'!A$3:I$54,5,0)</f>
        <v>ELEMENTOS DE PROTECCIÓN PERSONAL</v>
      </c>
      <c r="N372" s="61">
        <v>6</v>
      </c>
      <c r="O372" s="61">
        <v>3</v>
      </c>
      <c r="P372" s="61">
        <v>25</v>
      </c>
      <c r="Q372" s="61">
        <f t="shared" si="44"/>
        <v>18</v>
      </c>
      <c r="R372" s="61">
        <f t="shared" si="45"/>
        <v>450</v>
      </c>
      <c r="S372" s="61" t="str">
        <f t="shared" si="46"/>
        <v>A-18</v>
      </c>
      <c r="T372" s="62" t="str">
        <f t="shared" si="47"/>
        <v>II</v>
      </c>
      <c r="U372" s="62" t="str">
        <f t="shared" si="49"/>
        <v>No Aceptable o Aceptable con Control Especifico</v>
      </c>
      <c r="V372" s="60">
        <v>9</v>
      </c>
      <c r="W372" s="109" t="str">
        <f>VLOOKUP(I372,'[1]Hoja2'!A$3:I$54,6,0)</f>
        <v>SECUELA, CALIFICACIÓN DE ENFERMEDAD LABORAL, MUERTE</v>
      </c>
      <c r="X372" s="65"/>
      <c r="Y372" s="65"/>
      <c r="Z372" s="65"/>
      <c r="AA372" s="64" t="str">
        <f>VLOOKUP(I372,'[1]Hoja2'!A$3:I$54,7,0)</f>
        <v>NS TRABAJO EN ALTURAS</v>
      </c>
      <c r="AB372" s="64" t="str">
        <f>VLOOKUP(I372,'[1]Hoja2'!A$3:I$54,8,0)</f>
        <v>BUENAS PRACTICAS Y USO DE EPP COLECTIVOS</v>
      </c>
      <c r="AC372" s="65" t="str">
        <f>VLOOKUP(I372,'[1]Hoja2'!A$3:I$54,9,0)</f>
        <v>USO EPP, LISTAS PREOPERACIONALES</v>
      </c>
      <c r="AD372" s="83"/>
    </row>
    <row r="373" spans="1:30" ht="40.5">
      <c r="A373" s="156"/>
      <c r="B373" s="153"/>
      <c r="C373" s="126"/>
      <c r="D373" s="129"/>
      <c r="E373" s="132"/>
      <c r="F373" s="132"/>
      <c r="G373" s="132"/>
      <c r="H373" s="109" t="str">
        <f>VLOOKUP(I373,'[1]Hoja2'!A$3:I$54,2,0)</f>
        <v>INGRESO A POZOS, RED DE ACUEDUCTO, EXCAVACIONES</v>
      </c>
      <c r="I373" s="59" t="s">
        <v>196</v>
      </c>
      <c r="J373" s="109" t="str">
        <f>VLOOKUP(I373,'[1]Hoja2'!A$3:I$54,3,0)</f>
        <v>INTOXICACIÓN, ASFIXIA</v>
      </c>
      <c r="K373" s="60"/>
      <c r="L373" s="109" t="str">
        <f>VLOOKUP(I373,'[1]Hoja2'!A$3:I$54,4,0)</f>
        <v>PG INSPECCIONES, PG EMERGENCIA, REQUISITOS MÍNIMOS DE SEGURIDAD E HIGIENE PARA ESPACIOS CONFINADOS</v>
      </c>
      <c r="M373" s="109" t="str">
        <f>VLOOKUP(I373,'[1]Hoja2'!A$3:I$54,5,0)</f>
        <v>ELEMENTOS DE PROTECCIÓN PERSONAL</v>
      </c>
      <c r="N373" s="61">
        <v>6</v>
      </c>
      <c r="O373" s="61">
        <v>3</v>
      </c>
      <c r="P373" s="61">
        <v>25</v>
      </c>
      <c r="Q373" s="61">
        <f t="shared" si="44"/>
        <v>18</v>
      </c>
      <c r="R373" s="61">
        <f t="shared" si="45"/>
        <v>450</v>
      </c>
      <c r="S373" s="61" t="str">
        <f t="shared" si="46"/>
        <v>A-18</v>
      </c>
      <c r="T373" s="62" t="str">
        <f t="shared" si="47"/>
        <v>II</v>
      </c>
      <c r="U373" s="62" t="str">
        <f t="shared" si="49"/>
        <v>No Aceptable o Aceptable con Control Especifico</v>
      </c>
      <c r="V373" s="60">
        <v>9</v>
      </c>
      <c r="W373" s="109" t="str">
        <f>VLOOKUP(I373,'[1]Hoja2'!A$3:I$54,6,0)</f>
        <v>SECUELA, CALIFICACIÓN DE ENFERMEDAD LABORAL, MUERTE</v>
      </c>
      <c r="X373" s="65"/>
      <c r="Y373" s="65"/>
      <c r="Z373" s="65"/>
      <c r="AA373" s="64" t="str">
        <f>VLOOKUP(I373,'[1]Hoja2'!A$3:I$54,7,0)</f>
        <v>NS ESPACIOS CONFINADOS</v>
      </c>
      <c r="AB373" s="64" t="str">
        <f>VLOOKUP(I373,'[1]Hoja2'!A$3:I$54,8,0)</f>
        <v>BUENAS PRACTICAS, USO DE EPP Y COLECTIVOS</v>
      </c>
      <c r="AC373" s="65" t="str">
        <f>VLOOKUP(I373,'[1]Hoja2'!A$3:I$54,9,0)</f>
        <v>LISTAS PREOPERACIONALES</v>
      </c>
      <c r="AD373" s="83"/>
    </row>
    <row r="374" spans="1:30" ht="38.25">
      <c r="A374" s="156"/>
      <c r="B374" s="153"/>
      <c r="C374" s="126"/>
      <c r="D374" s="129"/>
      <c r="E374" s="132"/>
      <c r="F374" s="132"/>
      <c r="G374" s="132"/>
      <c r="H374" s="58" t="str">
        <f>VLOOKUP(I374,Hoja2!A$3:I$54,2,0)</f>
        <v>CARGA Y DESCARGA DE MÁQUINARIAS Y EQUIPOS</v>
      </c>
      <c r="I374" s="59" t="s">
        <v>216</v>
      </c>
      <c r="J374" s="58" t="str">
        <f>VLOOKUP(I374,Hoja2!A$3:I$54,3,0)</f>
        <v>APLASTAMIENTO, ATRAPAMIENTO, AMPUTACIÓN, PÉRDIDAS MATERIALES, FRACTURAS</v>
      </c>
      <c r="K374" s="60"/>
      <c r="L374" s="58" t="str">
        <f>VLOOKUP(I374,Hoja2!A$3:I$54,4,0)</f>
        <v>PG INSPECCIONES, PG EMERGENCIA, REQUISITOS MÍNIMOS DE SEGURIDAD E HIGIENE PARA TRABAJOS EN ALTURAS</v>
      </c>
      <c r="M374" s="58" t="str">
        <f>VLOOKUP(I374,Hoja2!A$3:I$54,5,0)</f>
        <v>NO OBSERVADO</v>
      </c>
      <c r="N374" s="61">
        <v>2</v>
      </c>
      <c r="O374" s="61">
        <v>1</v>
      </c>
      <c r="P374" s="61">
        <v>10</v>
      </c>
      <c r="Q374" s="61">
        <f t="shared" si="44"/>
        <v>2</v>
      </c>
      <c r="R374" s="61">
        <f t="shared" si="45"/>
        <v>20</v>
      </c>
      <c r="S374" s="61" t="str">
        <f t="shared" si="46"/>
        <v>B-2</v>
      </c>
      <c r="T374" s="62" t="str">
        <f t="shared" si="47"/>
        <v>IV</v>
      </c>
      <c r="U374" s="62" t="str">
        <f t="shared" si="49"/>
        <v>Aceptable</v>
      </c>
      <c r="V374" s="60">
        <v>9</v>
      </c>
      <c r="W374" s="58" t="str">
        <f>VLOOKUP(I374,Hoja2!A$3:I$54,6,0)</f>
        <v>SECUELA, CALIFICACIÓN DE ENFERMEDAD LABORAL, MUERTE</v>
      </c>
      <c r="X374" s="65"/>
      <c r="Y374" s="65"/>
      <c r="Z374" s="65"/>
      <c r="AA374" s="64" t="str">
        <f>VLOOKUP(I374,Hoja2!A$3:I$54,7,0)</f>
        <v>NS DE IZAJE</v>
      </c>
      <c r="AB374" s="64" t="str">
        <f>VLOOKUP(I374,Hoja2!A$3:I$54,8,0)</f>
        <v>BUENAS PRACTICAS, INSPECCIONES PREOPERACIONALES</v>
      </c>
      <c r="AC374" s="65" t="str">
        <f>VLOOKUP(I374,Hoja2!A$3:I$54,9,0)</f>
        <v>USO ADECUADO DE LENGUAJE PARA OPERACIONES DE IZAJE</v>
      </c>
      <c r="AD374" s="83"/>
    </row>
    <row r="375" spans="1:30" ht="15">
      <c r="A375" s="156"/>
      <c r="B375" s="153"/>
      <c r="C375" s="126"/>
      <c r="D375" s="129"/>
      <c r="E375" s="132"/>
      <c r="F375" s="132"/>
      <c r="G375" s="132"/>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4"/>
        <v>30</v>
      </c>
      <c r="R375" s="61">
        <f t="shared" si="45"/>
        <v>750</v>
      </c>
      <c r="S375" s="61" t="str">
        <f t="shared" si="46"/>
        <v>MA-30</v>
      </c>
      <c r="T375" s="62" t="str">
        <f t="shared" si="47"/>
        <v>I</v>
      </c>
      <c r="U375" s="62" t="str">
        <f t="shared" si="49"/>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56"/>
      <c r="B376" s="153"/>
      <c r="C376" s="126"/>
      <c r="D376" s="129"/>
      <c r="E376" s="132"/>
      <c r="F376" s="132"/>
      <c r="G376" s="132"/>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10</v>
      </c>
      <c r="O376" s="61">
        <v>3</v>
      </c>
      <c r="P376" s="61">
        <v>25</v>
      </c>
      <c r="Q376" s="61">
        <f t="shared" si="44"/>
        <v>30</v>
      </c>
      <c r="R376" s="61">
        <f t="shared" si="45"/>
        <v>750</v>
      </c>
      <c r="S376" s="61" t="str">
        <f t="shared" si="46"/>
        <v>MA-30</v>
      </c>
      <c r="T376" s="62" t="str">
        <f t="shared" si="47"/>
        <v>I</v>
      </c>
      <c r="U376" s="62" t="str">
        <f t="shared" si="49"/>
        <v>No Aceptable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56"/>
      <c r="B377" s="153"/>
      <c r="C377" s="126"/>
      <c r="D377" s="129"/>
      <c r="E377" s="132"/>
      <c r="F377" s="132"/>
      <c r="G377" s="132"/>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10</v>
      </c>
      <c r="O377" s="61">
        <v>3</v>
      </c>
      <c r="P377" s="61">
        <v>25</v>
      </c>
      <c r="Q377" s="61">
        <f t="shared" si="44"/>
        <v>30</v>
      </c>
      <c r="R377" s="61">
        <f t="shared" si="45"/>
        <v>750</v>
      </c>
      <c r="S377" s="61" t="str">
        <f t="shared" si="46"/>
        <v>MA-30</v>
      </c>
      <c r="T377" s="62" t="str">
        <f t="shared" si="47"/>
        <v>I</v>
      </c>
      <c r="U377" s="62" t="str">
        <f t="shared" si="49"/>
        <v>No Aceptable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56"/>
      <c r="B378" s="153"/>
      <c r="C378" s="126"/>
      <c r="D378" s="129"/>
      <c r="E378" s="132"/>
      <c r="F378" s="132"/>
      <c r="G378" s="132"/>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4"/>
        <v>6</v>
      </c>
      <c r="R378" s="61">
        <f t="shared" si="45"/>
        <v>60</v>
      </c>
      <c r="S378" s="61" t="str">
        <f t="shared" si="46"/>
        <v>M-6</v>
      </c>
      <c r="T378" s="62" t="str">
        <f t="shared" si="47"/>
        <v>III</v>
      </c>
      <c r="U378" s="62" t="str">
        <f t="shared" si="49"/>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56"/>
      <c r="B379" s="153"/>
      <c r="C379" s="126"/>
      <c r="D379" s="129"/>
      <c r="E379" s="132"/>
      <c r="F379" s="132"/>
      <c r="G379" s="132"/>
      <c r="H379" s="58" t="str">
        <f>VLOOKUP(I379,Hoja2!A$3:I$54,2,0)</f>
        <v>POLVOS INORGÁNICOS</v>
      </c>
      <c r="I379" s="59" t="s">
        <v>78</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3</v>
      </c>
      <c r="P379" s="61">
        <v>10</v>
      </c>
      <c r="Q379" s="61">
        <f t="shared" si="44"/>
        <v>6</v>
      </c>
      <c r="R379" s="61">
        <f t="shared" si="45"/>
        <v>60</v>
      </c>
      <c r="S379" s="61" t="str">
        <f t="shared" si="46"/>
        <v>M-6</v>
      </c>
      <c r="T379" s="62" t="str">
        <f t="shared" si="47"/>
        <v>III</v>
      </c>
      <c r="U379" s="62" t="str">
        <f t="shared" si="49"/>
        <v>Mejorable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PG HIGIENE</v>
      </c>
      <c r="AD379" s="83"/>
    </row>
    <row r="380" spans="1:30" ht="25.5">
      <c r="A380" s="156"/>
      <c r="B380" s="153"/>
      <c r="C380" s="126"/>
      <c r="D380" s="129"/>
      <c r="E380" s="132"/>
      <c r="F380" s="132"/>
      <c r="G380" s="132"/>
      <c r="H380" s="58" t="str">
        <f>VLOOKUP(I380,Hoja2!A$3:I$54,2,0)</f>
        <v>MATERIAL PARTICULADO</v>
      </c>
      <c r="I380" s="59" t="s">
        <v>84</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FORTALECIMIENTO PVE QUÍMICO</v>
      </c>
      <c r="AD380" s="83"/>
    </row>
    <row r="381" spans="1:30" ht="25.5">
      <c r="A381" s="156"/>
      <c r="B381" s="153"/>
      <c r="C381" s="126"/>
      <c r="D381" s="129"/>
      <c r="E381" s="132"/>
      <c r="F381" s="132"/>
      <c r="G381" s="132"/>
      <c r="H381" s="58" t="str">
        <f>VLOOKUP(I381,Hoja2!A$3:I$54,2,0)</f>
        <v>HUMOS METÁLICOS O NO METÁLICOS</v>
      </c>
      <c r="I381" s="59" t="s">
        <v>93</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2</v>
      </c>
      <c r="O381" s="61">
        <v>1</v>
      </c>
      <c r="P381" s="61">
        <v>10</v>
      </c>
      <c r="Q381" s="61">
        <f t="shared" si="44"/>
        <v>2</v>
      </c>
      <c r="R381" s="61">
        <f t="shared" si="45"/>
        <v>20</v>
      </c>
      <c r="S381" s="61" t="str">
        <f t="shared" si="46"/>
        <v>B-2</v>
      </c>
      <c r="T381" s="62" t="str">
        <f t="shared" si="47"/>
        <v>IV</v>
      </c>
      <c r="U381" s="62" t="str">
        <f t="shared" si="49"/>
        <v>Aceptable</v>
      </c>
      <c r="V381" s="60">
        <v>9</v>
      </c>
      <c r="W381" s="58" t="str">
        <f>VLOOKUP(I381,Hoja2!A$3:I$54,6,0)</f>
        <v>SECUELA, CALIFICACIÓN DE ENFERMEDAD LABORAL, MUERTE</v>
      </c>
      <c r="X381" s="65"/>
      <c r="Y381" s="65"/>
      <c r="Z381" s="65"/>
      <c r="AA381" s="64" t="str">
        <f>VLOOKUP(I381,Hoja2!A$3:I$54,7,0)</f>
        <v>NS QUIMICOS</v>
      </c>
      <c r="AB381" s="64" t="str">
        <f>VLOOKUP(I381,Hoja2!A$3:I$54,8,0)</f>
        <v>BUENAS PRACTICAS, AUTOCUIDADO Y EPP</v>
      </c>
      <c r="AC381" s="65" t="str">
        <f>VLOOKUP(I381,Hoja2!A$3:I$54,9,0)</f>
        <v>FORTALECIMIENTO PVE QUÍMICO</v>
      </c>
      <c r="AD381" s="83"/>
    </row>
    <row r="382" spans="1:30" ht="15">
      <c r="A382" s="156"/>
      <c r="B382" s="153"/>
      <c r="C382" s="126"/>
      <c r="D382" s="129"/>
      <c r="E382" s="132"/>
      <c r="F382" s="132"/>
      <c r="G382" s="132"/>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4"/>
        <v>2</v>
      </c>
      <c r="R382" s="61">
        <f t="shared" si="45"/>
        <v>20</v>
      </c>
      <c r="S382" s="61" t="str">
        <f t="shared" si="46"/>
        <v>B-2</v>
      </c>
      <c r="T382" s="62" t="str">
        <f t="shared" si="47"/>
        <v>IV</v>
      </c>
      <c r="U382" s="62" t="str">
        <f t="shared" si="49"/>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56"/>
      <c r="B383" s="153"/>
      <c r="C383" s="126"/>
      <c r="D383" s="129"/>
      <c r="E383" s="132"/>
      <c r="F383" s="132"/>
      <c r="G383" s="132"/>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4"/>
        <v>6</v>
      </c>
      <c r="R383" s="61">
        <f t="shared" si="45"/>
        <v>60</v>
      </c>
      <c r="S383" s="61" t="str">
        <f t="shared" si="46"/>
        <v>M-6</v>
      </c>
      <c r="T383" s="62" t="str">
        <f t="shared" si="47"/>
        <v>III</v>
      </c>
      <c r="U383" s="62" t="str">
        <f t="shared" si="49"/>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56"/>
      <c r="B384" s="153"/>
      <c r="C384" s="126"/>
      <c r="D384" s="129"/>
      <c r="E384" s="132"/>
      <c r="F384" s="132"/>
      <c r="G384" s="132"/>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4"/>
        <v>2</v>
      </c>
      <c r="R384" s="61">
        <f t="shared" si="45"/>
        <v>20</v>
      </c>
      <c r="S384" s="61" t="str">
        <f t="shared" si="46"/>
        <v>B-2</v>
      </c>
      <c r="T384" s="62" t="str">
        <f t="shared" si="47"/>
        <v>IV</v>
      </c>
      <c r="U384" s="62" t="str">
        <f t="shared" si="49"/>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56"/>
      <c r="B385" s="153"/>
      <c r="C385" s="126"/>
      <c r="D385" s="129"/>
      <c r="E385" s="132"/>
      <c r="F385" s="132"/>
      <c r="G385" s="132"/>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4"/>
        <v>8</v>
      </c>
      <c r="R385" s="61">
        <f t="shared" si="45"/>
        <v>200</v>
      </c>
      <c r="S385" s="61" t="str">
        <f t="shared" si="46"/>
        <v>M-8</v>
      </c>
      <c r="T385" s="62" t="str">
        <f t="shared" si="47"/>
        <v>II</v>
      </c>
      <c r="U385" s="62" t="str">
        <f t="shared" si="49"/>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56"/>
      <c r="B386" s="153"/>
      <c r="C386" s="126"/>
      <c r="D386" s="129"/>
      <c r="E386" s="132"/>
      <c r="F386" s="132"/>
      <c r="G386" s="132"/>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4"/>
        <v>4</v>
      </c>
      <c r="R386" s="61">
        <f t="shared" si="45"/>
        <v>40</v>
      </c>
      <c r="S386" s="61" t="str">
        <f t="shared" si="46"/>
        <v>B-4</v>
      </c>
      <c r="T386" s="62" t="str">
        <f t="shared" si="47"/>
        <v>III</v>
      </c>
      <c r="U386" s="62" t="str">
        <f t="shared" si="49"/>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56"/>
      <c r="B387" s="153"/>
      <c r="C387" s="126"/>
      <c r="D387" s="129"/>
      <c r="E387" s="132"/>
      <c r="F387" s="132"/>
      <c r="G387" s="132"/>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0" ref="Q387:Q456">N387*O387</f>
        <v>4</v>
      </c>
      <c r="R387" s="61">
        <f aca="true" t="shared" si="51" ref="R387:R456">Q387*P387</f>
        <v>40</v>
      </c>
      <c r="S387" s="61" t="str">
        <f aca="true" t="shared" si="52" ref="S387:S456">IF(Q387=40,"MA-40",IF(Q387=30,"MA-30",IF(Q387=20,"A-20",IF(Q387=10,"A-10",IF(Q387=24,"MA-24",IF(Q387=18,"A-18",IF(Q387=12,"A-12",IF(Q387=6,"M-6",IF(Q387=8,"M-8",IF(Q387=6,"M-6",IF(Q387=4,"B-4",IF(Q387=2,"B-2",))))))))))))</f>
        <v>B-4</v>
      </c>
      <c r="T387" s="62" t="str">
        <f aca="true" t="shared" si="53" ref="T387:T456">IF(R387&lt;=20,"IV",IF(R387&lt;=120,"III",IF(R387&lt;=500,"II",IF(R387&lt;=4000,"I"))))</f>
        <v>III</v>
      </c>
      <c r="U387" s="62" t="str">
        <f t="shared" si="49"/>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56"/>
      <c r="B388" s="153"/>
      <c r="C388" s="126"/>
      <c r="D388" s="129"/>
      <c r="E388" s="132"/>
      <c r="F388" s="132"/>
      <c r="G388" s="132"/>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0"/>
        <v>6</v>
      </c>
      <c r="R388" s="61">
        <f t="shared" si="51"/>
        <v>60</v>
      </c>
      <c r="S388" s="61" t="str">
        <f t="shared" si="52"/>
        <v>M-6</v>
      </c>
      <c r="T388" s="62" t="str">
        <f t="shared" si="53"/>
        <v>III</v>
      </c>
      <c r="U388" s="62" t="str">
        <f t="shared" si="49"/>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56"/>
      <c r="B389" s="153"/>
      <c r="C389" s="126"/>
      <c r="D389" s="129"/>
      <c r="E389" s="132"/>
      <c r="F389" s="132"/>
      <c r="G389" s="132"/>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0"/>
        <v>6</v>
      </c>
      <c r="R389" s="61">
        <f t="shared" si="51"/>
        <v>150</v>
      </c>
      <c r="S389" s="61" t="str">
        <f t="shared" si="52"/>
        <v>M-6</v>
      </c>
      <c r="T389" s="62" t="str">
        <f t="shared" si="53"/>
        <v>II</v>
      </c>
      <c r="U389" s="62" t="str">
        <f t="shared" si="49"/>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56"/>
      <c r="B390" s="153"/>
      <c r="C390" s="126"/>
      <c r="D390" s="129"/>
      <c r="E390" s="132"/>
      <c r="F390" s="132"/>
      <c r="G390" s="132"/>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0"/>
        <v>6</v>
      </c>
      <c r="R390" s="61">
        <f t="shared" si="51"/>
        <v>150</v>
      </c>
      <c r="S390" s="61" t="str">
        <f t="shared" si="52"/>
        <v>M-6</v>
      </c>
      <c r="T390" s="62" t="str">
        <f t="shared" si="53"/>
        <v>II</v>
      </c>
      <c r="U390" s="62" t="str">
        <f t="shared" si="49"/>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56"/>
      <c r="B391" s="153"/>
      <c r="C391" s="126"/>
      <c r="D391" s="129"/>
      <c r="E391" s="132"/>
      <c r="F391" s="132"/>
      <c r="G391" s="132"/>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0"/>
        <v>6</v>
      </c>
      <c r="R391" s="61">
        <f t="shared" si="51"/>
        <v>60</v>
      </c>
      <c r="S391" s="61" t="str">
        <f t="shared" si="52"/>
        <v>M-6</v>
      </c>
      <c r="T391" s="62" t="str">
        <f t="shared" si="53"/>
        <v>III</v>
      </c>
      <c r="U391" s="62" t="str">
        <f t="shared" si="49"/>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56"/>
      <c r="B392" s="153"/>
      <c r="C392" s="126"/>
      <c r="D392" s="129"/>
      <c r="E392" s="132"/>
      <c r="F392" s="132"/>
      <c r="G392" s="132"/>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0"/>
        <v>2</v>
      </c>
      <c r="R392" s="61">
        <f t="shared" si="51"/>
        <v>20</v>
      </c>
      <c r="S392" s="61" t="str">
        <f t="shared" si="52"/>
        <v>B-2</v>
      </c>
      <c r="T392" s="62" t="str">
        <f t="shared" si="53"/>
        <v>IV</v>
      </c>
      <c r="U392" s="62" t="str">
        <f t="shared" si="49"/>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56"/>
      <c r="B393" s="153"/>
      <c r="C393" s="126"/>
      <c r="D393" s="129"/>
      <c r="E393" s="132"/>
      <c r="F393" s="132"/>
      <c r="G393" s="132"/>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0"/>
        <v>4</v>
      </c>
      <c r="R393" s="61">
        <f t="shared" si="51"/>
        <v>40</v>
      </c>
      <c r="S393" s="61" t="str">
        <f t="shared" si="52"/>
        <v>B-4</v>
      </c>
      <c r="T393" s="66" t="str">
        <f t="shared" si="53"/>
        <v>III</v>
      </c>
      <c r="U393" s="66" t="str">
        <f t="shared" si="49"/>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56"/>
      <c r="B394" s="153"/>
      <c r="C394" s="126"/>
      <c r="D394" s="129"/>
      <c r="E394" s="132"/>
      <c r="F394" s="132"/>
      <c r="G394" s="132"/>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0"/>
        <v>4</v>
      </c>
      <c r="R394" s="61">
        <f t="shared" si="51"/>
        <v>40</v>
      </c>
      <c r="S394" s="61" t="str">
        <f t="shared" si="52"/>
        <v>B-4</v>
      </c>
      <c r="T394" s="66" t="str">
        <f t="shared" si="53"/>
        <v>III</v>
      </c>
      <c r="U394" s="66" t="str">
        <f t="shared" si="49"/>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56"/>
      <c r="B395" s="153"/>
      <c r="C395" s="126"/>
      <c r="D395" s="129"/>
      <c r="E395" s="132"/>
      <c r="F395" s="132"/>
      <c r="G395" s="132"/>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0"/>
        <v>4</v>
      </c>
      <c r="R395" s="61">
        <f t="shared" si="51"/>
        <v>40</v>
      </c>
      <c r="S395" s="61" t="str">
        <f t="shared" si="52"/>
        <v>B-4</v>
      </c>
      <c r="T395" s="66" t="str">
        <f t="shared" si="53"/>
        <v>III</v>
      </c>
      <c r="U395" s="66" t="str">
        <f t="shared" si="49"/>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56"/>
      <c r="B396" s="153"/>
      <c r="C396" s="127"/>
      <c r="D396" s="130"/>
      <c r="E396" s="133"/>
      <c r="F396" s="133"/>
      <c r="G396" s="133"/>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0"/>
        <v>6</v>
      </c>
      <c r="R396" s="96">
        <f t="shared" si="51"/>
        <v>60</v>
      </c>
      <c r="S396" s="96" t="str">
        <f t="shared" si="52"/>
        <v>M-6</v>
      </c>
      <c r="T396" s="89" t="str">
        <f t="shared" si="53"/>
        <v>III</v>
      </c>
      <c r="U396" s="89" t="str">
        <f t="shared" si="49"/>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25.5">
      <c r="A397" s="156"/>
      <c r="B397" s="153"/>
      <c r="C397" s="116" t="s">
        <v>306</v>
      </c>
      <c r="D397" s="119" t="s">
        <v>326</v>
      </c>
      <c r="E397" s="122" t="s">
        <v>304</v>
      </c>
      <c r="F397" s="122">
        <v>42</v>
      </c>
      <c r="G397" s="122" t="s">
        <v>256</v>
      </c>
      <c r="H397" s="110" t="str">
        <f>VLOOKUP(I397,Hoja2!A$3:I$54,2,0)</f>
        <v>INADECUADAS CONEXIONES ELÉCTRICAS, SATURACIÓN EN TOMAS DE ENERGÍA</v>
      </c>
      <c r="I397" s="101" t="s">
        <v>158</v>
      </c>
      <c r="J397" s="110" t="str">
        <f>VLOOKUP(I397,Hoja2!A$3:I$54,3,0)</f>
        <v>QUEMADURAS, ELECTROCUCIÓN, ARITMIA CARDIACA, MUERTE</v>
      </c>
      <c r="K397" s="102"/>
      <c r="L397" s="110" t="str">
        <f>VLOOKUP(I397,Hoja2!A$3:I$54,4,0)</f>
        <v>PG INSPECCIONES, PG EMERGENCIA, REQUISITOS MÍNIMOS PARA LÍNEAS ELÉCTRICAS</v>
      </c>
      <c r="M397" s="110" t="str">
        <f>VLOOKUP(I397,Hoja2!A$3:I$54,5,0)</f>
        <v>ELEMENTOS DE PROTECCIÓN PERSONAL</v>
      </c>
      <c r="N397" s="103">
        <v>10</v>
      </c>
      <c r="O397" s="103">
        <v>3</v>
      </c>
      <c r="P397" s="103">
        <v>60</v>
      </c>
      <c r="Q397" s="103">
        <f t="shared" si="50"/>
        <v>30</v>
      </c>
      <c r="R397" s="103">
        <f t="shared" si="51"/>
        <v>1800</v>
      </c>
      <c r="S397" s="103" t="str">
        <f t="shared" si="52"/>
        <v>MA-30</v>
      </c>
      <c r="T397" s="78" t="str">
        <f t="shared" si="53"/>
        <v>I</v>
      </c>
      <c r="U397" s="78" t="str">
        <f>IF(T397=0,"",IF(T397="IV","Aceptable",IF(T397="III","Mejorable",IF(T397="II","No Aceptable o Aceptable con Control Especifico",IF(T397="I","No Aceptable","")))))</f>
        <v>No Aceptable</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25.5">
      <c r="A398" s="156"/>
      <c r="B398" s="153"/>
      <c r="C398" s="117"/>
      <c r="D398" s="120"/>
      <c r="E398" s="123"/>
      <c r="F398" s="123"/>
      <c r="G398" s="123"/>
      <c r="H398" s="111" t="str">
        <f>VLOOKUP(I398,Hoja2!A$3:I$54,2,0)</f>
        <v>INADECUADAS CONEXIONES ELÉCTRICAS, SATURACIÓN EN TOMAS DE ENERGÍA</v>
      </c>
      <c r="I398" s="68" t="s">
        <v>163</v>
      </c>
      <c r="J398" s="111" t="str">
        <f>VLOOKUP(I398,Hoja2!A$3:I$54,3,0)</f>
        <v>INTOXICACIÓN, QUEMADURAS</v>
      </c>
      <c r="K398" s="69"/>
      <c r="L398" s="111" t="str">
        <f>VLOOKUP(I398,Hoja2!A$3:I$54,4,0)</f>
        <v>PG INSPECCIONES, PG EMERGENCIA</v>
      </c>
      <c r="M398" s="111" t="str">
        <f>VLOOKUP(I398,Hoja2!A$3:I$54,5,0)</f>
        <v>BRIGADAS DE EMERGENCIA</v>
      </c>
      <c r="N398" s="70">
        <v>10</v>
      </c>
      <c r="O398" s="70">
        <v>3</v>
      </c>
      <c r="P398" s="70">
        <v>60</v>
      </c>
      <c r="Q398" s="70">
        <f t="shared" si="50"/>
        <v>30</v>
      </c>
      <c r="R398" s="70">
        <f t="shared" si="51"/>
        <v>1800</v>
      </c>
      <c r="S398" s="70" t="str">
        <f t="shared" si="52"/>
        <v>MA-30</v>
      </c>
      <c r="T398" s="62" t="str">
        <f t="shared" si="53"/>
        <v>I</v>
      </c>
      <c r="U398" s="62" t="str">
        <f aca="true" t="shared" si="54" ref="U398:U432">IF(T398=0,"",IF(T398="IV","Aceptable",IF(T398="III","Mejorable",IF(T398="II","No Aceptable o Aceptable con Control Especifico",IF(T398="I","No Aceptable","")))))</f>
        <v>No Aceptable</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40.5">
      <c r="A399" s="156"/>
      <c r="B399" s="153"/>
      <c r="C399" s="117"/>
      <c r="D399" s="120"/>
      <c r="E399" s="123"/>
      <c r="F399" s="123"/>
      <c r="G399" s="123"/>
      <c r="H399" s="111" t="str">
        <f>VLOOKUP(I399,Hoja2!A$3:I$54,2,0)</f>
        <v>ESCALERAS SIN BARANDAL, PISOS A DESNIVEL,INFRAESTRUCTURA DÉBIL, OBJETOS MAL UBICADOS, AUSENCIA DE ORDEN Y ASEO</v>
      </c>
      <c r="I399" s="68" t="s">
        <v>247</v>
      </c>
      <c r="J399" s="111" t="str">
        <f>VLOOKUP(I399,Hoja2!A$3:I$54,3,0)</f>
        <v>CAÍDAS DEL MISMO Y DISTINTO NIVEL, FRACTURAS, GOLPE CON OBJETOS, CAÍDA DE OBJETOS, OBSTRUCCIÓN DE VÍAS</v>
      </c>
      <c r="K399" s="69"/>
      <c r="L399" s="111" t="str">
        <f>VLOOKUP(I399,Hoja2!A$3:I$54,4,0)</f>
        <v>PG INSPECCIONES, PG EMERGENCIA</v>
      </c>
      <c r="M399" s="111" t="str">
        <f>VLOOKUP(I399,Hoja2!A$3:I$54,5,0)</f>
        <v>CAPACITACIÓN</v>
      </c>
      <c r="N399" s="70">
        <v>6</v>
      </c>
      <c r="O399" s="70">
        <v>3</v>
      </c>
      <c r="P399" s="70">
        <v>10</v>
      </c>
      <c r="Q399" s="70">
        <f t="shared" si="50"/>
        <v>18</v>
      </c>
      <c r="R399" s="70">
        <f t="shared" si="51"/>
        <v>180</v>
      </c>
      <c r="S399" s="70" t="str">
        <f t="shared" si="52"/>
        <v>A-18</v>
      </c>
      <c r="T399" s="62" t="str">
        <f t="shared" si="53"/>
        <v>II</v>
      </c>
      <c r="U399" s="62" t="str">
        <f t="shared" si="54"/>
        <v>No Aceptable o Aceptable con Control Especifico</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30">
      <c r="A400" s="156"/>
      <c r="B400" s="153"/>
      <c r="C400" s="117"/>
      <c r="D400" s="120"/>
      <c r="E400" s="123"/>
      <c r="F400" s="123"/>
      <c r="G400" s="123"/>
      <c r="H400" s="111" t="str">
        <f>VLOOKUP(I400,Hoja2!A$3:I$54,2,0)</f>
        <v>LLUVIAS, CRECIENTE DE RIOS Y QUEBRADAS, CAÍDAS DESDE TARAVITAS Y PUENTES</v>
      </c>
      <c r="I400" s="68" t="s">
        <v>334</v>
      </c>
      <c r="J400" s="111" t="str">
        <f>VLOOKUP(I400,Hoja2!A$3:I$54,3,0)</f>
        <v>INMERSIÓN, MUERTE</v>
      </c>
      <c r="K400" s="69"/>
      <c r="L400" s="111" t="str">
        <f>VLOOKUP(I400,Hoja2!A$3:I$54,4,0)</f>
        <v>PG INSPECCIONES, PG EMERGENCIA</v>
      </c>
      <c r="M400" s="111" t="str">
        <f>VLOOKUP(I400,Hoja2!A$3:I$54,5,0)</f>
        <v>CAPACITACIÓN</v>
      </c>
      <c r="N400" s="70">
        <v>10</v>
      </c>
      <c r="O400" s="70">
        <v>3</v>
      </c>
      <c r="P400" s="70">
        <v>25</v>
      </c>
      <c r="Q400" s="70">
        <f t="shared" si="50"/>
        <v>30</v>
      </c>
      <c r="R400" s="70">
        <f t="shared" si="51"/>
        <v>750</v>
      </c>
      <c r="S400" s="70" t="str">
        <f t="shared" si="52"/>
        <v>MA-30</v>
      </c>
      <c r="T400" s="66" t="str">
        <f t="shared" si="53"/>
        <v>I</v>
      </c>
      <c r="U400" s="66" t="str">
        <f t="shared" si="54"/>
        <v>No Aceptable</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56"/>
      <c r="B401" s="153"/>
      <c r="C401" s="117"/>
      <c r="D401" s="120"/>
      <c r="E401" s="123"/>
      <c r="F401" s="123"/>
      <c r="G401" s="123"/>
      <c r="H401" s="111" t="str">
        <f>VLOOKUP(I401,Hoja2!A$3:I$54,2,0)</f>
        <v>SUPERFICIES DE TRABAJO IRREGULARES O DESLIZANTES</v>
      </c>
      <c r="I401" s="68" t="s">
        <v>248</v>
      </c>
      <c r="J401" s="111" t="str">
        <f>VLOOKUP(I401,Hoja2!A$3:I$54,3,0)</f>
        <v>CAÍDAS DEL MISMO Y DISTINTO NIVEL, FRACTURAS, GOLPE CON OBJETOS</v>
      </c>
      <c r="K401" s="69"/>
      <c r="L401" s="111" t="str">
        <f>VLOOKUP(I401,Hoja2!A$3:I$54,4,0)</f>
        <v>PG INSPECCIONES, PG EMERGENCIA</v>
      </c>
      <c r="M401" s="111" t="str">
        <f>VLOOKUP(I401,Hoja2!A$3:I$54,5,0)</f>
        <v>CAPACITACIÓN</v>
      </c>
      <c r="N401" s="70">
        <v>10</v>
      </c>
      <c r="O401" s="70">
        <v>4</v>
      </c>
      <c r="P401" s="70">
        <v>60</v>
      </c>
      <c r="Q401" s="70">
        <f t="shared" si="50"/>
        <v>40</v>
      </c>
      <c r="R401" s="70">
        <f t="shared" si="51"/>
        <v>2400</v>
      </c>
      <c r="S401" s="70" t="str">
        <f t="shared" si="52"/>
        <v>MA-40</v>
      </c>
      <c r="T401" s="66" t="str">
        <f t="shared" si="53"/>
        <v>I</v>
      </c>
      <c r="U401" s="66" t="str">
        <f t="shared" si="54"/>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30">
      <c r="A402" s="156"/>
      <c r="B402" s="153"/>
      <c r="C402" s="117"/>
      <c r="D402" s="120"/>
      <c r="E402" s="123"/>
      <c r="F402" s="123"/>
      <c r="G402" s="123"/>
      <c r="H402" s="111" t="str">
        <f>VLOOKUP(I402,Hoja2!A$3:I$54,2,0)</f>
        <v>SISTEMAS Y MEDIDAS DE ALMACENAMIENTO</v>
      </c>
      <c r="I402" s="68" t="s">
        <v>249</v>
      </c>
      <c r="J402" s="111" t="str">
        <f>VLOOKUP(I402,Hoja2!A$3:I$54,3,0)</f>
        <v>CAÍDAS DEL MISMO Y DISTINTO NIVEL, FRACTURAS, GOLPE CON OBJETOS, CAÍDA DE OBJETOS, OBSTRUCCIÓN DE VÍAS</v>
      </c>
      <c r="K402" s="69"/>
      <c r="L402" s="111" t="str">
        <f>VLOOKUP(I402,Hoja2!A$3:I$54,4,0)</f>
        <v>PG INSPECCIONES, PG EMERGENCIA</v>
      </c>
      <c r="M402" s="111" t="str">
        <f>VLOOKUP(I402,Hoja2!A$3:I$54,5,0)</f>
        <v>CAPACITACIÓN</v>
      </c>
      <c r="N402" s="70">
        <v>10</v>
      </c>
      <c r="O402" s="70">
        <v>4</v>
      </c>
      <c r="P402" s="70">
        <v>25</v>
      </c>
      <c r="Q402" s="70">
        <f t="shared" si="50"/>
        <v>40</v>
      </c>
      <c r="R402" s="70">
        <f t="shared" si="51"/>
        <v>1000</v>
      </c>
      <c r="S402" s="70" t="str">
        <f t="shared" si="52"/>
        <v>MA-40</v>
      </c>
      <c r="T402" s="66" t="str">
        <f t="shared" si="53"/>
        <v>I</v>
      </c>
      <c r="U402" s="66" t="str">
        <f t="shared" si="54"/>
        <v>No Aceptable</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56"/>
      <c r="B403" s="153"/>
      <c r="C403" s="117"/>
      <c r="D403" s="120"/>
      <c r="E403" s="123"/>
      <c r="F403" s="123"/>
      <c r="G403" s="123"/>
      <c r="H403" s="111" t="str">
        <f>VLOOKUP(I403,Hoja2!A$3:I$54,2,0)</f>
        <v>ATROPELLAMIENTO, ENVESTIDA</v>
      </c>
      <c r="I403" s="68" t="s">
        <v>189</v>
      </c>
      <c r="J403" s="111" t="str">
        <f>VLOOKUP(I403,Hoja2!A$3:I$54,3,0)</f>
        <v>LESIONES, PÉRDIDAS MATERIALES, MUERTE</v>
      </c>
      <c r="K403" s="69"/>
      <c r="L403" s="111" t="str">
        <f>VLOOKUP(I403,Hoja2!A$3:I$54,4,0)</f>
        <v>PG INSPECCIONES, PG EMERGENCIA</v>
      </c>
      <c r="M403" s="111" t="str">
        <f>VLOOKUP(I403,Hoja2!A$3:I$54,5,0)</f>
        <v>PG SEGURIDAD VIAL</v>
      </c>
      <c r="N403" s="70">
        <v>2</v>
      </c>
      <c r="O403" s="70">
        <v>4</v>
      </c>
      <c r="P403" s="70">
        <v>25</v>
      </c>
      <c r="Q403" s="70">
        <f t="shared" si="50"/>
        <v>8</v>
      </c>
      <c r="R403" s="70">
        <f t="shared" si="51"/>
        <v>200</v>
      </c>
      <c r="S403" s="70" t="str">
        <f t="shared" si="52"/>
        <v>M-8</v>
      </c>
      <c r="T403" s="62" t="str">
        <f t="shared" si="53"/>
        <v>II</v>
      </c>
      <c r="U403" s="62" t="str">
        <f t="shared" si="54"/>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56"/>
      <c r="B404" s="153"/>
      <c r="C404" s="117"/>
      <c r="D404" s="120"/>
      <c r="E404" s="123"/>
      <c r="F404" s="123"/>
      <c r="G404" s="123"/>
      <c r="H404" s="111" t="str">
        <f>VLOOKUP(I404,Hoja2!A$3:I$54,2,0)</f>
        <v>ATRACO, ROBO, ATENTADO, SECUESTROS, DE ORDEN PÚBLICO</v>
      </c>
      <c r="I404" s="68" t="s">
        <v>180</v>
      </c>
      <c r="J404" s="111" t="str">
        <f>VLOOKUP(I404,Hoja2!A$3:I$54,3,0)</f>
        <v>HERIDAS, LESIONES FÍSICAS / PSICOLÓGICAS</v>
      </c>
      <c r="K404" s="69"/>
      <c r="L404" s="111" t="str">
        <f>VLOOKUP(I404,Hoja2!A$3:I$54,4,0)</f>
        <v>PG INSPECCIONES, PG EMERGENCIA</v>
      </c>
      <c r="M404" s="111" t="str">
        <f>VLOOKUP(I404,Hoja2!A$3:I$54,5,0)</f>
        <v>UNIFORMES CORPORATIVOS, CHAQUETAS CORPORATIVAS, CARNETIZACIÓN</v>
      </c>
      <c r="N404" s="70">
        <v>6</v>
      </c>
      <c r="O404" s="70">
        <v>3</v>
      </c>
      <c r="P404" s="70">
        <v>25</v>
      </c>
      <c r="Q404" s="70">
        <f t="shared" si="50"/>
        <v>18</v>
      </c>
      <c r="R404" s="70">
        <f t="shared" si="51"/>
        <v>450</v>
      </c>
      <c r="S404" s="70" t="str">
        <f t="shared" si="52"/>
        <v>A-18</v>
      </c>
      <c r="T404" s="62" t="str">
        <f t="shared" si="53"/>
        <v>II</v>
      </c>
      <c r="U404" s="62" t="str">
        <f t="shared" si="54"/>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56"/>
      <c r="B405" s="153"/>
      <c r="C405" s="117"/>
      <c r="D405" s="120"/>
      <c r="E405" s="123"/>
      <c r="F405" s="123"/>
      <c r="G405" s="123"/>
      <c r="H405" s="111" t="str">
        <f>VLOOKUP(I405,Hoja2!A$3:I$54,2,0)</f>
        <v>EXPLOSION, FUGA, DERRAME E INCENDIO</v>
      </c>
      <c r="I405" s="68" t="s">
        <v>230</v>
      </c>
      <c r="J405" s="111" t="str">
        <f>VLOOKUP(I405,Hoja2!A$3:I$54,3,0)</f>
        <v>INTOXICACIÓN, QUEMADURAS, LESIONES, ATRAPAMIENTO</v>
      </c>
      <c r="K405" s="69"/>
      <c r="L405" s="111" t="str">
        <f>VLOOKUP(I405,Hoja2!A$3:I$54,4,0)</f>
        <v>PG INSPECCIONES, PG EMERGENCIA</v>
      </c>
      <c r="M405" s="111" t="str">
        <f>VLOOKUP(I405,Hoja2!A$3:I$54,5,0)</f>
        <v>NO OBSERVADO</v>
      </c>
      <c r="N405" s="70">
        <v>2</v>
      </c>
      <c r="O405" s="70">
        <v>2</v>
      </c>
      <c r="P405" s="70">
        <v>10</v>
      </c>
      <c r="Q405" s="70">
        <f t="shared" si="50"/>
        <v>4</v>
      </c>
      <c r="R405" s="70">
        <f t="shared" si="51"/>
        <v>40</v>
      </c>
      <c r="S405" s="70" t="str">
        <f t="shared" si="52"/>
        <v>B-4</v>
      </c>
      <c r="T405" s="62" t="str">
        <f t="shared" si="53"/>
        <v>III</v>
      </c>
      <c r="U405" s="62" t="str">
        <f t="shared" si="54"/>
        <v>Mejorable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56"/>
      <c r="B406" s="153"/>
      <c r="C406" s="117"/>
      <c r="D406" s="120"/>
      <c r="E406" s="123"/>
      <c r="F406" s="123"/>
      <c r="G406" s="123"/>
      <c r="H406" s="111" t="str">
        <f>VLOOKUP(I406,'[1]Hoja2'!A$3:I$54,2,0)</f>
        <v>MÁQUINARIA Y EQUIPO</v>
      </c>
      <c r="I406" s="68" t="s">
        <v>168</v>
      </c>
      <c r="J406" s="111" t="str">
        <f>VLOOKUP(I406,'[1]Hoja2'!A$3:I$54,3,0)</f>
        <v>ATRAPAMIENTO, AMPUTACIÓN, APLASTAMIENTO, FRACTURA</v>
      </c>
      <c r="K406" s="69"/>
      <c r="L406" s="111" t="str">
        <f>VLOOKUP(I406,'[1]Hoja2'!A$3:I$54,4,0)</f>
        <v>PG INSPECCIONES, PG EMERGENCIA, REQUISITOS PARA MANEJO DE MÁQUINAS, REQUISITOS PARA REALIZAR LABORES EN TALLERES</v>
      </c>
      <c r="M406" s="111" t="str">
        <f>VLOOKUP(I406,'[1]Hoja2'!A$3:I$54,5,0)</f>
        <v>ELEMENTOS DE PROTECCIÓN PERSONAL</v>
      </c>
      <c r="N406" s="70">
        <v>2</v>
      </c>
      <c r="O406" s="70">
        <v>1</v>
      </c>
      <c r="P406" s="70">
        <v>10</v>
      </c>
      <c r="Q406" s="70">
        <f t="shared" si="50"/>
        <v>2</v>
      </c>
      <c r="R406" s="70">
        <f t="shared" si="51"/>
        <v>20</v>
      </c>
      <c r="S406" s="70" t="str">
        <f t="shared" si="52"/>
        <v>B-2</v>
      </c>
      <c r="T406" s="62" t="str">
        <f t="shared" si="53"/>
        <v>IV</v>
      </c>
      <c r="U406" s="62" t="str">
        <f t="shared" si="54"/>
        <v>Aceptable</v>
      </c>
      <c r="V406" s="69">
        <v>6</v>
      </c>
      <c r="W406" s="108" t="str">
        <f>VLOOKUP(I406,'[1]Hoja2'!A$3:I$54,6,0)</f>
        <v>SECUELA, CALIFICACIÓN DE ENFERMEDAD LABORAL, MUERTE</v>
      </c>
      <c r="X406" s="73"/>
      <c r="Y406" s="73"/>
      <c r="Z406" s="73"/>
      <c r="AA406" s="72" t="str">
        <f>VLOOKUP(I406,'[1]Hoja2'!A$3:I$54,7,0)</f>
        <v>NS EQUIPOS</v>
      </c>
      <c r="AB406" s="72" t="str">
        <f>VLOOKUP(I406,'[1]Hoja2'!A$3:I$54,8,0)</f>
        <v>BUENAS PRACTICAS, PROCEDIMIENTOS, INSPECCIONES PREUSO OPERACIONALES</v>
      </c>
      <c r="AC406" s="73" t="str">
        <f>VLOOKUP(I406,'[1]Hoja2'!A$3:I$54,9,0)</f>
        <v>INSPECCIONES PREOPERACIONALES</v>
      </c>
      <c r="AD406" s="84"/>
    </row>
    <row r="407" spans="1:30" ht="63.75">
      <c r="A407" s="156"/>
      <c r="B407" s="153"/>
      <c r="C407" s="117"/>
      <c r="D407" s="120"/>
      <c r="E407" s="123"/>
      <c r="F407" s="123"/>
      <c r="G407" s="123"/>
      <c r="H407" s="111" t="str">
        <f>VLOOKUP(I407,'[1]Hoja2'!A$3:I$54,2,0)</f>
        <v>HERRAMIENTAS MANUALES</v>
      </c>
      <c r="I407" s="68" t="s">
        <v>174</v>
      </c>
      <c r="J407" s="111" t="str">
        <f>VLOOKUP(I407,'[1]Hoja2'!A$3:I$54,3,0)</f>
        <v>QUEMADURAS, LESIONES, PELLIZCOS, APLASTAMIENTOS</v>
      </c>
      <c r="K407" s="69"/>
      <c r="L407" s="111" t="str">
        <f>VLOOKUP(I407,'[1]Hoja2'!A$3:I$54,4,0)</f>
        <v>REQUISITOS MANEJO DE EQUIPOS EMPLEADOS EN LABORES DE CONSTRUCCION ACUEDUCTO Y ALCANTARILLADO, PG INSPECCIONES,PG EMERGENCIA, REQUISITOS  PARA EL MANEJO DE MÁQUINAS HERRAMIENTAS</v>
      </c>
      <c r="M407" s="111" t="str">
        <f>VLOOKUP(I407,'[1]Hoja2'!A$3:I$54,5,0)</f>
        <v>ELEMENTOS DE PROTECCIÓN PERSONAL</v>
      </c>
      <c r="N407" s="70">
        <v>2</v>
      </c>
      <c r="O407" s="70">
        <v>1</v>
      </c>
      <c r="P407" s="70">
        <v>10</v>
      </c>
      <c r="Q407" s="70">
        <f t="shared" si="50"/>
        <v>2</v>
      </c>
      <c r="R407" s="70">
        <f t="shared" si="51"/>
        <v>20</v>
      </c>
      <c r="S407" s="70" t="str">
        <f t="shared" si="52"/>
        <v>B-2</v>
      </c>
      <c r="T407" s="62" t="str">
        <f t="shared" si="53"/>
        <v>IV</v>
      </c>
      <c r="U407" s="62" t="str">
        <f t="shared" si="54"/>
        <v>Aceptable</v>
      </c>
      <c r="V407" s="69">
        <v>6</v>
      </c>
      <c r="W407" s="108" t="str">
        <f>VLOOKUP(I407,'[1]Hoja2'!A$3:I$54,6,0)</f>
        <v>SECUELA, CALIFICACIÓN DE ENFERMEDAD LABORAL</v>
      </c>
      <c r="X407" s="73"/>
      <c r="Y407" s="73"/>
      <c r="Z407" s="73"/>
      <c r="AA407" s="72" t="str">
        <f>VLOOKUP(I407,'[1]Hoja2'!A$3:I$54,7,0)</f>
        <v>NS HERRAMIENTAS</v>
      </c>
      <c r="AB407" s="72" t="str">
        <f>VLOOKUP(I407,'[1]Hoja2'!A$3:I$54,8,0)</f>
        <v>BUENAS PRACTICAS,  INSPECCIONES OPERACIONALES</v>
      </c>
      <c r="AC407" s="73" t="str">
        <f>VLOOKUP(I407,'[1]Hoja2'!A$3:I$54,9,0)</f>
        <v>INSPECCIONES PREOPERACIONALES</v>
      </c>
      <c r="AD407" s="84"/>
    </row>
    <row r="408" spans="1:30" ht="40.5">
      <c r="A408" s="156"/>
      <c r="B408" s="153"/>
      <c r="C408" s="117"/>
      <c r="D408" s="120"/>
      <c r="E408" s="123"/>
      <c r="F408" s="123"/>
      <c r="G408" s="123"/>
      <c r="H408" s="111" t="str">
        <f>VLOOKUP(I408,'[1]Hoja2'!A$3:I$54,2,0)</f>
        <v>MANTENIMIENTO DE PUENTE GRUAS, LIMPIEZA DE CANALES, MANTENIMIENTO DE INSTALACIONES LOCATIVAS, MANTENIMIENTO Y REPARACION DE POZOS</v>
      </c>
      <c r="I408" s="68" t="s">
        <v>203</v>
      </c>
      <c r="J408" s="111" t="str">
        <f>VLOOKUP(I408,'[1]Hoja2'!A$3:I$54,3,0)</f>
        <v>LESIONES, FRACTURAS</v>
      </c>
      <c r="K408" s="69"/>
      <c r="L408" s="111" t="str">
        <f>VLOOKUP(I408,'[1]Hoja2'!A$3:I$54,4,0)</f>
        <v>PG INSPECCIONES, PG EMERGENCIA, REQUISITOS MÍNIMOS DE SEGURIDAD E HIGIENE PARA TRABAJOS EN ALTURAS</v>
      </c>
      <c r="M408" s="111" t="str">
        <f>VLOOKUP(I408,'[1]Hoja2'!A$3:I$54,5,0)</f>
        <v>ELEMENTOS DE PROTECCIÓN PERSONAL</v>
      </c>
      <c r="N408" s="70">
        <v>6</v>
      </c>
      <c r="O408" s="70">
        <v>3</v>
      </c>
      <c r="P408" s="70">
        <v>25</v>
      </c>
      <c r="Q408" s="70">
        <f t="shared" si="50"/>
        <v>18</v>
      </c>
      <c r="R408" s="70">
        <f t="shared" si="51"/>
        <v>450</v>
      </c>
      <c r="S408" s="70" t="str">
        <f t="shared" si="52"/>
        <v>A-18</v>
      </c>
      <c r="T408" s="62" t="str">
        <f t="shared" si="53"/>
        <v>II</v>
      </c>
      <c r="U408" s="62" t="str">
        <f t="shared" si="54"/>
        <v>No Aceptable o Aceptable con Control Especifico</v>
      </c>
      <c r="V408" s="69">
        <v>6</v>
      </c>
      <c r="W408" s="108" t="str">
        <f>VLOOKUP(I408,'[1]Hoja2'!A$3:I$54,6,0)</f>
        <v>SECUELA, CALIFICACIÓN DE ENFERMEDAD LABORAL, MUERTE</v>
      </c>
      <c r="X408" s="73"/>
      <c r="Y408" s="73"/>
      <c r="Z408" s="73"/>
      <c r="AA408" s="72" t="str">
        <f>VLOOKUP(I408,'[1]Hoja2'!A$3:I$54,7,0)</f>
        <v>NS TRABAJO EN ALTURAS</v>
      </c>
      <c r="AB408" s="72" t="str">
        <f>VLOOKUP(I408,'[1]Hoja2'!A$3:I$54,8,0)</f>
        <v>BUENAS PRACTICAS Y USO DE EPP COLECTIVOS</v>
      </c>
      <c r="AC408" s="73" t="str">
        <f>VLOOKUP(I408,'[1]Hoja2'!A$3:I$54,9,0)</f>
        <v>USO EPP, LISTAS PREOPERACIONALES</v>
      </c>
      <c r="AD408" s="84"/>
    </row>
    <row r="409" spans="1:30" ht="40.5">
      <c r="A409" s="156"/>
      <c r="B409" s="153"/>
      <c r="C409" s="117"/>
      <c r="D409" s="120"/>
      <c r="E409" s="123"/>
      <c r="F409" s="123"/>
      <c r="G409" s="123"/>
      <c r="H409" s="111" t="str">
        <f>VLOOKUP(I409,'[1]Hoja2'!A$3:I$54,2,0)</f>
        <v>INGRESO A POZOS, RED DE ACUEDUCTO, EXCAVACIONES</v>
      </c>
      <c r="I409" s="68" t="s">
        <v>196</v>
      </c>
      <c r="J409" s="111" t="str">
        <f>VLOOKUP(I409,'[1]Hoja2'!A$3:I$54,3,0)</f>
        <v>INTOXICACIÓN, ASFIXIA</v>
      </c>
      <c r="K409" s="69"/>
      <c r="L409" s="111" t="str">
        <f>VLOOKUP(I409,'[1]Hoja2'!A$3:I$54,4,0)</f>
        <v>PG INSPECCIONES, PG EMERGENCIA, REQUISITOS MÍNIMOS DE SEGURIDAD E HIGIENE PARA ESPACIOS CONFINADOS</v>
      </c>
      <c r="M409" s="111" t="str">
        <f>VLOOKUP(I409,'[1]Hoja2'!A$3:I$54,5,0)</f>
        <v>ELEMENTOS DE PROTECCIÓN PERSONAL</v>
      </c>
      <c r="N409" s="70">
        <v>6</v>
      </c>
      <c r="O409" s="70">
        <v>3</v>
      </c>
      <c r="P409" s="70">
        <v>25</v>
      </c>
      <c r="Q409" s="70">
        <f t="shared" si="50"/>
        <v>18</v>
      </c>
      <c r="R409" s="70">
        <f t="shared" si="51"/>
        <v>450</v>
      </c>
      <c r="S409" s="70" t="str">
        <f t="shared" si="52"/>
        <v>A-18</v>
      </c>
      <c r="T409" s="62" t="str">
        <f t="shared" si="53"/>
        <v>II</v>
      </c>
      <c r="U409" s="62" t="str">
        <f t="shared" si="54"/>
        <v>No Aceptable o Aceptable con Control Especifico</v>
      </c>
      <c r="V409" s="69">
        <v>6</v>
      </c>
      <c r="W409" s="108" t="str">
        <f>VLOOKUP(I409,'[1]Hoja2'!A$3:I$54,6,0)</f>
        <v>SECUELA, CALIFICACIÓN DE ENFERMEDAD LABORAL, MUERTE</v>
      </c>
      <c r="X409" s="73"/>
      <c r="Y409" s="73"/>
      <c r="Z409" s="73"/>
      <c r="AA409" s="72" t="str">
        <f>VLOOKUP(I409,'[1]Hoja2'!A$3:I$54,7,0)</f>
        <v>NS ESPACIOS CONFINADOS</v>
      </c>
      <c r="AB409" s="72" t="str">
        <f>VLOOKUP(I409,'[1]Hoja2'!A$3:I$54,8,0)</f>
        <v>BUENAS PRACTICAS, USO DE EPP Y COLECTIVOS</v>
      </c>
      <c r="AC409" s="73" t="str">
        <f>VLOOKUP(I409,'[1]Hoja2'!A$3:I$54,9,0)</f>
        <v>LISTAS PREOPERACIONALES</v>
      </c>
      <c r="AD409" s="84"/>
    </row>
    <row r="410" spans="1:30" ht="24.75" customHeight="1">
      <c r="A410" s="156"/>
      <c r="B410" s="153"/>
      <c r="C410" s="117"/>
      <c r="D410" s="120"/>
      <c r="E410" s="123"/>
      <c r="F410" s="123"/>
      <c r="G410" s="123"/>
      <c r="H410" s="111" t="str">
        <f>VLOOKUP(I410,Hoja2!A$3:I$54,2,0)</f>
        <v>CARGA Y DESCARGA DE MÁQUINARIAS Y EQUIPOS</v>
      </c>
      <c r="I410" s="68" t="s">
        <v>216</v>
      </c>
      <c r="J410" s="111" t="str">
        <f>VLOOKUP(I410,Hoja2!A$3:I$54,3,0)</f>
        <v>APLASTAMIENTO, ATRAPAMIENTO, AMPUTACIÓN, PÉRDIDAS MATERIALES, FRACTURAS</v>
      </c>
      <c r="K410" s="69"/>
      <c r="L410" s="111" t="str">
        <f>VLOOKUP(I410,Hoja2!A$3:I$54,4,0)</f>
        <v>PG INSPECCIONES, PG EMERGENCIA, REQUISITOS MÍNIMOS DE SEGURIDAD E HIGIENE PARA TRABAJOS EN ALTURAS</v>
      </c>
      <c r="M410" s="111" t="str">
        <f>VLOOKUP(I410,Hoja2!A$3:I$54,5,0)</f>
        <v>NO OBSERVADO</v>
      </c>
      <c r="N410" s="70">
        <v>2</v>
      </c>
      <c r="O410" s="70">
        <v>1</v>
      </c>
      <c r="P410" s="70">
        <v>10</v>
      </c>
      <c r="Q410" s="70">
        <f t="shared" si="50"/>
        <v>2</v>
      </c>
      <c r="R410" s="70">
        <f t="shared" si="51"/>
        <v>20</v>
      </c>
      <c r="S410" s="70" t="str">
        <f t="shared" si="52"/>
        <v>B-2</v>
      </c>
      <c r="T410" s="62" t="str">
        <f t="shared" si="53"/>
        <v>IV</v>
      </c>
      <c r="U410" s="62" t="str">
        <f t="shared" si="54"/>
        <v>Aceptable</v>
      </c>
      <c r="V410" s="69">
        <v>6</v>
      </c>
      <c r="W410" s="67" t="str">
        <f>VLOOKUP(I410,Hoja2!A$3:I$54,6,0)</f>
        <v>SECUELA, CALIFICACIÓN DE ENFERMEDAD LABORAL, MUERTE</v>
      </c>
      <c r="X410" s="73"/>
      <c r="Y410" s="73"/>
      <c r="Z410" s="73"/>
      <c r="AA410" s="72" t="str">
        <f>VLOOKUP(I410,Hoja2!A$3:I$54,7,0)</f>
        <v>NS DE IZAJE</v>
      </c>
      <c r="AB410" s="72" t="str">
        <f>VLOOKUP(I410,Hoja2!A$3:I$54,8,0)</f>
        <v>BUENAS PRACTICAS, INSPECCIONES PREOPERACIONALES</v>
      </c>
      <c r="AC410" s="73" t="str">
        <f>VLOOKUP(I410,Hoja2!A$3:I$54,9,0)</f>
        <v>USO ADECUADO DE LENGUAJE PARA OPERACIONES DE IZAJE</v>
      </c>
      <c r="AD410" s="84"/>
    </row>
    <row r="411" spans="1:30" ht="24.75" customHeight="1">
      <c r="A411" s="156"/>
      <c r="B411" s="153"/>
      <c r="C411" s="117"/>
      <c r="D411" s="120"/>
      <c r="E411" s="123"/>
      <c r="F411" s="123"/>
      <c r="G411" s="123"/>
      <c r="H411" s="111" t="str">
        <f>VLOOKUP(I411,Hoja2!A$3:I$54,2,0)</f>
        <v>AUSENCIA O EXCESO DE LUZ EN UN AMBIENTE</v>
      </c>
      <c r="I411" s="68" t="s">
        <v>47</v>
      </c>
      <c r="J411" s="111" t="str">
        <f>VLOOKUP(I411,Hoja2!A$3:I$54,3,0)</f>
        <v>ESTRÉS, DIFICULTAD PARA VER, CANSANCIO VISUAL</v>
      </c>
      <c r="K411" s="69"/>
      <c r="L411" s="111" t="str">
        <f>VLOOKUP(I411,Hoja2!A$3:I$54,4,0)</f>
        <v>PG INSPECCIONES, PG EMERGENCIA</v>
      </c>
      <c r="M411" s="111" t="str">
        <f>VLOOKUP(I411,Hoja2!A$3:I$54,5,0)</f>
        <v>NO OBSERVADO</v>
      </c>
      <c r="N411" s="70">
        <v>10</v>
      </c>
      <c r="O411" s="70">
        <v>3</v>
      </c>
      <c r="P411" s="70">
        <v>25</v>
      </c>
      <c r="Q411" s="70">
        <f t="shared" si="50"/>
        <v>30</v>
      </c>
      <c r="R411" s="70">
        <f t="shared" si="51"/>
        <v>750</v>
      </c>
      <c r="S411" s="70" t="str">
        <f t="shared" si="52"/>
        <v>MA-30</v>
      </c>
      <c r="T411" s="62" t="str">
        <f t="shared" si="53"/>
        <v>I</v>
      </c>
      <c r="U411" s="62" t="str">
        <f t="shared" si="54"/>
        <v>No Aceptable</v>
      </c>
      <c r="V411" s="69">
        <v>6</v>
      </c>
      <c r="W411" s="67"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56"/>
      <c r="B412" s="153"/>
      <c r="C412" s="117"/>
      <c r="D412" s="120"/>
      <c r="E412" s="123"/>
      <c r="F412" s="123"/>
      <c r="G412" s="123"/>
      <c r="H412" s="111" t="str">
        <f>VLOOKUP(I412,Hoja2!A$3:I$54,2,0)</f>
        <v>MÁQUINARIA O EQUIPO</v>
      </c>
      <c r="I412" s="68" t="s">
        <v>54</v>
      </c>
      <c r="J412" s="111" t="str">
        <f>VLOOKUP(I412,Hoja2!A$3:I$54,3,0)</f>
        <v>SORDERA, ESTRÉS, HIPOACUSIA, CEFALÉA, IRRATIBILIDAD</v>
      </c>
      <c r="K412" s="69"/>
      <c r="L412" s="111" t="str">
        <f>VLOOKUP(I412,Hoja2!A$3:I$54,4,0)</f>
        <v>PG INSPECCIONES, PG EMERGENCIA</v>
      </c>
      <c r="M412" s="111" t="str">
        <f>VLOOKUP(I412,Hoja2!A$3:I$54,5,0)</f>
        <v>PVE RUIDO</v>
      </c>
      <c r="N412" s="70">
        <v>10</v>
      </c>
      <c r="O412" s="70">
        <v>3</v>
      </c>
      <c r="P412" s="70">
        <v>25</v>
      </c>
      <c r="Q412" s="70">
        <f t="shared" si="50"/>
        <v>30</v>
      </c>
      <c r="R412" s="70">
        <f t="shared" si="51"/>
        <v>750</v>
      </c>
      <c r="S412" s="70" t="str">
        <f t="shared" si="52"/>
        <v>MA-30</v>
      </c>
      <c r="T412" s="62" t="str">
        <f t="shared" si="53"/>
        <v>I</v>
      </c>
      <c r="U412" s="62" t="str">
        <f t="shared" si="54"/>
        <v>No Aceptable</v>
      </c>
      <c r="V412" s="69">
        <v>6</v>
      </c>
      <c r="W412" s="67"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56"/>
      <c r="B413" s="153"/>
      <c r="C413" s="117"/>
      <c r="D413" s="120"/>
      <c r="E413" s="123"/>
      <c r="F413" s="123"/>
      <c r="G413" s="123"/>
      <c r="H413" s="111" t="str">
        <f>VLOOKUP(I413,Hoja2!A$3:I$54,2,0)</f>
        <v>MÁQUINARIA O EQUIPO</v>
      </c>
      <c r="I413" s="68" t="s">
        <v>59</v>
      </c>
      <c r="J413" s="111" t="str">
        <f>VLOOKUP(I413,Hoja2!A$3:I$54,3,0)</f>
        <v>MAREOS, VÓMITOS, Y SÍNTOMAS NEURÓLOGICOS</v>
      </c>
      <c r="K413" s="69"/>
      <c r="L413" s="111" t="str">
        <f>VLOOKUP(I413,Hoja2!A$3:I$54,4,0)</f>
        <v>PG INSPECCIONES, PG EMERGENCIA</v>
      </c>
      <c r="M413" s="111" t="str">
        <f>VLOOKUP(I413,Hoja2!A$3:I$54,5,0)</f>
        <v>PVE RUIDO</v>
      </c>
      <c r="N413" s="70">
        <v>10</v>
      </c>
      <c r="O413" s="70">
        <v>3</v>
      </c>
      <c r="P413" s="70">
        <v>25</v>
      </c>
      <c r="Q413" s="70">
        <f t="shared" si="50"/>
        <v>30</v>
      </c>
      <c r="R413" s="70">
        <f t="shared" si="51"/>
        <v>750</v>
      </c>
      <c r="S413" s="70" t="str">
        <f t="shared" si="52"/>
        <v>MA-30</v>
      </c>
      <c r="T413" s="62" t="str">
        <f t="shared" si="53"/>
        <v>I</v>
      </c>
      <c r="U413" s="62" t="str">
        <f t="shared" si="54"/>
        <v>No Aceptable</v>
      </c>
      <c r="V413" s="69">
        <v>6</v>
      </c>
      <c r="W413" s="67"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56"/>
      <c r="B414" s="153"/>
      <c r="C414" s="117"/>
      <c r="D414" s="120"/>
      <c r="E414" s="123"/>
      <c r="F414" s="123"/>
      <c r="G414" s="123"/>
      <c r="H414" s="111" t="str">
        <f>VLOOKUP(I414,Hoja2!A$3:I$54,2,0)</f>
        <v>X, GAMMA, ALFA, BETA, NEUTRONES</v>
      </c>
      <c r="I414" s="68" t="s">
        <v>69</v>
      </c>
      <c r="J414" s="111" t="str">
        <f>VLOOKUP(I414,Hoja2!A$3:I$54,3,0)</f>
        <v>QUEMADURAS</v>
      </c>
      <c r="K414" s="69"/>
      <c r="L414" s="111" t="str">
        <f>VLOOKUP(I414,Hoja2!A$3:I$54,4,0)</f>
        <v>PG INSPECCIONES, PG EMERGENCIA</v>
      </c>
      <c r="M414" s="111" t="str">
        <f>VLOOKUP(I414,Hoja2!A$3:I$54,5,0)</f>
        <v>PVE RADIACIÓN</v>
      </c>
      <c r="N414" s="70">
        <v>2</v>
      </c>
      <c r="O414" s="70">
        <v>3</v>
      </c>
      <c r="P414" s="70">
        <v>10</v>
      </c>
      <c r="Q414" s="70">
        <f t="shared" si="50"/>
        <v>6</v>
      </c>
      <c r="R414" s="70">
        <f t="shared" si="51"/>
        <v>60</v>
      </c>
      <c r="S414" s="70" t="str">
        <f t="shared" si="52"/>
        <v>M-6</v>
      </c>
      <c r="T414" s="62" t="str">
        <f t="shared" si="53"/>
        <v>III</v>
      </c>
      <c r="U414" s="62" t="str">
        <f t="shared" si="54"/>
        <v>Mejorable</v>
      </c>
      <c r="V414" s="69">
        <v>6</v>
      </c>
      <c r="W414" s="67"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56"/>
      <c r="B415" s="153"/>
      <c r="C415" s="117"/>
      <c r="D415" s="120"/>
      <c r="E415" s="123"/>
      <c r="F415" s="123"/>
      <c r="G415" s="123"/>
      <c r="H415" s="111" t="str">
        <f>VLOOKUP(I415,Hoja2!A$3:I$54,2,0)</f>
        <v>POLVOS INORGÁNICOS</v>
      </c>
      <c r="I415" s="68" t="s">
        <v>78</v>
      </c>
      <c r="J415" s="111" t="str">
        <f>VLOOKUP(I415,Hoja2!A$3:I$54,3,0)</f>
        <v>COMPLICACIONES RESPIRATORIAS</v>
      </c>
      <c r="K415" s="69"/>
      <c r="L415" s="111" t="str">
        <f>VLOOKUP(I415,Hoja2!A$3:I$54,4,0)</f>
        <v>PG INSPECCIONES, PG EMERGENCIA, PG RIESGO QUÍMICO</v>
      </c>
      <c r="M415" s="111" t="str">
        <f>VLOOKUP(I415,Hoja2!A$3:I$54,5,0)</f>
        <v>ELEMENTOS DE PROTECCIÓN PERSONAL</v>
      </c>
      <c r="N415" s="70">
        <v>2</v>
      </c>
      <c r="O415" s="70">
        <v>3</v>
      </c>
      <c r="P415" s="70">
        <v>10</v>
      </c>
      <c r="Q415" s="70">
        <f t="shared" si="50"/>
        <v>6</v>
      </c>
      <c r="R415" s="70">
        <f t="shared" si="51"/>
        <v>60</v>
      </c>
      <c r="S415" s="70" t="str">
        <f t="shared" si="52"/>
        <v>M-6</v>
      </c>
      <c r="T415" s="62" t="str">
        <f t="shared" si="53"/>
        <v>III</v>
      </c>
      <c r="U415" s="62" t="str">
        <f t="shared" si="54"/>
        <v>Mejorable</v>
      </c>
      <c r="V415" s="69">
        <v>6</v>
      </c>
      <c r="W415" s="67"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PG HIGIENE</v>
      </c>
      <c r="AD415" s="84"/>
    </row>
    <row r="416" spans="1:30" ht="25.5">
      <c r="A416" s="156"/>
      <c r="B416" s="153"/>
      <c r="C416" s="117"/>
      <c r="D416" s="120"/>
      <c r="E416" s="123"/>
      <c r="F416" s="123"/>
      <c r="G416" s="123"/>
      <c r="H416" s="111" t="str">
        <f>VLOOKUP(I416,Hoja2!A$3:I$54,2,0)</f>
        <v>MATERIAL PARTICULADO</v>
      </c>
      <c r="I416" s="68" t="s">
        <v>84</v>
      </c>
      <c r="J416" s="111" t="str">
        <f>VLOOKUP(I416,Hoja2!A$3:I$54,3,0)</f>
        <v>COMPLICACIONES RESPIRATORIAS</v>
      </c>
      <c r="K416" s="69"/>
      <c r="L416" s="111" t="str">
        <f>VLOOKUP(I416,Hoja2!A$3:I$54,4,0)</f>
        <v>PG INSPECCIONES, PG EMERGENCIA, PG RIESGO QUÍMICO</v>
      </c>
      <c r="M416" s="111" t="str">
        <f>VLOOKUP(I416,Hoja2!A$3:I$54,5,0)</f>
        <v>ELEMENTOS DE PROTECCIÓN PERSONAL</v>
      </c>
      <c r="N416" s="70">
        <v>2</v>
      </c>
      <c r="O416" s="70">
        <v>1</v>
      </c>
      <c r="P416" s="70">
        <v>10</v>
      </c>
      <c r="Q416" s="70">
        <f t="shared" si="50"/>
        <v>2</v>
      </c>
      <c r="R416" s="70">
        <f t="shared" si="51"/>
        <v>20</v>
      </c>
      <c r="S416" s="70" t="str">
        <f t="shared" si="52"/>
        <v>B-2</v>
      </c>
      <c r="T416" s="62" t="str">
        <f t="shared" si="53"/>
        <v>IV</v>
      </c>
      <c r="U416" s="62" t="str">
        <f t="shared" si="54"/>
        <v>Aceptable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FORTALECIMIENTO PVE QUÍMICO</v>
      </c>
      <c r="AD416" s="84"/>
    </row>
    <row r="417" spans="1:30" ht="25.5">
      <c r="A417" s="156"/>
      <c r="B417" s="153"/>
      <c r="C417" s="117"/>
      <c r="D417" s="120"/>
      <c r="E417" s="123"/>
      <c r="F417" s="123"/>
      <c r="G417" s="123"/>
      <c r="H417" s="111" t="str">
        <f>VLOOKUP(I417,Hoja2!A$3:I$54,2,0)</f>
        <v>HUMOS METÁLICOS O NO METÁLICOS</v>
      </c>
      <c r="I417" s="68" t="s">
        <v>93</v>
      </c>
      <c r="J417" s="111" t="str">
        <f>VLOOKUP(I417,Hoja2!A$3:I$54,3,0)</f>
        <v>COMPLICACIONES RESPIRATORIAS</v>
      </c>
      <c r="K417" s="69"/>
      <c r="L417" s="111" t="str">
        <f>VLOOKUP(I417,Hoja2!A$3:I$54,4,0)</f>
        <v>PG INSPECCIONES, PG EMERGENCIA, PG RIESGO QUÍMICO</v>
      </c>
      <c r="M417" s="111" t="str">
        <f>VLOOKUP(I417,Hoja2!A$3:I$54,5,0)</f>
        <v>ELEMENTOS DE PROTECCIÓN PERSONAL</v>
      </c>
      <c r="N417" s="70">
        <v>2</v>
      </c>
      <c r="O417" s="70">
        <v>1</v>
      </c>
      <c r="P417" s="70">
        <v>10</v>
      </c>
      <c r="Q417" s="70">
        <f t="shared" si="50"/>
        <v>2</v>
      </c>
      <c r="R417" s="70">
        <f t="shared" si="51"/>
        <v>20</v>
      </c>
      <c r="S417" s="70" t="str">
        <f t="shared" si="52"/>
        <v>B-2</v>
      </c>
      <c r="T417" s="62" t="str">
        <f t="shared" si="53"/>
        <v>IV</v>
      </c>
      <c r="U417" s="62" t="str">
        <f t="shared" si="54"/>
        <v>Aceptable</v>
      </c>
      <c r="V417" s="69">
        <v>6</v>
      </c>
      <c r="W417" s="67" t="str">
        <f>VLOOKUP(I417,Hoja2!A$3:I$54,6,0)</f>
        <v>SECUELA, CALIFICACIÓN DE ENFERMEDAD LABORAL, MUERTE</v>
      </c>
      <c r="X417" s="73"/>
      <c r="Y417" s="73"/>
      <c r="Z417" s="73"/>
      <c r="AA417" s="72" t="str">
        <f>VLOOKUP(I417,Hoja2!A$3:I$54,7,0)</f>
        <v>NS QUIMICOS</v>
      </c>
      <c r="AB417" s="72" t="str">
        <f>VLOOKUP(I417,Hoja2!A$3:I$54,8,0)</f>
        <v>BUENAS PRACTICAS, AUTOCUIDADO Y EPP</v>
      </c>
      <c r="AC417" s="73" t="str">
        <f>VLOOKUP(I417,Hoja2!A$3:I$54,9,0)</f>
        <v>FORTALECIMIENTO PVE QUÍMICO</v>
      </c>
      <c r="AD417" s="84"/>
    </row>
    <row r="418" spans="1:30" ht="15">
      <c r="A418" s="156"/>
      <c r="B418" s="153"/>
      <c r="C418" s="117"/>
      <c r="D418" s="120"/>
      <c r="E418" s="123"/>
      <c r="F418" s="123"/>
      <c r="G418" s="123"/>
      <c r="H418" s="111" t="str">
        <f>VLOOKUP(I418,Hoja2!A$3:I$54,2,0)</f>
        <v>MICROORGANISMOS</v>
      </c>
      <c r="I418" s="68" t="s">
        <v>237</v>
      </c>
      <c r="J418" s="111" t="str">
        <f>VLOOKUP(I418,Hoja2!A$3:I$54,3,0)</f>
        <v>GRIPAS, NAUSEAS, MAREOS, MALESTAR GENERAL</v>
      </c>
      <c r="K418" s="69"/>
      <c r="L418" s="111" t="str">
        <f>VLOOKUP(I418,Hoja2!A$3:I$54,4,0)</f>
        <v>PG INSPECCIONES, PG EMERGENCIA</v>
      </c>
      <c r="M418" s="111" t="str">
        <f>VLOOKUP(I418,Hoja2!A$3:I$54,5,0)</f>
        <v>PVE BIOLÓGICO</v>
      </c>
      <c r="N418" s="70">
        <v>2</v>
      </c>
      <c r="O418" s="70">
        <v>1</v>
      </c>
      <c r="P418" s="70">
        <v>10</v>
      </c>
      <c r="Q418" s="70">
        <f t="shared" si="50"/>
        <v>2</v>
      </c>
      <c r="R418" s="70">
        <f t="shared" si="51"/>
        <v>20</v>
      </c>
      <c r="S418" s="70" t="str">
        <f t="shared" si="52"/>
        <v>B-2</v>
      </c>
      <c r="T418" s="62" t="str">
        <f t="shared" si="53"/>
        <v>IV</v>
      </c>
      <c r="U418" s="62" t="str">
        <f t="shared" si="54"/>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56"/>
      <c r="B419" s="153"/>
      <c r="C419" s="117"/>
      <c r="D419" s="120"/>
      <c r="E419" s="123"/>
      <c r="F419" s="123"/>
      <c r="G419" s="123"/>
      <c r="H419" s="111" t="str">
        <f>VLOOKUP(I419,Hoja2!A$3:I$54,2,0)</f>
        <v>MICROORGANISMOS EN EL AMBIENTE</v>
      </c>
      <c r="I419" s="68" t="s">
        <v>240</v>
      </c>
      <c r="J419" s="111" t="str">
        <f>VLOOKUP(I419,Hoja2!A$3:I$54,3,0)</f>
        <v>LESIONES EN LA PIEL, MALESTAR GENERAL</v>
      </c>
      <c r="K419" s="69"/>
      <c r="L419" s="111" t="str">
        <f>VLOOKUP(I419,Hoja2!A$3:I$54,4,0)</f>
        <v>PG INSPECCIONES, PG EMERGENCIA</v>
      </c>
      <c r="M419" s="111" t="str">
        <f>VLOOKUP(I419,Hoja2!A$3:I$54,5,0)</f>
        <v>PVE BIOLÓGICO, ELEMENTOS DE PROTECCION PERSONAL</v>
      </c>
      <c r="N419" s="70">
        <v>2</v>
      </c>
      <c r="O419" s="70">
        <v>3</v>
      </c>
      <c r="P419" s="70">
        <v>10</v>
      </c>
      <c r="Q419" s="70">
        <f t="shared" si="50"/>
        <v>6</v>
      </c>
      <c r="R419" s="70">
        <f t="shared" si="51"/>
        <v>60</v>
      </c>
      <c r="S419" s="70" t="str">
        <f t="shared" si="52"/>
        <v>M-6</v>
      </c>
      <c r="T419" s="62" t="str">
        <f t="shared" si="53"/>
        <v>III</v>
      </c>
      <c r="U419" s="62" t="str">
        <f t="shared" si="54"/>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56"/>
      <c r="B420" s="153"/>
      <c r="C420" s="117"/>
      <c r="D420" s="120"/>
      <c r="E420" s="123"/>
      <c r="F420" s="123"/>
      <c r="G420" s="123"/>
      <c r="H420" s="111" t="str">
        <f>VLOOKUP(I420,Hoja2!A$3:I$54,2,0)</f>
        <v>HONGOS</v>
      </c>
      <c r="I420" s="68" t="s">
        <v>113</v>
      </c>
      <c r="J420" s="111" t="str">
        <f>VLOOKUP(I420,Hoja2!A$3:I$54,3,0)</f>
        <v>LESIONES EN LA PIEL</v>
      </c>
      <c r="K420" s="69"/>
      <c r="L420" s="111" t="str">
        <f>VLOOKUP(I420,Hoja2!A$3:I$54,4,0)</f>
        <v>PG INSPECCIONES, PG EMERGENCIA</v>
      </c>
      <c r="M420" s="111" t="str">
        <f>VLOOKUP(I420,Hoja2!A$3:I$54,5,0)</f>
        <v>PVE BIOLÓGICO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56"/>
      <c r="B421" s="153"/>
      <c r="C421" s="117"/>
      <c r="D421" s="120"/>
      <c r="E421" s="123"/>
      <c r="F421" s="123"/>
      <c r="G421" s="123"/>
      <c r="H421" s="111" t="str">
        <f>VLOOKUP(I421,Hoja2!A$3:I$54,2,0)</f>
        <v>FLUIDOS</v>
      </c>
      <c r="I421" s="68" t="s">
        <v>117</v>
      </c>
      <c r="J421" s="111" t="str">
        <f>VLOOKUP(I421,Hoja2!A$3:I$54,3,0)</f>
        <v>LESIONES DÉRMICAS</v>
      </c>
      <c r="K421" s="69"/>
      <c r="L421" s="111" t="str">
        <f>VLOOKUP(I421,Hoja2!A$3:I$54,4,0)</f>
        <v>PG INSPECCIONES, PG EMERGENCIA</v>
      </c>
      <c r="M421" s="111" t="str">
        <f>VLOOKUP(I421,Hoja2!A$3:I$54,5,0)</f>
        <v>PVE BIOLÓGICO, ELEMENTOS DE PROTECCION PERSONAL</v>
      </c>
      <c r="N421" s="70">
        <v>2</v>
      </c>
      <c r="O421" s="70">
        <v>4</v>
      </c>
      <c r="P421" s="70">
        <v>25</v>
      </c>
      <c r="Q421" s="70">
        <f t="shared" si="50"/>
        <v>8</v>
      </c>
      <c r="R421" s="70">
        <f t="shared" si="51"/>
        <v>200</v>
      </c>
      <c r="S421" s="70" t="str">
        <f t="shared" si="52"/>
        <v>M-8</v>
      </c>
      <c r="T421" s="62" t="str">
        <f t="shared" si="53"/>
        <v>II</v>
      </c>
      <c r="U421" s="62" t="str">
        <f t="shared" si="54"/>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56"/>
      <c r="B422" s="153"/>
      <c r="C422" s="117"/>
      <c r="D422" s="120"/>
      <c r="E422" s="123"/>
      <c r="F422" s="123"/>
      <c r="G422" s="123"/>
      <c r="H422" s="111" t="str">
        <f>VLOOKUP(I422,Hoja2!A$3:I$54,2,0)</f>
        <v>PARÁSITOS</v>
      </c>
      <c r="I422" s="68" t="s">
        <v>119</v>
      </c>
      <c r="J422" s="111" t="str">
        <f>VLOOKUP(I422,Hoja2!A$3:I$54,3,0)</f>
        <v>LESIONES, INFECCIONES PARASITARIAS</v>
      </c>
      <c r="K422" s="69"/>
      <c r="L422" s="111" t="str">
        <f>VLOOKUP(I422,Hoja2!A$3:I$54,4,0)</f>
        <v>PG INSPECCIONES, PG EMERGENCIA</v>
      </c>
      <c r="M422" s="111" t="str">
        <f>VLOOKUP(I422,Hoja2!A$3:I$54,5,0)</f>
        <v>PVE BIOLÓGICO, ELEMENTOS DE PROTECCION PERSONAL</v>
      </c>
      <c r="N422" s="70">
        <v>2</v>
      </c>
      <c r="O422" s="70">
        <v>2</v>
      </c>
      <c r="P422" s="70">
        <v>10</v>
      </c>
      <c r="Q422" s="70">
        <f t="shared" si="50"/>
        <v>4</v>
      </c>
      <c r="R422" s="70">
        <f t="shared" si="51"/>
        <v>40</v>
      </c>
      <c r="S422" s="70" t="str">
        <f t="shared" si="52"/>
        <v>B-4</v>
      </c>
      <c r="T422" s="62" t="str">
        <f t="shared" si="53"/>
        <v>III</v>
      </c>
      <c r="U422" s="62" t="str">
        <f t="shared" si="54"/>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56"/>
      <c r="B423" s="153"/>
      <c r="C423" s="117"/>
      <c r="D423" s="120"/>
      <c r="E423" s="123"/>
      <c r="F423" s="123"/>
      <c r="G423" s="123"/>
      <c r="H423" s="111" t="str">
        <f>VLOOKUP(I423,Hoja2!A$3:I$54,2,0)</f>
        <v>ANIMALES VIVOS</v>
      </c>
      <c r="I423" s="68" t="s">
        <v>122</v>
      </c>
      <c r="J423" s="111" t="str">
        <f>VLOOKUP(I423,Hoja2!A$3:I$54,3,0)</f>
        <v>LESIONES EN TEJIDOS, INFECCIONES, ENFERMADES INFECTOCONTAGIOSAS</v>
      </c>
      <c r="K423" s="69"/>
      <c r="L423" s="111" t="str">
        <f>VLOOKUP(I423,Hoja2!A$3:I$54,4,0)</f>
        <v>PG INSPECCIONES, PG EMERGENCIA</v>
      </c>
      <c r="M423" s="111" t="str">
        <f>VLOOKUP(I423,Hoja2!A$3:I$54,5,0)</f>
        <v>ELEMENTOS DE PROTECCIÓN PERSONAL</v>
      </c>
      <c r="N423" s="70">
        <v>2</v>
      </c>
      <c r="O423" s="70">
        <v>2</v>
      </c>
      <c r="P423" s="70">
        <v>10</v>
      </c>
      <c r="Q423" s="70">
        <f t="shared" si="50"/>
        <v>4</v>
      </c>
      <c r="R423" s="70">
        <f t="shared" si="51"/>
        <v>40</v>
      </c>
      <c r="S423" s="70" t="str">
        <f t="shared" si="52"/>
        <v>B-4</v>
      </c>
      <c r="T423" s="62" t="str">
        <f t="shared" si="53"/>
        <v>III</v>
      </c>
      <c r="U423" s="62" t="str">
        <f t="shared" si="54"/>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56"/>
      <c r="B424" s="153"/>
      <c r="C424" s="117"/>
      <c r="D424" s="120"/>
      <c r="E424" s="123"/>
      <c r="F424" s="123"/>
      <c r="G424" s="123"/>
      <c r="H424" s="111" t="str">
        <f>VLOOKUP(I424,Hoja2!A$3:I$54,2,0)</f>
        <v>CARGA DE UN PESO MAYOR AL RECOMENDADO</v>
      </c>
      <c r="I424" s="68" t="s">
        <v>125</v>
      </c>
      <c r="J424" s="111" t="str">
        <f>VLOOKUP(I424,Hoja2!A$3:I$54,3,0)</f>
        <v>LESIONES OSTEOMUSCULARES</v>
      </c>
      <c r="K424" s="69"/>
      <c r="L424" s="111" t="str">
        <f>VLOOKUP(I424,Hoja2!A$3:I$54,4,0)</f>
        <v>PG INSPECCIONES, PG EMERGENCIA</v>
      </c>
      <c r="M424" s="111" t="str">
        <f>VLOOKUP(I424,Hoja2!A$3:I$54,5,0)</f>
        <v>PVE BIOMECÁNICO, PROGRAMA PAUSAS ACTIVAS, PG MEDICINA PREVENTIVA Y DEL TRABAJO</v>
      </c>
      <c r="N424" s="70">
        <v>2</v>
      </c>
      <c r="O424" s="70">
        <v>3</v>
      </c>
      <c r="P424" s="70">
        <v>10</v>
      </c>
      <c r="Q424" s="70">
        <f t="shared" si="50"/>
        <v>6</v>
      </c>
      <c r="R424" s="70">
        <f t="shared" si="51"/>
        <v>60</v>
      </c>
      <c r="S424" s="70" t="str">
        <f t="shared" si="52"/>
        <v>M-6</v>
      </c>
      <c r="T424" s="62" t="str">
        <f t="shared" si="53"/>
        <v>III</v>
      </c>
      <c r="U424" s="62" t="str">
        <f t="shared" si="54"/>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56"/>
      <c r="B425" s="153"/>
      <c r="C425" s="117"/>
      <c r="D425" s="120"/>
      <c r="E425" s="123"/>
      <c r="F425" s="123"/>
      <c r="G425" s="123"/>
      <c r="H425" s="111" t="str">
        <f>VLOOKUP(I425,Hoja2!A$3:I$54,2,0)</f>
        <v>FORZADAS, PROLONGADAS EN PERSONAL OPERATIVO</v>
      </c>
      <c r="I425" s="68" t="s">
        <v>243</v>
      </c>
      <c r="J425" s="111" t="str">
        <f>VLOOKUP(I425,Hoja2!A$3:I$54,3,0)</f>
        <v>DOLOR DE ESPALDA, LESIONES EN LA COLUMNA</v>
      </c>
      <c r="K425" s="69"/>
      <c r="L425" s="111" t="str">
        <f>VLOOKUP(I425,Hoja2!A$3:I$54,4,0)</f>
        <v>PG INSPECCIONES, PG EMERGENCIA</v>
      </c>
      <c r="M425" s="111" t="str">
        <f>VLOOKUP(I425,Hoja2!A$3:I$54,5,0)</f>
        <v>PVE BIOMECÁNICO, EXÁMENES PERIODICOS, PG MEDICINA PREVENTIVA Y DEL TRABAJO</v>
      </c>
      <c r="N425" s="70">
        <v>2</v>
      </c>
      <c r="O425" s="70">
        <v>3</v>
      </c>
      <c r="P425" s="70">
        <v>25</v>
      </c>
      <c r="Q425" s="70">
        <f t="shared" si="50"/>
        <v>6</v>
      </c>
      <c r="R425" s="70">
        <f t="shared" si="51"/>
        <v>150</v>
      </c>
      <c r="S425" s="70" t="str">
        <f t="shared" si="52"/>
        <v>M-6</v>
      </c>
      <c r="T425" s="62" t="str">
        <f t="shared" si="53"/>
        <v>II</v>
      </c>
      <c r="U425" s="62" t="str">
        <f t="shared" si="54"/>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56"/>
      <c r="B426" s="153"/>
      <c r="C426" s="117"/>
      <c r="D426" s="120"/>
      <c r="E426" s="123"/>
      <c r="F426" s="123"/>
      <c r="G426" s="123"/>
      <c r="H426" s="111" t="str">
        <f>VLOOKUP(I426,Hoja2!A$3:I$54,2,0)</f>
        <v>HIGIENE POSTURAL, MOVIMIENTOS REPETITIVOS</v>
      </c>
      <c r="I426" s="68" t="s">
        <v>245</v>
      </c>
      <c r="J426" s="111" t="str">
        <f>VLOOKUP(I426,Hoja2!A$3:I$54,3,0)</f>
        <v>LESIONES OSTEOMUSCULARES, TRANSTORNO DE TRAUMA ACUMULATIVO</v>
      </c>
      <c r="K426" s="69"/>
      <c r="L426" s="111" t="str">
        <f>VLOOKUP(I426,Hoja2!A$3:I$54,4,0)</f>
        <v>PG INSPECCIONES, PG EMERGENCIA</v>
      </c>
      <c r="M426" s="111" t="str">
        <f>VLOOKUP(I426,Hoja2!A$3:I$54,5,0)</f>
        <v>PVE BIOMECÁNICO, PG MEDICINA PREVENTIVA Y DEL TRABAJO</v>
      </c>
      <c r="N426" s="70">
        <v>2</v>
      </c>
      <c r="O426" s="70">
        <v>3</v>
      </c>
      <c r="P426" s="70">
        <v>25</v>
      </c>
      <c r="Q426" s="70">
        <f t="shared" si="50"/>
        <v>6</v>
      </c>
      <c r="R426" s="70">
        <f t="shared" si="51"/>
        <v>150</v>
      </c>
      <c r="S426" s="70" t="str">
        <f t="shared" si="52"/>
        <v>M-6</v>
      </c>
      <c r="T426" s="62" t="str">
        <f t="shared" si="53"/>
        <v>II</v>
      </c>
      <c r="U426" s="62" t="str">
        <f t="shared" si="54"/>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56"/>
      <c r="B427" s="153"/>
      <c r="C427" s="117"/>
      <c r="D427" s="120"/>
      <c r="E427" s="123"/>
      <c r="F427" s="123"/>
      <c r="G427" s="123"/>
      <c r="H427" s="111" t="str">
        <f>VLOOKUP(I427,Hoja2!A$3:I$54,2,0)</f>
        <v>RELACIONES, COHESIÓN, CALIDAD DE INTERACCIONES NO EFECTIVA, NO HAY TRABAJO EN EQUIPO</v>
      </c>
      <c r="I427" s="68" t="s">
        <v>141</v>
      </c>
      <c r="J427" s="111" t="str">
        <f>VLOOKUP(I427,Hoja2!A$3:I$54,3,0)</f>
        <v>ENFERMEDADES DIGESTIVAS, IRRITABILIDAD</v>
      </c>
      <c r="K427" s="69"/>
      <c r="L427" s="111" t="str">
        <f>VLOOKUP(I427,Hoja2!A$3:I$54,4,0)</f>
        <v>N/A</v>
      </c>
      <c r="M427" s="111" t="str">
        <f>VLOOKUP(I427,Hoja2!A$3:I$54,5,0)</f>
        <v>PVE PSICOSOCIAL</v>
      </c>
      <c r="N427" s="70">
        <v>2</v>
      </c>
      <c r="O427" s="70">
        <v>3</v>
      </c>
      <c r="P427" s="70">
        <v>10</v>
      </c>
      <c r="Q427" s="70">
        <f t="shared" si="50"/>
        <v>6</v>
      </c>
      <c r="R427" s="70">
        <f t="shared" si="51"/>
        <v>60</v>
      </c>
      <c r="S427" s="70" t="str">
        <f t="shared" si="52"/>
        <v>M-6</v>
      </c>
      <c r="T427" s="62" t="str">
        <f t="shared" si="53"/>
        <v>III</v>
      </c>
      <c r="U427" s="62" t="str">
        <f t="shared" si="54"/>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56"/>
      <c r="B428" s="153"/>
      <c r="C428" s="117"/>
      <c r="D428" s="120"/>
      <c r="E428" s="123"/>
      <c r="F428" s="123"/>
      <c r="G428" s="123"/>
      <c r="H428" s="111" t="str">
        <f>VLOOKUP(I428,Hoja2!A$3:I$54,2,0)</f>
        <v>CARGA MENTAL, DEMANDAS EMOCIONALES, INESPECIFICIDAD DE DEFINICIÓN DE ROLES, MONOTONÍA</v>
      </c>
      <c r="I428" s="68" t="s">
        <v>146</v>
      </c>
      <c r="J428" s="111" t="str">
        <f>VLOOKUP(I428,Hoja2!A$3:I$54,3,0)</f>
        <v>ESTRÉS, CEFALÉA, IRRITABILIDAD</v>
      </c>
      <c r="K428" s="69"/>
      <c r="L428" s="111" t="str">
        <f>VLOOKUP(I428,Hoja2!A$3:I$54,4,0)</f>
        <v>N/A</v>
      </c>
      <c r="M428" s="111" t="str">
        <f>VLOOKUP(I428,Hoja2!A$3:I$54,5,0)</f>
        <v>PVE PSICOSOCIAL</v>
      </c>
      <c r="N428" s="70">
        <v>2</v>
      </c>
      <c r="O428" s="70">
        <v>1</v>
      </c>
      <c r="P428" s="70">
        <v>10</v>
      </c>
      <c r="Q428" s="70">
        <f t="shared" si="50"/>
        <v>2</v>
      </c>
      <c r="R428" s="70">
        <f t="shared" si="51"/>
        <v>20</v>
      </c>
      <c r="S428" s="70" t="str">
        <f t="shared" si="52"/>
        <v>B-2</v>
      </c>
      <c r="T428" s="62" t="str">
        <f t="shared" si="53"/>
        <v>IV</v>
      </c>
      <c r="U428" s="62" t="str">
        <f t="shared" si="54"/>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56"/>
      <c r="B429" s="153"/>
      <c r="C429" s="117"/>
      <c r="D429" s="120"/>
      <c r="E429" s="123"/>
      <c r="F429" s="123"/>
      <c r="G429" s="123"/>
      <c r="H429" s="111" t="str">
        <f>VLOOKUP(I429,Hoja2!A$3:I$54,2,0)</f>
        <v>TECNOLOGÍA NO AVANZADA, COMUNICACIÓN NO EFECTIVA, SOBRECARGA CUANTITATIVA Y CUALITATIVA, NO HAY VARIACIÓN EN FORMA DE TRABAJO</v>
      </c>
      <c r="I429" s="68" t="s">
        <v>149</v>
      </c>
      <c r="J429" s="111" t="str">
        <f>VLOOKUP(I429,Hoja2!A$3:I$54,3,0)</f>
        <v>ENFERMEDADES DIGESTIVAS, IRRITABILIDAD</v>
      </c>
      <c r="K429" s="69"/>
      <c r="L429" s="111" t="str">
        <f>VLOOKUP(I429,Hoja2!A$3:I$54,4,0)</f>
        <v>N/A</v>
      </c>
      <c r="M429" s="111" t="str">
        <f>VLOOKUP(I429,Hoja2!A$3:I$54,5,0)</f>
        <v>PVE PSICOSOCIAL</v>
      </c>
      <c r="N429" s="70">
        <v>2</v>
      </c>
      <c r="O429" s="70">
        <v>2</v>
      </c>
      <c r="P429" s="70">
        <v>10</v>
      </c>
      <c r="Q429" s="70">
        <f t="shared" si="50"/>
        <v>4</v>
      </c>
      <c r="R429" s="70">
        <f t="shared" si="51"/>
        <v>40</v>
      </c>
      <c r="S429" s="70" t="str">
        <f t="shared" si="52"/>
        <v>B-4</v>
      </c>
      <c r="T429" s="66" t="str">
        <f t="shared" si="53"/>
        <v>III</v>
      </c>
      <c r="U429" s="66" t="str">
        <f t="shared" si="54"/>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56"/>
      <c r="B430" s="153"/>
      <c r="C430" s="117"/>
      <c r="D430" s="120"/>
      <c r="E430" s="123"/>
      <c r="F430" s="123"/>
      <c r="G430" s="123"/>
      <c r="H430" s="111" t="str">
        <f>VLOOKUP(I430,Hoja2!A$3:I$54,2,0)</f>
        <v>ESTILOS DE MANDO RÍGIDOS, AUSENCIA DE CAPACITACIÓN, AUSENCIA DE PROGRAMAS DE BIENESTAR</v>
      </c>
      <c r="I430" s="68" t="s">
        <v>154</v>
      </c>
      <c r="J430" s="111" t="str">
        <f>VLOOKUP(I430,Hoja2!A$3:I$54,3,0)</f>
        <v>ESTRÉS, DEPRESIÓN, DESMOTIVACIÓN, AUSENCIA DE ATENCIÓN</v>
      </c>
      <c r="K430" s="69"/>
      <c r="L430" s="111" t="str">
        <f>VLOOKUP(I430,Hoja2!A$3:I$54,4,0)</f>
        <v>N/A</v>
      </c>
      <c r="M430" s="111" t="str">
        <f>VLOOKUP(I430,Hoja2!A$3:I$54,5,0)</f>
        <v>PVE PSICOSOCIAL</v>
      </c>
      <c r="N430" s="70">
        <v>2</v>
      </c>
      <c r="O430" s="70">
        <v>2</v>
      </c>
      <c r="P430" s="70">
        <v>10</v>
      </c>
      <c r="Q430" s="70">
        <f t="shared" si="50"/>
        <v>4</v>
      </c>
      <c r="R430" s="70">
        <f t="shared" si="51"/>
        <v>40</v>
      </c>
      <c r="S430" s="70" t="str">
        <f t="shared" si="52"/>
        <v>B-4</v>
      </c>
      <c r="T430" s="66" t="str">
        <f t="shared" si="53"/>
        <v>III</v>
      </c>
      <c r="U430" s="66" t="str">
        <f t="shared" si="54"/>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56"/>
      <c r="B431" s="153"/>
      <c r="C431" s="117"/>
      <c r="D431" s="120"/>
      <c r="E431" s="123"/>
      <c r="F431" s="123"/>
      <c r="G431" s="123"/>
      <c r="H431" s="111" t="str">
        <f>VLOOKUP(I431,Hoja2!A$3:I$54,2,0)</f>
        <v>SISMOS, INCENDIOS, INUNDACIONES, TERREMOTOS, VENDAVALES</v>
      </c>
      <c r="I431" s="68" t="s">
        <v>250</v>
      </c>
      <c r="J431" s="111" t="str">
        <f>VLOOKUP(I431,Hoja2!A$3:I$54,3,0)</f>
        <v>LESIONES, ATRAPAMIENTO, APLASTAMIENTO, PÉRDIDAS MATERIALES</v>
      </c>
      <c r="K431" s="69"/>
      <c r="L431" s="111" t="str">
        <f>VLOOKUP(I431,Hoja2!A$3:I$54,4,0)</f>
        <v>PG INSPECCIONES, PG EMERGENCIA</v>
      </c>
      <c r="M431" s="111" t="str">
        <f>VLOOKUP(I431,Hoja2!A$3:I$54,5,0)</f>
        <v>BRIGADAS DE EMERGENCIA</v>
      </c>
      <c r="N431" s="70">
        <v>2</v>
      </c>
      <c r="O431" s="70">
        <v>2</v>
      </c>
      <c r="P431" s="70">
        <v>10</v>
      </c>
      <c r="Q431" s="70">
        <f t="shared" si="50"/>
        <v>4</v>
      </c>
      <c r="R431" s="70">
        <f t="shared" si="51"/>
        <v>40</v>
      </c>
      <c r="S431" s="70" t="str">
        <f t="shared" si="52"/>
        <v>B-4</v>
      </c>
      <c r="T431" s="66" t="str">
        <f t="shared" si="53"/>
        <v>III</v>
      </c>
      <c r="U431" s="66" t="str">
        <f t="shared" si="54"/>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56"/>
      <c r="B432" s="153"/>
      <c r="C432" s="118"/>
      <c r="D432" s="121"/>
      <c r="E432" s="124"/>
      <c r="F432" s="124"/>
      <c r="G432" s="124"/>
      <c r="H432" s="112" t="str">
        <f>VLOOKUP(I432,Hoja2!A$3:I$54,2,0)</f>
        <v>LLUVIAS, GRANIZADA, HELADAS</v>
      </c>
      <c r="I432" s="86" t="s">
        <v>251</v>
      </c>
      <c r="J432" s="112" t="str">
        <f>VLOOKUP(I432,Hoja2!A$3:I$54,3,0)</f>
        <v>LESIONES, ATRAPAMIENTO, APLASTAMIENTO, PÉRDIDAS MATERIALES</v>
      </c>
      <c r="K432" s="87"/>
      <c r="L432" s="112" t="str">
        <f>VLOOKUP(I432,Hoja2!A$3:I$54,4,0)</f>
        <v>PG INSPECCIONES, PG EMERGENCIA</v>
      </c>
      <c r="M432" s="112" t="str">
        <f>VLOOKUP(I432,Hoja2!A$3:I$54,5,0)</f>
        <v>BRIGADAS DE EMERGENCIA</v>
      </c>
      <c r="N432" s="88">
        <v>2</v>
      </c>
      <c r="O432" s="88">
        <v>3</v>
      </c>
      <c r="P432" s="88">
        <v>10</v>
      </c>
      <c r="Q432" s="88">
        <f t="shared" si="50"/>
        <v>6</v>
      </c>
      <c r="R432" s="88">
        <f t="shared" si="51"/>
        <v>60</v>
      </c>
      <c r="S432" s="88" t="str">
        <f t="shared" si="52"/>
        <v>M-6</v>
      </c>
      <c r="T432" s="89" t="str">
        <f t="shared" si="53"/>
        <v>III</v>
      </c>
      <c r="U432" s="89" t="str">
        <f t="shared" si="54"/>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25.5">
      <c r="A433" s="156"/>
      <c r="B433" s="153"/>
      <c r="C433" s="125"/>
      <c r="D433" s="128"/>
      <c r="E433" s="131" t="s">
        <v>327</v>
      </c>
      <c r="F433" s="131">
        <v>50</v>
      </c>
      <c r="G433" s="131"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10</v>
      </c>
      <c r="O433" s="77">
        <v>3</v>
      </c>
      <c r="P433" s="77">
        <v>60</v>
      </c>
      <c r="Q433" s="77">
        <f t="shared" si="50"/>
        <v>30</v>
      </c>
      <c r="R433" s="77">
        <f t="shared" si="51"/>
        <v>1800</v>
      </c>
      <c r="S433" s="77" t="str">
        <f t="shared" si="52"/>
        <v>MA-30</v>
      </c>
      <c r="T433" s="78" t="str">
        <f t="shared" si="53"/>
        <v>I</v>
      </c>
      <c r="U433" s="78" t="str">
        <f>IF(T433=0,"",IF(T433="IV","Aceptable",IF(T433="III","Mejorable",IF(T433="II","No Aceptable o Aceptable con Control Especifico",IF(T433="I","No Aceptable","")))))</f>
        <v>No Aceptable</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25.5">
      <c r="A434" s="156"/>
      <c r="B434" s="153"/>
      <c r="C434" s="126"/>
      <c r="D434" s="129"/>
      <c r="E434" s="132"/>
      <c r="F434" s="132"/>
      <c r="G434" s="132"/>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10</v>
      </c>
      <c r="O434" s="61">
        <v>3</v>
      </c>
      <c r="P434" s="61">
        <v>60</v>
      </c>
      <c r="Q434" s="61">
        <f t="shared" si="50"/>
        <v>30</v>
      </c>
      <c r="R434" s="61">
        <f t="shared" si="51"/>
        <v>1800</v>
      </c>
      <c r="S434" s="61" t="str">
        <f t="shared" si="52"/>
        <v>MA-30</v>
      </c>
      <c r="T434" s="62" t="str">
        <f t="shared" si="53"/>
        <v>I</v>
      </c>
      <c r="U434" s="62" t="str">
        <f aca="true" t="shared" si="55" ref="U434:U468">IF(T434=0,"",IF(T434="IV","Aceptable",IF(T434="III","Mejorable",IF(T434="II","No Aceptable o Aceptable con Control Especifico",IF(T434="I","No Aceptable","")))))</f>
        <v>No Aceptable</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40.5">
      <c r="A435" s="156"/>
      <c r="B435" s="153"/>
      <c r="C435" s="126"/>
      <c r="D435" s="129"/>
      <c r="E435" s="132"/>
      <c r="F435" s="132"/>
      <c r="G435" s="132"/>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6</v>
      </c>
      <c r="O435" s="61">
        <v>3</v>
      </c>
      <c r="P435" s="61">
        <v>10</v>
      </c>
      <c r="Q435" s="61">
        <f t="shared" si="50"/>
        <v>18</v>
      </c>
      <c r="R435" s="61">
        <f t="shared" si="51"/>
        <v>180</v>
      </c>
      <c r="S435" s="61" t="str">
        <f t="shared" si="52"/>
        <v>A-18</v>
      </c>
      <c r="T435" s="62" t="str">
        <f t="shared" si="53"/>
        <v>II</v>
      </c>
      <c r="U435" s="62" t="str">
        <f t="shared" si="55"/>
        <v>No Aceptable o Aceptable con Control Especifico</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30">
      <c r="A436" s="156"/>
      <c r="B436" s="153"/>
      <c r="C436" s="126"/>
      <c r="D436" s="129"/>
      <c r="E436" s="132"/>
      <c r="F436" s="132"/>
      <c r="G436" s="132"/>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10</v>
      </c>
      <c r="O436" s="61">
        <v>3</v>
      </c>
      <c r="P436" s="61">
        <v>25</v>
      </c>
      <c r="Q436" s="61">
        <f t="shared" si="50"/>
        <v>30</v>
      </c>
      <c r="R436" s="61">
        <f t="shared" si="51"/>
        <v>750</v>
      </c>
      <c r="S436" s="61" t="str">
        <f t="shared" si="52"/>
        <v>MA-30</v>
      </c>
      <c r="T436" s="66" t="str">
        <f t="shared" si="53"/>
        <v>I</v>
      </c>
      <c r="U436" s="66" t="str">
        <f t="shared" si="55"/>
        <v>No Aceptable</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56"/>
      <c r="B437" s="153"/>
      <c r="C437" s="126"/>
      <c r="D437" s="129"/>
      <c r="E437" s="132"/>
      <c r="F437" s="132"/>
      <c r="G437" s="132"/>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10</v>
      </c>
      <c r="O437" s="61">
        <v>4</v>
      </c>
      <c r="P437" s="61">
        <v>60</v>
      </c>
      <c r="Q437" s="61">
        <f t="shared" si="50"/>
        <v>40</v>
      </c>
      <c r="R437" s="61">
        <f t="shared" si="51"/>
        <v>2400</v>
      </c>
      <c r="S437" s="61" t="str">
        <f t="shared" si="52"/>
        <v>MA-40</v>
      </c>
      <c r="T437" s="66" t="str">
        <f t="shared" si="53"/>
        <v>I</v>
      </c>
      <c r="U437" s="66" t="str">
        <f t="shared" si="55"/>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30">
      <c r="A438" s="156"/>
      <c r="B438" s="153"/>
      <c r="C438" s="126"/>
      <c r="D438" s="129"/>
      <c r="E438" s="132"/>
      <c r="F438" s="132"/>
      <c r="G438" s="132"/>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10</v>
      </c>
      <c r="O438" s="61">
        <v>4</v>
      </c>
      <c r="P438" s="61">
        <v>25</v>
      </c>
      <c r="Q438" s="61">
        <f t="shared" si="50"/>
        <v>40</v>
      </c>
      <c r="R438" s="61">
        <f t="shared" si="51"/>
        <v>1000</v>
      </c>
      <c r="S438" s="61" t="str">
        <f t="shared" si="52"/>
        <v>MA-40</v>
      </c>
      <c r="T438" s="66" t="str">
        <f t="shared" si="53"/>
        <v>I</v>
      </c>
      <c r="U438" s="66" t="str">
        <f t="shared" si="55"/>
        <v>No Aceptable</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56"/>
      <c r="B439" s="153"/>
      <c r="C439" s="126"/>
      <c r="D439" s="129"/>
      <c r="E439" s="132"/>
      <c r="F439" s="132"/>
      <c r="G439" s="132"/>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0"/>
        <v>8</v>
      </c>
      <c r="R439" s="61">
        <f t="shared" si="51"/>
        <v>200</v>
      </c>
      <c r="S439" s="61" t="str">
        <f t="shared" si="52"/>
        <v>M-8</v>
      </c>
      <c r="T439" s="62" t="str">
        <f t="shared" si="53"/>
        <v>II</v>
      </c>
      <c r="U439" s="62" t="str">
        <f t="shared" si="55"/>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56"/>
      <c r="B440" s="153"/>
      <c r="C440" s="126"/>
      <c r="D440" s="129"/>
      <c r="E440" s="132"/>
      <c r="F440" s="132"/>
      <c r="G440" s="132"/>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0"/>
        <v>18</v>
      </c>
      <c r="R440" s="61">
        <f t="shared" si="51"/>
        <v>450</v>
      </c>
      <c r="S440" s="61" t="str">
        <f t="shared" si="52"/>
        <v>A-18</v>
      </c>
      <c r="T440" s="62" t="str">
        <f t="shared" si="53"/>
        <v>II</v>
      </c>
      <c r="U440" s="62" t="str">
        <f t="shared" si="55"/>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56"/>
      <c r="B441" s="153"/>
      <c r="C441" s="126"/>
      <c r="D441" s="129"/>
      <c r="E441" s="132"/>
      <c r="F441" s="132"/>
      <c r="G441" s="132"/>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2</v>
      </c>
      <c r="O441" s="61">
        <v>2</v>
      </c>
      <c r="P441" s="61">
        <v>10</v>
      </c>
      <c r="Q441" s="61">
        <f t="shared" si="50"/>
        <v>4</v>
      </c>
      <c r="R441" s="61">
        <f t="shared" si="51"/>
        <v>40</v>
      </c>
      <c r="S441" s="61" t="str">
        <f t="shared" si="52"/>
        <v>B-4</v>
      </c>
      <c r="T441" s="62" t="str">
        <f t="shared" si="53"/>
        <v>III</v>
      </c>
      <c r="U441" s="62" t="str">
        <f t="shared" si="55"/>
        <v>Mejorable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56"/>
      <c r="B442" s="153"/>
      <c r="C442" s="126"/>
      <c r="D442" s="129"/>
      <c r="E442" s="132"/>
      <c r="F442" s="132"/>
      <c r="G442" s="132"/>
      <c r="H442" s="109" t="str">
        <f>VLOOKUP(I442,'[1]Hoja2'!A$3:I$54,2,0)</f>
        <v>MÁQUINARIA Y EQUIPO</v>
      </c>
      <c r="I442" s="59" t="s">
        <v>168</v>
      </c>
      <c r="J442" s="109" t="str">
        <f>VLOOKUP(I442,'[1]Hoja2'!A$3:I$54,3,0)</f>
        <v>ATRAPAMIENTO, AMPUTACIÓN, APLASTAMIENTO, FRACTURA</v>
      </c>
      <c r="K442" s="60"/>
      <c r="L442" s="109" t="str">
        <f>VLOOKUP(I442,'[1]Hoja2'!A$3:I$54,4,0)</f>
        <v>PG INSPECCIONES, PG EMERGENCIA, REQUISITOS PARA MANEJO DE MÁQUINAS, REQUISITOS PARA REALIZAR LABORES EN TALLERES</v>
      </c>
      <c r="M442" s="109" t="str">
        <f>VLOOKUP(I442,'[1]Hoja2'!A$3:I$54,5,0)</f>
        <v>ELEMENTOS DE PROTECCIÓN PERSONAL</v>
      </c>
      <c r="N442" s="61">
        <v>2</v>
      </c>
      <c r="O442" s="61">
        <v>1</v>
      </c>
      <c r="P442" s="61">
        <v>10</v>
      </c>
      <c r="Q442" s="61">
        <f t="shared" si="50"/>
        <v>2</v>
      </c>
      <c r="R442" s="61">
        <f t="shared" si="51"/>
        <v>20</v>
      </c>
      <c r="S442" s="61" t="str">
        <f t="shared" si="52"/>
        <v>B-2</v>
      </c>
      <c r="T442" s="62" t="str">
        <f t="shared" si="53"/>
        <v>IV</v>
      </c>
      <c r="U442" s="62" t="str">
        <f t="shared" si="55"/>
        <v>Aceptable</v>
      </c>
      <c r="V442" s="60">
        <v>3</v>
      </c>
      <c r="W442" s="109" t="str">
        <f>VLOOKUP(I442,'[1]Hoja2'!A$3:I$54,6,0)</f>
        <v>SECUELA, CALIFICACIÓN DE ENFERMEDAD LABORAL, MUERTE</v>
      </c>
      <c r="X442" s="65"/>
      <c r="Y442" s="65"/>
      <c r="Z442" s="65"/>
      <c r="AA442" s="64" t="str">
        <f>VLOOKUP(I442,'[1]Hoja2'!A$3:I$54,7,0)</f>
        <v>NS EQUIPOS</v>
      </c>
      <c r="AB442" s="64" t="str">
        <f>VLOOKUP(I442,'[1]Hoja2'!A$3:I$54,8,0)</f>
        <v>BUENAS PRACTICAS, PROCEDIMIENTOS, INSPECCIONES PREUSO OPERACIONALES</v>
      </c>
      <c r="AC442" s="65" t="str">
        <f>VLOOKUP(I442,'[1]Hoja2'!A$3:I$54,9,0)</f>
        <v>INSPECCIONES PREOPERACIONALES</v>
      </c>
      <c r="AD442" s="83"/>
    </row>
    <row r="443" spans="1:30" ht="63.75">
      <c r="A443" s="156"/>
      <c r="B443" s="153"/>
      <c r="C443" s="126"/>
      <c r="D443" s="129"/>
      <c r="E443" s="132"/>
      <c r="F443" s="132"/>
      <c r="G443" s="132"/>
      <c r="H443" s="109" t="str">
        <f>VLOOKUP(I443,'[1]Hoja2'!A$3:I$54,2,0)</f>
        <v>HERRAMIENTAS MANUALES</v>
      </c>
      <c r="I443" s="59" t="s">
        <v>174</v>
      </c>
      <c r="J443" s="109" t="str">
        <f>VLOOKUP(I443,'[1]Hoja2'!A$3:I$54,3,0)</f>
        <v>QUEMADURAS, LESIONES, PELLIZCOS, APLASTAMIENTOS</v>
      </c>
      <c r="K443" s="60"/>
      <c r="L443" s="109" t="str">
        <f>VLOOKUP(I443,'[1]Hoja2'!A$3:I$54,4,0)</f>
        <v>REQUISITOS MANEJO DE EQUIPOS EMPLEADOS EN LABORES DE CONSTRUCCION ACUEDUCTO Y ALCANTARILLADO, PG INSPECCIONES,PG EMERGENCIA, REQUISITOS  PARA EL MANEJO DE MÁQUINAS HERRAMIENTAS</v>
      </c>
      <c r="M443" s="109" t="str">
        <f>VLOOKUP(I443,'[1]Hoja2'!A$3:I$54,5,0)</f>
        <v>ELEMENTOS DE PROTECCIÓN PERSONAL</v>
      </c>
      <c r="N443" s="61">
        <v>2</v>
      </c>
      <c r="O443" s="61">
        <v>1</v>
      </c>
      <c r="P443" s="61">
        <v>10</v>
      </c>
      <c r="Q443" s="61">
        <f t="shared" si="50"/>
        <v>2</v>
      </c>
      <c r="R443" s="61">
        <f t="shared" si="51"/>
        <v>20</v>
      </c>
      <c r="S443" s="61" t="str">
        <f t="shared" si="52"/>
        <v>B-2</v>
      </c>
      <c r="T443" s="62" t="str">
        <f t="shared" si="53"/>
        <v>IV</v>
      </c>
      <c r="U443" s="62" t="str">
        <f t="shared" si="55"/>
        <v>Aceptable</v>
      </c>
      <c r="V443" s="60">
        <v>3</v>
      </c>
      <c r="W443" s="109" t="str">
        <f>VLOOKUP(I443,'[1]Hoja2'!A$3:I$54,6,0)</f>
        <v>SECUELA, CALIFICACIÓN DE ENFERMEDAD LABORAL</v>
      </c>
      <c r="X443" s="65"/>
      <c r="Y443" s="65"/>
      <c r="Z443" s="65"/>
      <c r="AA443" s="64" t="str">
        <f>VLOOKUP(I443,'[1]Hoja2'!A$3:I$54,7,0)</f>
        <v>NS HERRAMIENTAS</v>
      </c>
      <c r="AB443" s="64" t="str">
        <f>VLOOKUP(I443,'[1]Hoja2'!A$3:I$54,8,0)</f>
        <v>BUENAS PRACTICAS,  INSPECCIONES OPERACIONALES</v>
      </c>
      <c r="AC443" s="65" t="str">
        <f>VLOOKUP(I443,'[1]Hoja2'!A$3:I$54,9,0)</f>
        <v>INSPECCIONES PREOPERACIONALES</v>
      </c>
      <c r="AD443" s="83"/>
    </row>
    <row r="444" spans="1:30" ht="40.5">
      <c r="A444" s="156"/>
      <c r="B444" s="153"/>
      <c r="C444" s="126"/>
      <c r="D444" s="129"/>
      <c r="E444" s="132"/>
      <c r="F444" s="132"/>
      <c r="G444" s="132"/>
      <c r="H444" s="109" t="str">
        <f>VLOOKUP(I444,'[1]Hoja2'!A$3:I$54,2,0)</f>
        <v>MANTENIMIENTO DE PUENTE GRUAS, LIMPIEZA DE CANALES, MANTENIMIENTO DE INSTALACIONES LOCATIVAS, MANTENIMIENTO Y REPARACION DE POZOS</v>
      </c>
      <c r="I444" s="59" t="s">
        <v>203</v>
      </c>
      <c r="J444" s="109" t="str">
        <f>VLOOKUP(I444,'[1]Hoja2'!A$3:I$54,3,0)</f>
        <v>LESIONES, FRACTURAS</v>
      </c>
      <c r="K444" s="60"/>
      <c r="L444" s="109" t="str">
        <f>VLOOKUP(I444,'[1]Hoja2'!A$3:I$54,4,0)</f>
        <v>PG INSPECCIONES, PG EMERGENCIA, REQUISITOS MÍNIMOS DE SEGURIDAD E HIGIENE PARA TRABAJOS EN ALTURAS</v>
      </c>
      <c r="M444" s="109" t="str">
        <f>VLOOKUP(I444,'[1]Hoja2'!A$3:I$54,5,0)</f>
        <v>ELEMENTOS DE PROTECCIÓN PERSONAL</v>
      </c>
      <c r="N444" s="61">
        <v>6</v>
      </c>
      <c r="O444" s="61">
        <v>3</v>
      </c>
      <c r="P444" s="61">
        <v>25</v>
      </c>
      <c r="Q444" s="61">
        <f t="shared" si="50"/>
        <v>18</v>
      </c>
      <c r="R444" s="61">
        <f t="shared" si="51"/>
        <v>450</v>
      </c>
      <c r="S444" s="61" t="str">
        <f t="shared" si="52"/>
        <v>A-18</v>
      </c>
      <c r="T444" s="62" t="str">
        <f t="shared" si="53"/>
        <v>II</v>
      </c>
      <c r="U444" s="62" t="str">
        <f t="shared" si="55"/>
        <v>No Aceptable o Aceptable con Control Especifico</v>
      </c>
      <c r="V444" s="60">
        <v>3</v>
      </c>
      <c r="W444" s="109" t="str">
        <f>VLOOKUP(I444,'[1]Hoja2'!A$3:I$54,6,0)</f>
        <v>SECUELA, CALIFICACIÓN DE ENFERMEDAD LABORAL, MUERTE</v>
      </c>
      <c r="X444" s="65"/>
      <c r="Y444" s="65"/>
      <c r="Z444" s="65"/>
      <c r="AA444" s="64" t="str">
        <f>VLOOKUP(I444,'[1]Hoja2'!A$3:I$54,7,0)</f>
        <v>NS TRABAJO EN ALTURAS</v>
      </c>
      <c r="AB444" s="64" t="str">
        <f>VLOOKUP(I444,'[1]Hoja2'!A$3:I$54,8,0)</f>
        <v>BUENAS PRACTICAS Y USO DE EPP COLECTIVOS</v>
      </c>
      <c r="AC444" s="65" t="str">
        <f>VLOOKUP(I444,'[1]Hoja2'!A$3:I$54,9,0)</f>
        <v>USO EPP, LISTAS PREOPERACIONALES</v>
      </c>
      <c r="AD444" s="83"/>
    </row>
    <row r="445" spans="1:30" ht="40.5">
      <c r="A445" s="156"/>
      <c r="B445" s="153"/>
      <c r="C445" s="126"/>
      <c r="D445" s="129"/>
      <c r="E445" s="132"/>
      <c r="F445" s="132"/>
      <c r="G445" s="132"/>
      <c r="H445" s="109" t="str">
        <f>VLOOKUP(I445,'[1]Hoja2'!A$3:I$54,2,0)</f>
        <v>INGRESO A POZOS, RED DE ACUEDUCTO, EXCAVACIONES</v>
      </c>
      <c r="I445" s="59" t="s">
        <v>196</v>
      </c>
      <c r="J445" s="109" t="str">
        <f>VLOOKUP(I445,'[1]Hoja2'!A$3:I$54,3,0)</f>
        <v>INTOXICACIÓN, ASFIXIA</v>
      </c>
      <c r="K445" s="60"/>
      <c r="L445" s="109" t="str">
        <f>VLOOKUP(I445,'[1]Hoja2'!A$3:I$54,4,0)</f>
        <v>PG INSPECCIONES, PG EMERGENCIA, REQUISITOS MÍNIMOS DE SEGURIDAD E HIGIENE PARA ESPACIOS CONFINADOS</v>
      </c>
      <c r="M445" s="109" t="str">
        <f>VLOOKUP(I445,'[1]Hoja2'!A$3:I$54,5,0)</f>
        <v>ELEMENTOS DE PROTECCIÓN PERSONAL</v>
      </c>
      <c r="N445" s="61">
        <v>6</v>
      </c>
      <c r="O445" s="61">
        <v>3</v>
      </c>
      <c r="P445" s="61">
        <v>25</v>
      </c>
      <c r="Q445" s="61">
        <f t="shared" si="50"/>
        <v>18</v>
      </c>
      <c r="R445" s="61">
        <f t="shared" si="51"/>
        <v>450</v>
      </c>
      <c r="S445" s="61" t="str">
        <f t="shared" si="52"/>
        <v>A-18</v>
      </c>
      <c r="T445" s="62" t="str">
        <f t="shared" si="53"/>
        <v>II</v>
      </c>
      <c r="U445" s="62" t="str">
        <f t="shared" si="55"/>
        <v>No Aceptable o Aceptable con Control Especifico</v>
      </c>
      <c r="V445" s="60">
        <v>3</v>
      </c>
      <c r="W445" s="109" t="str">
        <f>VLOOKUP(I445,'[1]Hoja2'!A$3:I$54,6,0)</f>
        <v>SECUELA, CALIFICACIÓN DE ENFERMEDAD LABORAL, MUERTE</v>
      </c>
      <c r="X445" s="65"/>
      <c r="Y445" s="65"/>
      <c r="Z445" s="65"/>
      <c r="AA445" s="64" t="str">
        <f>VLOOKUP(I445,'[1]Hoja2'!A$3:I$54,7,0)</f>
        <v>NS ESPACIOS CONFINADOS</v>
      </c>
      <c r="AB445" s="64" t="str">
        <f>VLOOKUP(I445,'[1]Hoja2'!A$3:I$54,8,0)</f>
        <v>BUENAS PRACTICAS, USO DE EPP Y COLECTIVOS</v>
      </c>
      <c r="AC445" s="65" t="str">
        <f>VLOOKUP(I445,'[1]Hoja2'!A$3:I$54,9,0)</f>
        <v>LISTAS PREOPERACIONALES</v>
      </c>
      <c r="AD445" s="83"/>
    </row>
    <row r="446" spans="1:30" ht="38.25">
      <c r="A446" s="156"/>
      <c r="B446" s="153"/>
      <c r="C446" s="126"/>
      <c r="D446" s="129"/>
      <c r="E446" s="132"/>
      <c r="F446" s="132"/>
      <c r="G446" s="132"/>
      <c r="H446" s="58" t="str">
        <f>VLOOKUP(I446,Hoja2!A$3:I$54,2,0)</f>
        <v>CARGA Y DESCARGA DE MÁQUINARIAS Y EQUIPOS</v>
      </c>
      <c r="I446" s="59" t="s">
        <v>216</v>
      </c>
      <c r="J446" s="58" t="str">
        <f>VLOOKUP(I446,Hoja2!A$3:I$54,3,0)</f>
        <v>APLASTAMIENTO, ATRAPAMIENTO, AMPUTACIÓN, PÉRDIDAS MATERIALES, FRACTURAS</v>
      </c>
      <c r="K446" s="60"/>
      <c r="L446" s="58" t="str">
        <f>VLOOKUP(I446,Hoja2!A$3:I$54,4,0)</f>
        <v>PG INSPECCIONES, PG EMERGENCIA, REQUISITOS MÍNIMOS DE SEGURIDAD E HIGIENE PARA TRABAJOS EN ALTURAS</v>
      </c>
      <c r="M446" s="58" t="str">
        <f>VLOOKUP(I446,Hoja2!A$3:I$54,5,0)</f>
        <v>NO OBSERVADO</v>
      </c>
      <c r="N446" s="61">
        <v>2</v>
      </c>
      <c r="O446" s="61">
        <v>1</v>
      </c>
      <c r="P446" s="61">
        <v>10</v>
      </c>
      <c r="Q446" s="61">
        <f t="shared" si="50"/>
        <v>2</v>
      </c>
      <c r="R446" s="61">
        <f t="shared" si="51"/>
        <v>20</v>
      </c>
      <c r="S446" s="61" t="str">
        <f t="shared" si="52"/>
        <v>B-2</v>
      </c>
      <c r="T446" s="62" t="str">
        <f t="shared" si="53"/>
        <v>IV</v>
      </c>
      <c r="U446" s="62" t="str">
        <f t="shared" si="55"/>
        <v>Aceptable</v>
      </c>
      <c r="V446" s="60">
        <v>3</v>
      </c>
      <c r="W446" s="58" t="str">
        <f>VLOOKUP(I446,Hoja2!A$3:I$54,6,0)</f>
        <v>SECUELA, CALIFICACIÓN DE ENFERMEDAD LABORAL, MUERTE</v>
      </c>
      <c r="X446" s="65"/>
      <c r="Y446" s="65"/>
      <c r="Z446" s="65"/>
      <c r="AA446" s="64" t="str">
        <f>VLOOKUP(I446,Hoja2!A$3:I$54,7,0)</f>
        <v>NS DE IZAJE</v>
      </c>
      <c r="AB446" s="64" t="str">
        <f>VLOOKUP(I446,Hoja2!A$3:I$54,8,0)</f>
        <v>BUENAS PRACTICAS, INSPECCIONES PREOPERACIONALES</v>
      </c>
      <c r="AC446" s="65" t="str">
        <f>VLOOKUP(I446,Hoja2!A$3:I$54,9,0)</f>
        <v>USO ADECUADO DE LENGUAJE PARA OPERACIONES DE IZAJE</v>
      </c>
      <c r="AD446" s="83"/>
    </row>
    <row r="447" spans="1:30" ht="15">
      <c r="A447" s="156"/>
      <c r="B447" s="153"/>
      <c r="C447" s="126"/>
      <c r="D447" s="129"/>
      <c r="E447" s="132"/>
      <c r="F447" s="132"/>
      <c r="G447" s="132"/>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0"/>
        <v>30</v>
      </c>
      <c r="R447" s="61">
        <f t="shared" si="51"/>
        <v>750</v>
      </c>
      <c r="S447" s="61" t="str">
        <f t="shared" si="52"/>
        <v>MA-30</v>
      </c>
      <c r="T447" s="62" t="str">
        <f t="shared" si="53"/>
        <v>I</v>
      </c>
      <c r="U447" s="62" t="str">
        <f t="shared" si="55"/>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56"/>
      <c r="B448" s="153"/>
      <c r="C448" s="126"/>
      <c r="D448" s="129"/>
      <c r="E448" s="132"/>
      <c r="F448" s="132"/>
      <c r="G448" s="132"/>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10</v>
      </c>
      <c r="O448" s="61">
        <v>3</v>
      </c>
      <c r="P448" s="61">
        <v>25</v>
      </c>
      <c r="Q448" s="61">
        <f t="shared" si="50"/>
        <v>30</v>
      </c>
      <c r="R448" s="61">
        <f t="shared" si="51"/>
        <v>750</v>
      </c>
      <c r="S448" s="61" t="str">
        <f t="shared" si="52"/>
        <v>MA-30</v>
      </c>
      <c r="T448" s="62" t="str">
        <f t="shared" si="53"/>
        <v>I</v>
      </c>
      <c r="U448" s="62" t="str">
        <f t="shared" si="55"/>
        <v>No Aceptable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56"/>
      <c r="B449" s="153"/>
      <c r="C449" s="126"/>
      <c r="D449" s="129"/>
      <c r="E449" s="132"/>
      <c r="F449" s="132"/>
      <c r="G449" s="132"/>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10</v>
      </c>
      <c r="O449" s="61">
        <v>3</v>
      </c>
      <c r="P449" s="61">
        <v>25</v>
      </c>
      <c r="Q449" s="61">
        <f t="shared" si="50"/>
        <v>30</v>
      </c>
      <c r="R449" s="61">
        <f t="shared" si="51"/>
        <v>750</v>
      </c>
      <c r="S449" s="61" t="str">
        <f t="shared" si="52"/>
        <v>MA-30</v>
      </c>
      <c r="T449" s="62" t="str">
        <f t="shared" si="53"/>
        <v>I</v>
      </c>
      <c r="U449" s="62" t="str">
        <f t="shared" si="55"/>
        <v>No Aceptable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56"/>
      <c r="B450" s="153"/>
      <c r="C450" s="126"/>
      <c r="D450" s="129"/>
      <c r="E450" s="132"/>
      <c r="F450" s="132"/>
      <c r="G450" s="132"/>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0"/>
        <v>6</v>
      </c>
      <c r="R450" s="61">
        <f t="shared" si="51"/>
        <v>60</v>
      </c>
      <c r="S450" s="61" t="str">
        <f t="shared" si="52"/>
        <v>M-6</v>
      </c>
      <c r="T450" s="62" t="str">
        <f t="shared" si="53"/>
        <v>III</v>
      </c>
      <c r="U450" s="62" t="str">
        <f t="shared" si="55"/>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56"/>
      <c r="B451" s="153"/>
      <c r="C451" s="126"/>
      <c r="D451" s="129"/>
      <c r="E451" s="132"/>
      <c r="F451" s="132"/>
      <c r="G451" s="132"/>
      <c r="H451" s="58" t="str">
        <f>VLOOKUP(I451,Hoja2!A$3:I$54,2,0)</f>
        <v>POLVOS INORGÁNICOS</v>
      </c>
      <c r="I451" s="59" t="s">
        <v>78</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3</v>
      </c>
      <c r="P451" s="61">
        <v>10</v>
      </c>
      <c r="Q451" s="61">
        <f t="shared" si="50"/>
        <v>6</v>
      </c>
      <c r="R451" s="61">
        <f t="shared" si="51"/>
        <v>60</v>
      </c>
      <c r="S451" s="61" t="str">
        <f t="shared" si="52"/>
        <v>M-6</v>
      </c>
      <c r="T451" s="62" t="str">
        <f t="shared" si="53"/>
        <v>III</v>
      </c>
      <c r="U451" s="62" t="str">
        <f t="shared" si="55"/>
        <v>Mejorable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PG HIGIENE</v>
      </c>
      <c r="AD451" s="83"/>
    </row>
    <row r="452" spans="1:30" ht="25.5">
      <c r="A452" s="156"/>
      <c r="B452" s="153"/>
      <c r="C452" s="126"/>
      <c r="D452" s="129"/>
      <c r="E452" s="132"/>
      <c r="F452" s="132"/>
      <c r="G452" s="132"/>
      <c r="H452" s="58" t="str">
        <f>VLOOKUP(I452,Hoja2!A$3:I$54,2,0)</f>
        <v>MATERIAL PARTICULADO</v>
      </c>
      <c r="I452" s="59" t="s">
        <v>84</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0"/>
        <v>2</v>
      </c>
      <c r="R452" s="61">
        <f t="shared" si="51"/>
        <v>20</v>
      </c>
      <c r="S452" s="61" t="str">
        <f t="shared" si="52"/>
        <v>B-2</v>
      </c>
      <c r="T452" s="62" t="str">
        <f t="shared" si="53"/>
        <v>IV</v>
      </c>
      <c r="U452" s="62" t="str">
        <f t="shared" si="55"/>
        <v>Aceptable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FORTALECIMIENTO PVE QUÍMICO</v>
      </c>
      <c r="AD452" s="83"/>
    </row>
    <row r="453" spans="1:30" ht="25.5">
      <c r="A453" s="156"/>
      <c r="B453" s="153"/>
      <c r="C453" s="126"/>
      <c r="D453" s="129"/>
      <c r="E453" s="132"/>
      <c r="F453" s="132"/>
      <c r="G453" s="132"/>
      <c r="H453" s="58" t="str">
        <f>VLOOKUP(I453,Hoja2!A$3:I$54,2,0)</f>
        <v>HUMOS METÁLICOS O NO METÁLICOS</v>
      </c>
      <c r="I453" s="59" t="s">
        <v>93</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2</v>
      </c>
      <c r="O453" s="61">
        <v>1</v>
      </c>
      <c r="P453" s="61">
        <v>10</v>
      </c>
      <c r="Q453" s="61">
        <f t="shared" si="50"/>
        <v>2</v>
      </c>
      <c r="R453" s="61">
        <f t="shared" si="51"/>
        <v>20</v>
      </c>
      <c r="S453" s="61" t="str">
        <f t="shared" si="52"/>
        <v>B-2</v>
      </c>
      <c r="T453" s="62" t="str">
        <f t="shared" si="53"/>
        <v>IV</v>
      </c>
      <c r="U453" s="62" t="str">
        <f t="shared" si="55"/>
        <v>Aceptable</v>
      </c>
      <c r="V453" s="60">
        <v>3</v>
      </c>
      <c r="W453" s="58" t="str">
        <f>VLOOKUP(I453,Hoja2!A$3:I$54,6,0)</f>
        <v>SECUELA, CALIFICACIÓN DE ENFERMEDAD LABORAL, MUERTE</v>
      </c>
      <c r="X453" s="65"/>
      <c r="Y453" s="65"/>
      <c r="Z453" s="65"/>
      <c r="AA453" s="64" t="str">
        <f>VLOOKUP(I453,Hoja2!A$3:I$54,7,0)</f>
        <v>NS QUIMICOS</v>
      </c>
      <c r="AB453" s="64" t="str">
        <f>VLOOKUP(I453,Hoja2!A$3:I$54,8,0)</f>
        <v>BUENAS PRACTICAS, AUTOCUIDADO Y EPP</v>
      </c>
      <c r="AC453" s="65" t="str">
        <f>VLOOKUP(I453,Hoja2!A$3:I$54,9,0)</f>
        <v>FORTALECIMIENTO PVE QUÍMICO</v>
      </c>
      <c r="AD453" s="83"/>
    </row>
    <row r="454" spans="1:30" ht="15">
      <c r="A454" s="156"/>
      <c r="B454" s="153"/>
      <c r="C454" s="126"/>
      <c r="D454" s="129"/>
      <c r="E454" s="132"/>
      <c r="F454" s="132"/>
      <c r="G454" s="132"/>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0"/>
        <v>2</v>
      </c>
      <c r="R454" s="61">
        <f t="shared" si="51"/>
        <v>20</v>
      </c>
      <c r="S454" s="61" t="str">
        <f t="shared" si="52"/>
        <v>B-2</v>
      </c>
      <c r="T454" s="62" t="str">
        <f t="shared" si="53"/>
        <v>IV</v>
      </c>
      <c r="U454" s="62" t="str">
        <f t="shared" si="55"/>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56"/>
      <c r="B455" s="153"/>
      <c r="C455" s="126"/>
      <c r="D455" s="129"/>
      <c r="E455" s="132"/>
      <c r="F455" s="132"/>
      <c r="G455" s="132"/>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0"/>
        <v>6</v>
      </c>
      <c r="R455" s="61">
        <f t="shared" si="51"/>
        <v>60</v>
      </c>
      <c r="S455" s="61" t="str">
        <f t="shared" si="52"/>
        <v>M-6</v>
      </c>
      <c r="T455" s="62" t="str">
        <f t="shared" si="53"/>
        <v>III</v>
      </c>
      <c r="U455" s="62" t="str">
        <f t="shared" si="55"/>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56"/>
      <c r="B456" s="153"/>
      <c r="C456" s="126"/>
      <c r="D456" s="129"/>
      <c r="E456" s="132"/>
      <c r="F456" s="132"/>
      <c r="G456" s="132"/>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0"/>
        <v>2</v>
      </c>
      <c r="R456" s="61">
        <f t="shared" si="51"/>
        <v>20</v>
      </c>
      <c r="S456" s="61" t="str">
        <f t="shared" si="52"/>
        <v>B-2</v>
      </c>
      <c r="T456" s="62" t="str">
        <f t="shared" si="53"/>
        <v>IV</v>
      </c>
      <c r="U456" s="62" t="str">
        <f t="shared" si="55"/>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56"/>
      <c r="B457" s="153"/>
      <c r="C457" s="126"/>
      <c r="D457" s="129"/>
      <c r="E457" s="132"/>
      <c r="F457" s="132"/>
      <c r="G457" s="132"/>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6" ref="Q457:Q520">N457*O457</f>
        <v>8</v>
      </c>
      <c r="R457" s="61">
        <f aca="true" t="shared" si="57" ref="R457:R520">Q457*P457</f>
        <v>200</v>
      </c>
      <c r="S457" s="61" t="str">
        <f aca="true" t="shared" si="58" ref="S457:S520">IF(Q457=40,"MA-40",IF(Q457=30,"MA-30",IF(Q457=20,"A-20",IF(Q457=10,"A-10",IF(Q457=24,"MA-24",IF(Q457=18,"A-18",IF(Q457=12,"A-12",IF(Q457=6,"M-6",IF(Q457=8,"M-8",IF(Q457=6,"M-6",IF(Q457=4,"B-4",IF(Q457=2,"B-2",))))))))))))</f>
        <v>M-8</v>
      </c>
      <c r="T457" s="62" t="str">
        <f aca="true" t="shared" si="59" ref="T457:T520">IF(R457&lt;=20,"IV",IF(R457&lt;=120,"III",IF(R457&lt;=500,"II",IF(R457&lt;=4000,"I"))))</f>
        <v>II</v>
      </c>
      <c r="U457" s="62" t="str">
        <f t="shared" si="55"/>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56"/>
      <c r="B458" s="153"/>
      <c r="C458" s="126"/>
      <c r="D458" s="129"/>
      <c r="E458" s="132"/>
      <c r="F458" s="132"/>
      <c r="G458" s="132"/>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6"/>
        <v>4</v>
      </c>
      <c r="R458" s="61">
        <f t="shared" si="57"/>
        <v>40</v>
      </c>
      <c r="S458" s="61" t="str">
        <f t="shared" si="58"/>
        <v>B-4</v>
      </c>
      <c r="T458" s="62" t="str">
        <f t="shared" si="59"/>
        <v>III</v>
      </c>
      <c r="U458" s="62" t="str">
        <f t="shared" si="55"/>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56"/>
      <c r="B459" s="153"/>
      <c r="C459" s="126"/>
      <c r="D459" s="129"/>
      <c r="E459" s="132"/>
      <c r="F459" s="132"/>
      <c r="G459" s="132"/>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6"/>
        <v>4</v>
      </c>
      <c r="R459" s="61">
        <f t="shared" si="57"/>
        <v>40</v>
      </c>
      <c r="S459" s="61" t="str">
        <f t="shared" si="58"/>
        <v>B-4</v>
      </c>
      <c r="T459" s="62" t="str">
        <f t="shared" si="59"/>
        <v>III</v>
      </c>
      <c r="U459" s="62" t="str">
        <f t="shared" si="55"/>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56"/>
      <c r="B460" s="153"/>
      <c r="C460" s="126"/>
      <c r="D460" s="129"/>
      <c r="E460" s="132"/>
      <c r="F460" s="132"/>
      <c r="G460" s="132"/>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6"/>
        <v>6</v>
      </c>
      <c r="R460" s="61">
        <f t="shared" si="57"/>
        <v>60</v>
      </c>
      <c r="S460" s="61" t="str">
        <f t="shared" si="58"/>
        <v>M-6</v>
      </c>
      <c r="T460" s="62" t="str">
        <f t="shared" si="59"/>
        <v>III</v>
      </c>
      <c r="U460" s="62" t="str">
        <f t="shared" si="55"/>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56"/>
      <c r="B461" s="153"/>
      <c r="C461" s="126"/>
      <c r="D461" s="129"/>
      <c r="E461" s="132"/>
      <c r="F461" s="132"/>
      <c r="G461" s="132"/>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6"/>
        <v>6</v>
      </c>
      <c r="R461" s="61">
        <f t="shared" si="57"/>
        <v>150</v>
      </c>
      <c r="S461" s="61" t="str">
        <f t="shared" si="58"/>
        <v>M-6</v>
      </c>
      <c r="T461" s="62" t="str">
        <f t="shared" si="59"/>
        <v>II</v>
      </c>
      <c r="U461" s="62" t="str">
        <f t="shared" si="55"/>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56"/>
      <c r="B462" s="153"/>
      <c r="C462" s="126"/>
      <c r="D462" s="129"/>
      <c r="E462" s="132"/>
      <c r="F462" s="132"/>
      <c r="G462" s="132"/>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6"/>
        <v>6</v>
      </c>
      <c r="R462" s="61">
        <f t="shared" si="57"/>
        <v>150</v>
      </c>
      <c r="S462" s="61" t="str">
        <f t="shared" si="58"/>
        <v>M-6</v>
      </c>
      <c r="T462" s="62" t="str">
        <f t="shared" si="59"/>
        <v>II</v>
      </c>
      <c r="U462" s="62" t="str">
        <f t="shared" si="55"/>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56"/>
      <c r="B463" s="153"/>
      <c r="C463" s="126"/>
      <c r="D463" s="129"/>
      <c r="E463" s="132"/>
      <c r="F463" s="132"/>
      <c r="G463" s="132"/>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6"/>
        <v>6</v>
      </c>
      <c r="R463" s="61">
        <f t="shared" si="57"/>
        <v>60</v>
      </c>
      <c r="S463" s="61" t="str">
        <f t="shared" si="58"/>
        <v>M-6</v>
      </c>
      <c r="T463" s="62" t="str">
        <f t="shared" si="59"/>
        <v>III</v>
      </c>
      <c r="U463" s="62" t="str">
        <f t="shared" si="55"/>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56"/>
      <c r="B464" s="153"/>
      <c r="C464" s="126"/>
      <c r="D464" s="129"/>
      <c r="E464" s="132"/>
      <c r="F464" s="132"/>
      <c r="G464" s="132"/>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6"/>
        <v>2</v>
      </c>
      <c r="R464" s="61">
        <f t="shared" si="57"/>
        <v>20</v>
      </c>
      <c r="S464" s="61" t="str">
        <f t="shared" si="58"/>
        <v>B-2</v>
      </c>
      <c r="T464" s="62" t="str">
        <f t="shared" si="59"/>
        <v>IV</v>
      </c>
      <c r="U464" s="62" t="str">
        <f t="shared" si="55"/>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56"/>
      <c r="B465" s="153"/>
      <c r="C465" s="126"/>
      <c r="D465" s="129"/>
      <c r="E465" s="132"/>
      <c r="F465" s="132"/>
      <c r="G465" s="132"/>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6"/>
        <v>4</v>
      </c>
      <c r="R465" s="61">
        <f t="shared" si="57"/>
        <v>40</v>
      </c>
      <c r="S465" s="61" t="str">
        <f t="shared" si="58"/>
        <v>B-4</v>
      </c>
      <c r="T465" s="66" t="str">
        <f t="shared" si="59"/>
        <v>III</v>
      </c>
      <c r="U465" s="66" t="str">
        <f t="shared" si="55"/>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56"/>
      <c r="B466" s="153"/>
      <c r="C466" s="126"/>
      <c r="D466" s="129"/>
      <c r="E466" s="132"/>
      <c r="F466" s="132"/>
      <c r="G466" s="132"/>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6"/>
        <v>4</v>
      </c>
      <c r="R466" s="61">
        <f t="shared" si="57"/>
        <v>40</v>
      </c>
      <c r="S466" s="61" t="str">
        <f t="shared" si="58"/>
        <v>B-4</v>
      </c>
      <c r="T466" s="66" t="str">
        <f t="shared" si="59"/>
        <v>III</v>
      </c>
      <c r="U466" s="66" t="str">
        <f t="shared" si="55"/>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56"/>
      <c r="B467" s="153"/>
      <c r="C467" s="126"/>
      <c r="D467" s="129"/>
      <c r="E467" s="132"/>
      <c r="F467" s="132"/>
      <c r="G467" s="132"/>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6"/>
        <v>4</v>
      </c>
      <c r="R467" s="61">
        <f t="shared" si="57"/>
        <v>40</v>
      </c>
      <c r="S467" s="61" t="str">
        <f t="shared" si="58"/>
        <v>B-4</v>
      </c>
      <c r="T467" s="66" t="str">
        <f t="shared" si="59"/>
        <v>III</v>
      </c>
      <c r="U467" s="66" t="str">
        <f t="shared" si="55"/>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56"/>
      <c r="B468" s="153"/>
      <c r="C468" s="127"/>
      <c r="D468" s="130"/>
      <c r="E468" s="133"/>
      <c r="F468" s="133"/>
      <c r="G468" s="133"/>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6"/>
        <v>6</v>
      </c>
      <c r="R468" s="96">
        <f t="shared" si="57"/>
        <v>60</v>
      </c>
      <c r="S468" s="96" t="str">
        <f t="shared" si="58"/>
        <v>M-6</v>
      </c>
      <c r="T468" s="89" t="str">
        <f t="shared" si="59"/>
        <v>III</v>
      </c>
      <c r="U468" s="89" t="str">
        <f t="shared" si="55"/>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25.5">
      <c r="A469" s="156"/>
      <c r="B469" s="153"/>
      <c r="C469" s="116" t="s">
        <v>310</v>
      </c>
      <c r="D469" s="119" t="s">
        <v>328</v>
      </c>
      <c r="E469" s="122" t="s">
        <v>304</v>
      </c>
      <c r="F469" s="122">
        <v>52</v>
      </c>
      <c r="G469" s="122" t="s">
        <v>256</v>
      </c>
      <c r="H469" s="110" t="str">
        <f>VLOOKUP(I469,Hoja2!A$3:I$54,2,0)</f>
        <v>INADECUADAS CONEXIONES ELÉCTRICAS, SATURACIÓN EN TOMAS DE ENERGÍA</v>
      </c>
      <c r="I469" s="101" t="s">
        <v>158</v>
      </c>
      <c r="J469" s="110" t="str">
        <f>VLOOKUP(I469,Hoja2!A$3:I$54,3,0)</f>
        <v>QUEMADURAS, ELECTROCUCIÓN, ARITMIA CARDIACA, MUERTE</v>
      </c>
      <c r="K469" s="102"/>
      <c r="L469" s="110" t="str">
        <f>VLOOKUP(I469,Hoja2!A$3:I$54,4,0)</f>
        <v>PG INSPECCIONES, PG EMERGENCIA, REQUISITOS MÍNIMOS PARA LÍNEAS ELÉCTRICAS</v>
      </c>
      <c r="M469" s="110" t="str">
        <f>VLOOKUP(I469,Hoja2!A$3:I$54,5,0)</f>
        <v>ELEMENTOS DE PROTECCIÓN PERSONAL</v>
      </c>
      <c r="N469" s="103">
        <v>10</v>
      </c>
      <c r="O469" s="103">
        <v>3</v>
      </c>
      <c r="P469" s="103">
        <v>60</v>
      </c>
      <c r="Q469" s="103">
        <f t="shared" si="56"/>
        <v>30</v>
      </c>
      <c r="R469" s="103">
        <f t="shared" si="57"/>
        <v>1800</v>
      </c>
      <c r="S469" s="103" t="str">
        <f t="shared" si="58"/>
        <v>MA-30</v>
      </c>
      <c r="T469" s="78" t="str">
        <f t="shared" si="59"/>
        <v>I</v>
      </c>
      <c r="U469" s="78" t="str">
        <f>IF(T469=0,"",IF(T469="IV","Aceptable",IF(T469="III","Mejorable",IF(T469="II","No Aceptable o Aceptable con Control Especifico",IF(T469="I","No Aceptable","")))))</f>
        <v>No Aceptable</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25.5">
      <c r="A470" s="156"/>
      <c r="B470" s="153"/>
      <c r="C470" s="117"/>
      <c r="D470" s="120"/>
      <c r="E470" s="123"/>
      <c r="F470" s="123"/>
      <c r="G470" s="123"/>
      <c r="H470" s="111" t="str">
        <f>VLOOKUP(I470,Hoja2!A$3:I$54,2,0)</f>
        <v>INADECUADAS CONEXIONES ELÉCTRICAS, SATURACIÓN EN TOMAS DE ENERGÍA</v>
      </c>
      <c r="I470" s="68" t="s">
        <v>163</v>
      </c>
      <c r="J470" s="111" t="str">
        <f>VLOOKUP(I470,Hoja2!A$3:I$54,3,0)</f>
        <v>INTOXICACIÓN, QUEMADURAS</v>
      </c>
      <c r="K470" s="69"/>
      <c r="L470" s="111" t="str">
        <f>VLOOKUP(I470,Hoja2!A$3:I$54,4,0)</f>
        <v>PG INSPECCIONES, PG EMERGENCIA</v>
      </c>
      <c r="M470" s="111" t="str">
        <f>VLOOKUP(I470,Hoja2!A$3:I$54,5,0)</f>
        <v>BRIGADAS DE EMERGENCIA</v>
      </c>
      <c r="N470" s="70">
        <v>10</v>
      </c>
      <c r="O470" s="70">
        <v>3</v>
      </c>
      <c r="P470" s="70">
        <v>60</v>
      </c>
      <c r="Q470" s="70">
        <f t="shared" si="56"/>
        <v>30</v>
      </c>
      <c r="R470" s="70">
        <f t="shared" si="57"/>
        <v>1800</v>
      </c>
      <c r="S470" s="70" t="str">
        <f t="shared" si="58"/>
        <v>MA-30</v>
      </c>
      <c r="T470" s="62" t="str">
        <f t="shared" si="59"/>
        <v>I</v>
      </c>
      <c r="U470" s="62" t="str">
        <f aca="true" t="shared" si="60" ref="U470:U504">IF(T470=0,"",IF(T470="IV","Aceptable",IF(T470="III","Mejorable",IF(T470="II","No Aceptable o Aceptable con Control Especifico",IF(T470="I","No Aceptable","")))))</f>
        <v>No Aceptable</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40.5">
      <c r="A471" s="156"/>
      <c r="B471" s="153"/>
      <c r="C471" s="117"/>
      <c r="D471" s="120"/>
      <c r="E471" s="123"/>
      <c r="F471" s="123"/>
      <c r="G471" s="123"/>
      <c r="H471" s="111" t="str">
        <f>VLOOKUP(I471,Hoja2!A$3:I$54,2,0)</f>
        <v>ESCALERAS SIN BARANDAL, PISOS A DESNIVEL,INFRAESTRUCTURA DÉBIL, OBJETOS MAL UBICADOS, AUSENCIA DE ORDEN Y ASEO</v>
      </c>
      <c r="I471" s="68" t="s">
        <v>247</v>
      </c>
      <c r="J471" s="111" t="str">
        <f>VLOOKUP(I471,Hoja2!A$3:I$54,3,0)</f>
        <v>CAÍDAS DEL MISMO Y DISTINTO NIVEL, FRACTURAS, GOLPE CON OBJETOS, CAÍDA DE OBJETOS, OBSTRUCCIÓN DE VÍAS</v>
      </c>
      <c r="K471" s="69"/>
      <c r="L471" s="111" t="str">
        <f>VLOOKUP(I471,Hoja2!A$3:I$54,4,0)</f>
        <v>PG INSPECCIONES, PG EMERGENCIA</v>
      </c>
      <c r="M471" s="111" t="str">
        <f>VLOOKUP(I471,Hoja2!A$3:I$54,5,0)</f>
        <v>CAPACITACIÓN</v>
      </c>
      <c r="N471" s="70">
        <v>6</v>
      </c>
      <c r="O471" s="70">
        <v>3</v>
      </c>
      <c r="P471" s="70">
        <v>10</v>
      </c>
      <c r="Q471" s="70">
        <f t="shared" si="56"/>
        <v>18</v>
      </c>
      <c r="R471" s="70">
        <f t="shared" si="57"/>
        <v>180</v>
      </c>
      <c r="S471" s="70" t="str">
        <f t="shared" si="58"/>
        <v>A-18</v>
      </c>
      <c r="T471" s="62" t="str">
        <f t="shared" si="59"/>
        <v>II</v>
      </c>
      <c r="U471" s="62" t="str">
        <f t="shared" si="60"/>
        <v>No Aceptable o Aceptable con Control Especifico</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30">
      <c r="A472" s="156"/>
      <c r="B472" s="153"/>
      <c r="C472" s="117"/>
      <c r="D472" s="120"/>
      <c r="E472" s="123"/>
      <c r="F472" s="123"/>
      <c r="G472" s="123"/>
      <c r="H472" s="111" t="str">
        <f>VLOOKUP(I472,Hoja2!A$3:I$54,2,0)</f>
        <v>LLUVIAS, CRECIENTE DE RIOS Y QUEBRADAS, CAÍDAS DESDE TARAVITAS Y PUENTES</v>
      </c>
      <c r="I472" s="68" t="s">
        <v>334</v>
      </c>
      <c r="J472" s="111" t="str">
        <f>VLOOKUP(I472,Hoja2!A$3:I$54,3,0)</f>
        <v>INMERSIÓN, MUERTE</v>
      </c>
      <c r="K472" s="69"/>
      <c r="L472" s="111" t="str">
        <f>VLOOKUP(I472,Hoja2!A$3:I$54,4,0)</f>
        <v>PG INSPECCIONES, PG EMERGENCIA</v>
      </c>
      <c r="M472" s="111" t="str">
        <f>VLOOKUP(I472,Hoja2!A$3:I$54,5,0)</f>
        <v>CAPACITACIÓN</v>
      </c>
      <c r="N472" s="70">
        <v>10</v>
      </c>
      <c r="O472" s="70">
        <v>3</v>
      </c>
      <c r="P472" s="70">
        <v>25</v>
      </c>
      <c r="Q472" s="70">
        <f t="shared" si="56"/>
        <v>30</v>
      </c>
      <c r="R472" s="70">
        <f t="shared" si="57"/>
        <v>750</v>
      </c>
      <c r="S472" s="70" t="str">
        <f t="shared" si="58"/>
        <v>MA-30</v>
      </c>
      <c r="T472" s="66" t="str">
        <f t="shared" si="59"/>
        <v>I</v>
      </c>
      <c r="U472" s="66" t="str">
        <f t="shared" si="60"/>
        <v>No Aceptable</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56"/>
      <c r="B473" s="153"/>
      <c r="C473" s="117"/>
      <c r="D473" s="120"/>
      <c r="E473" s="123"/>
      <c r="F473" s="123"/>
      <c r="G473" s="123"/>
      <c r="H473" s="111" t="str">
        <f>VLOOKUP(I473,Hoja2!A$3:I$54,2,0)</f>
        <v>SUPERFICIES DE TRABAJO IRREGULARES O DESLIZANTES</v>
      </c>
      <c r="I473" s="68" t="s">
        <v>248</v>
      </c>
      <c r="J473" s="111" t="str">
        <f>VLOOKUP(I473,Hoja2!A$3:I$54,3,0)</f>
        <v>CAÍDAS DEL MISMO Y DISTINTO NIVEL, FRACTURAS, GOLPE CON OBJETOS</v>
      </c>
      <c r="K473" s="69"/>
      <c r="L473" s="111" t="str">
        <f>VLOOKUP(I473,Hoja2!A$3:I$54,4,0)</f>
        <v>PG INSPECCIONES, PG EMERGENCIA</v>
      </c>
      <c r="M473" s="111" t="str">
        <f>VLOOKUP(I473,Hoja2!A$3:I$54,5,0)</f>
        <v>CAPACITACIÓN</v>
      </c>
      <c r="N473" s="70">
        <v>10</v>
      </c>
      <c r="O473" s="70">
        <v>4</v>
      </c>
      <c r="P473" s="70">
        <v>60</v>
      </c>
      <c r="Q473" s="70">
        <f t="shared" si="56"/>
        <v>40</v>
      </c>
      <c r="R473" s="70">
        <f t="shared" si="57"/>
        <v>2400</v>
      </c>
      <c r="S473" s="70" t="str">
        <f t="shared" si="58"/>
        <v>MA-40</v>
      </c>
      <c r="T473" s="66" t="str">
        <f t="shared" si="59"/>
        <v>I</v>
      </c>
      <c r="U473" s="66" t="str">
        <f t="shared" si="60"/>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30">
      <c r="A474" s="156"/>
      <c r="B474" s="153"/>
      <c r="C474" s="117"/>
      <c r="D474" s="120"/>
      <c r="E474" s="123"/>
      <c r="F474" s="123"/>
      <c r="G474" s="123"/>
      <c r="H474" s="111" t="str">
        <f>VLOOKUP(I474,Hoja2!A$3:I$54,2,0)</f>
        <v>SISTEMAS Y MEDIDAS DE ALMACENAMIENTO</v>
      </c>
      <c r="I474" s="68" t="s">
        <v>249</v>
      </c>
      <c r="J474" s="111" t="str">
        <f>VLOOKUP(I474,Hoja2!A$3:I$54,3,0)</f>
        <v>CAÍDAS DEL MISMO Y DISTINTO NIVEL, FRACTURAS, GOLPE CON OBJETOS, CAÍDA DE OBJETOS, OBSTRUCCIÓN DE VÍAS</v>
      </c>
      <c r="K474" s="69"/>
      <c r="L474" s="111" t="str">
        <f>VLOOKUP(I474,Hoja2!A$3:I$54,4,0)</f>
        <v>PG INSPECCIONES, PG EMERGENCIA</v>
      </c>
      <c r="M474" s="111" t="str">
        <f>VLOOKUP(I474,Hoja2!A$3:I$54,5,0)</f>
        <v>CAPACITACIÓN</v>
      </c>
      <c r="N474" s="70">
        <v>10</v>
      </c>
      <c r="O474" s="70">
        <v>4</v>
      </c>
      <c r="P474" s="70">
        <v>25</v>
      </c>
      <c r="Q474" s="70">
        <f t="shared" si="56"/>
        <v>40</v>
      </c>
      <c r="R474" s="70">
        <f t="shared" si="57"/>
        <v>1000</v>
      </c>
      <c r="S474" s="70" t="str">
        <f t="shared" si="58"/>
        <v>MA-40</v>
      </c>
      <c r="T474" s="66" t="str">
        <f t="shared" si="59"/>
        <v>I</v>
      </c>
      <c r="U474" s="66" t="str">
        <f t="shared" si="60"/>
        <v>No Aceptable</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56"/>
      <c r="B475" s="153"/>
      <c r="C475" s="117"/>
      <c r="D475" s="120"/>
      <c r="E475" s="123"/>
      <c r="F475" s="123"/>
      <c r="G475" s="123"/>
      <c r="H475" s="111" t="str">
        <f>VLOOKUP(I475,Hoja2!A$3:I$54,2,0)</f>
        <v>ATROPELLAMIENTO, ENVESTIDA</v>
      </c>
      <c r="I475" s="68" t="s">
        <v>189</v>
      </c>
      <c r="J475" s="111" t="str">
        <f>VLOOKUP(I475,Hoja2!A$3:I$54,3,0)</f>
        <v>LESIONES, PÉRDIDAS MATERIALES, MUERTE</v>
      </c>
      <c r="K475" s="69"/>
      <c r="L475" s="111" t="str">
        <f>VLOOKUP(I475,Hoja2!A$3:I$54,4,0)</f>
        <v>PG INSPECCIONES, PG EMERGENCIA</v>
      </c>
      <c r="M475" s="111" t="str">
        <f>VLOOKUP(I475,Hoja2!A$3:I$54,5,0)</f>
        <v>PG SEGURIDAD VIAL</v>
      </c>
      <c r="N475" s="70">
        <v>2</v>
      </c>
      <c r="O475" s="70">
        <v>4</v>
      </c>
      <c r="P475" s="70">
        <v>25</v>
      </c>
      <c r="Q475" s="70">
        <f t="shared" si="56"/>
        <v>8</v>
      </c>
      <c r="R475" s="70">
        <f t="shared" si="57"/>
        <v>200</v>
      </c>
      <c r="S475" s="70" t="str">
        <f t="shared" si="58"/>
        <v>M-8</v>
      </c>
      <c r="T475" s="62" t="str">
        <f t="shared" si="59"/>
        <v>II</v>
      </c>
      <c r="U475" s="62" t="str">
        <f t="shared" si="60"/>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56"/>
      <c r="B476" s="153"/>
      <c r="C476" s="117"/>
      <c r="D476" s="120"/>
      <c r="E476" s="123"/>
      <c r="F476" s="123"/>
      <c r="G476" s="123"/>
      <c r="H476" s="111" t="str">
        <f>VLOOKUP(I476,Hoja2!A$3:I$54,2,0)</f>
        <v>ATRACO, ROBO, ATENTADO, SECUESTROS, DE ORDEN PÚBLICO</v>
      </c>
      <c r="I476" s="68" t="s">
        <v>180</v>
      </c>
      <c r="J476" s="111" t="str">
        <f>VLOOKUP(I476,Hoja2!A$3:I$54,3,0)</f>
        <v>HERIDAS, LESIONES FÍSICAS / PSICOLÓGICAS</v>
      </c>
      <c r="K476" s="69"/>
      <c r="L476" s="111" t="str">
        <f>VLOOKUP(I476,Hoja2!A$3:I$54,4,0)</f>
        <v>PG INSPECCIONES, PG EMERGENCIA</v>
      </c>
      <c r="M476" s="111" t="str">
        <f>VLOOKUP(I476,Hoja2!A$3:I$54,5,0)</f>
        <v>UNIFORMES CORPORATIVOS, CHAQUETAS CORPORATIVAS, CARNETIZACIÓN</v>
      </c>
      <c r="N476" s="70">
        <v>6</v>
      </c>
      <c r="O476" s="70">
        <v>3</v>
      </c>
      <c r="P476" s="70">
        <v>25</v>
      </c>
      <c r="Q476" s="70">
        <f t="shared" si="56"/>
        <v>18</v>
      </c>
      <c r="R476" s="70">
        <f t="shared" si="57"/>
        <v>450</v>
      </c>
      <c r="S476" s="70" t="str">
        <f t="shared" si="58"/>
        <v>A-18</v>
      </c>
      <c r="T476" s="62" t="str">
        <f t="shared" si="59"/>
        <v>II</v>
      </c>
      <c r="U476" s="62" t="str">
        <f t="shared" si="60"/>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56"/>
      <c r="B477" s="153"/>
      <c r="C477" s="117"/>
      <c r="D477" s="120"/>
      <c r="E477" s="123"/>
      <c r="F477" s="123"/>
      <c r="G477" s="123"/>
      <c r="H477" s="111" t="str">
        <f>VLOOKUP(I477,Hoja2!A$3:I$54,2,0)</f>
        <v>EXPLOSION, FUGA, DERRAME E INCENDIO</v>
      </c>
      <c r="I477" s="68" t="s">
        <v>230</v>
      </c>
      <c r="J477" s="111" t="str">
        <f>VLOOKUP(I477,Hoja2!A$3:I$54,3,0)</f>
        <v>INTOXICACIÓN, QUEMADURAS, LESIONES, ATRAPAMIENTO</v>
      </c>
      <c r="K477" s="69"/>
      <c r="L477" s="111" t="str">
        <f>VLOOKUP(I477,Hoja2!A$3:I$54,4,0)</f>
        <v>PG INSPECCIONES, PG EMERGENCIA</v>
      </c>
      <c r="M477" s="111" t="str">
        <f>VLOOKUP(I477,Hoja2!A$3:I$54,5,0)</f>
        <v>NO OBSERVADO</v>
      </c>
      <c r="N477" s="70">
        <v>2</v>
      </c>
      <c r="O477" s="70">
        <v>2</v>
      </c>
      <c r="P477" s="70">
        <v>10</v>
      </c>
      <c r="Q477" s="70">
        <f t="shared" si="56"/>
        <v>4</v>
      </c>
      <c r="R477" s="70">
        <f t="shared" si="57"/>
        <v>40</v>
      </c>
      <c r="S477" s="70" t="str">
        <f t="shared" si="58"/>
        <v>B-4</v>
      </c>
      <c r="T477" s="62" t="str">
        <f t="shared" si="59"/>
        <v>III</v>
      </c>
      <c r="U477" s="62" t="str">
        <f t="shared" si="60"/>
        <v>Mejorable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56"/>
      <c r="B478" s="153"/>
      <c r="C478" s="117"/>
      <c r="D478" s="120"/>
      <c r="E478" s="123"/>
      <c r="F478" s="123"/>
      <c r="G478" s="123"/>
      <c r="H478" s="111" t="str">
        <f>VLOOKUP(I478,'[1]Hoja2'!A$3:I$54,2,0)</f>
        <v>MÁQUINARIA Y EQUIPO</v>
      </c>
      <c r="I478" s="68" t="s">
        <v>168</v>
      </c>
      <c r="J478" s="111" t="str">
        <f>VLOOKUP(I478,'[1]Hoja2'!A$3:I$54,3,0)</f>
        <v>ATRAPAMIENTO, AMPUTACIÓN, APLASTAMIENTO, FRACTURA</v>
      </c>
      <c r="K478" s="69"/>
      <c r="L478" s="111" t="str">
        <f>VLOOKUP(I478,'[1]Hoja2'!A$3:I$54,4,0)</f>
        <v>PG INSPECCIONES, PG EMERGENCIA, REQUISITOS PARA MANEJO DE MÁQUINAS, REQUISITOS PARA REALIZAR LABORES EN TALLERES</v>
      </c>
      <c r="M478" s="111" t="str">
        <f>VLOOKUP(I478,'[1]Hoja2'!A$3:I$54,5,0)</f>
        <v>ELEMENTOS DE PROTECCIÓN PERSONAL</v>
      </c>
      <c r="N478" s="70">
        <v>2</v>
      </c>
      <c r="O478" s="70">
        <v>1</v>
      </c>
      <c r="P478" s="70">
        <v>10</v>
      </c>
      <c r="Q478" s="70">
        <f t="shared" si="56"/>
        <v>2</v>
      </c>
      <c r="R478" s="70">
        <f t="shared" si="57"/>
        <v>20</v>
      </c>
      <c r="S478" s="70" t="str">
        <f t="shared" si="58"/>
        <v>B-2</v>
      </c>
      <c r="T478" s="62" t="str">
        <f t="shared" si="59"/>
        <v>IV</v>
      </c>
      <c r="U478" s="62" t="str">
        <f t="shared" si="60"/>
        <v>Aceptable</v>
      </c>
      <c r="V478" s="69">
        <v>6</v>
      </c>
      <c r="W478" s="108" t="str">
        <f>VLOOKUP(I478,'[1]Hoja2'!A$3:I$54,6,0)</f>
        <v>SECUELA, CALIFICACIÓN DE ENFERMEDAD LABORAL, MUERTE</v>
      </c>
      <c r="X478" s="73"/>
      <c r="Y478" s="73"/>
      <c r="Z478" s="73"/>
      <c r="AA478" s="72" t="str">
        <f>VLOOKUP(I478,'[1]Hoja2'!A$3:I$54,7,0)</f>
        <v>NS EQUIPOS</v>
      </c>
      <c r="AB478" s="72" t="str">
        <f>VLOOKUP(I478,'[1]Hoja2'!A$3:I$54,8,0)</f>
        <v>BUENAS PRACTICAS, PROCEDIMIENTOS, INSPECCIONES PREUSO OPERACIONALES</v>
      </c>
      <c r="AC478" s="73" t="str">
        <f>VLOOKUP(I478,'[1]Hoja2'!A$3:I$54,9,0)</f>
        <v>INSPECCIONES PREOPERACIONALES</v>
      </c>
      <c r="AD478" s="84"/>
    </row>
    <row r="479" spans="1:30" ht="63.75">
      <c r="A479" s="156"/>
      <c r="B479" s="153"/>
      <c r="C479" s="117"/>
      <c r="D479" s="120"/>
      <c r="E479" s="123"/>
      <c r="F479" s="123"/>
      <c r="G479" s="123"/>
      <c r="H479" s="111" t="str">
        <f>VLOOKUP(I479,'[1]Hoja2'!A$3:I$54,2,0)</f>
        <v>HERRAMIENTAS MANUALES</v>
      </c>
      <c r="I479" s="68" t="s">
        <v>174</v>
      </c>
      <c r="J479" s="111" t="str">
        <f>VLOOKUP(I479,'[1]Hoja2'!A$3:I$54,3,0)</f>
        <v>QUEMADURAS, LESIONES, PELLIZCOS, APLASTAMIENTOS</v>
      </c>
      <c r="K479" s="69"/>
      <c r="L479" s="111" t="str">
        <f>VLOOKUP(I479,'[1]Hoja2'!A$3:I$54,4,0)</f>
        <v>REQUISITOS MANEJO DE EQUIPOS EMPLEADOS EN LABORES DE CONSTRUCCION ACUEDUCTO Y ALCANTARILLADO, PG INSPECCIONES,PG EMERGENCIA, REQUISITOS  PARA EL MANEJO DE MÁQUINAS HERRAMIENTAS</v>
      </c>
      <c r="M479" s="111" t="str">
        <f>VLOOKUP(I479,'[1]Hoja2'!A$3:I$54,5,0)</f>
        <v>ELEMENTOS DE PROTECCIÓN PERSONAL</v>
      </c>
      <c r="N479" s="70">
        <v>2</v>
      </c>
      <c r="O479" s="70">
        <v>1</v>
      </c>
      <c r="P479" s="70">
        <v>10</v>
      </c>
      <c r="Q479" s="70">
        <f t="shared" si="56"/>
        <v>2</v>
      </c>
      <c r="R479" s="70">
        <f t="shared" si="57"/>
        <v>20</v>
      </c>
      <c r="S479" s="70" t="str">
        <f t="shared" si="58"/>
        <v>B-2</v>
      </c>
      <c r="T479" s="62" t="str">
        <f t="shared" si="59"/>
        <v>IV</v>
      </c>
      <c r="U479" s="62" t="str">
        <f t="shared" si="60"/>
        <v>Aceptable</v>
      </c>
      <c r="V479" s="69">
        <v>6</v>
      </c>
      <c r="W479" s="108" t="str">
        <f>VLOOKUP(I479,'[1]Hoja2'!A$3:I$54,6,0)</f>
        <v>SECUELA, CALIFICACIÓN DE ENFERMEDAD LABORAL</v>
      </c>
      <c r="X479" s="73"/>
      <c r="Y479" s="73"/>
      <c r="Z479" s="73"/>
      <c r="AA479" s="72" t="str">
        <f>VLOOKUP(I479,'[1]Hoja2'!A$3:I$54,7,0)</f>
        <v>NS HERRAMIENTAS</v>
      </c>
      <c r="AB479" s="72" t="str">
        <f>VLOOKUP(I479,'[1]Hoja2'!A$3:I$54,8,0)</f>
        <v>BUENAS PRACTICAS,  INSPECCIONES OPERACIONALES</v>
      </c>
      <c r="AC479" s="73" t="str">
        <f>VLOOKUP(I479,'[1]Hoja2'!A$3:I$54,9,0)</f>
        <v>INSPECCIONES PREOPERACIONALES</v>
      </c>
      <c r="AD479" s="84"/>
    </row>
    <row r="480" spans="1:30" ht="40.5">
      <c r="A480" s="156"/>
      <c r="B480" s="153"/>
      <c r="C480" s="117"/>
      <c r="D480" s="120"/>
      <c r="E480" s="123"/>
      <c r="F480" s="123"/>
      <c r="G480" s="123"/>
      <c r="H480" s="111" t="str">
        <f>VLOOKUP(I480,'[1]Hoja2'!A$3:I$54,2,0)</f>
        <v>MANTENIMIENTO DE PUENTE GRUAS, LIMPIEZA DE CANALES, MANTENIMIENTO DE INSTALACIONES LOCATIVAS, MANTENIMIENTO Y REPARACION DE POZOS</v>
      </c>
      <c r="I480" s="68" t="s">
        <v>203</v>
      </c>
      <c r="J480" s="111" t="str">
        <f>VLOOKUP(I480,'[1]Hoja2'!A$3:I$54,3,0)</f>
        <v>LESIONES, FRACTURAS</v>
      </c>
      <c r="K480" s="69"/>
      <c r="L480" s="111" t="str">
        <f>VLOOKUP(I480,'[1]Hoja2'!A$3:I$54,4,0)</f>
        <v>PG INSPECCIONES, PG EMERGENCIA, REQUISITOS MÍNIMOS DE SEGURIDAD E HIGIENE PARA TRABAJOS EN ALTURAS</v>
      </c>
      <c r="M480" s="111" t="str">
        <f>VLOOKUP(I480,'[1]Hoja2'!A$3:I$54,5,0)</f>
        <v>ELEMENTOS DE PROTECCIÓN PERSONAL</v>
      </c>
      <c r="N480" s="70">
        <v>6</v>
      </c>
      <c r="O480" s="70">
        <v>3</v>
      </c>
      <c r="P480" s="70">
        <v>25</v>
      </c>
      <c r="Q480" s="70">
        <f t="shared" si="56"/>
        <v>18</v>
      </c>
      <c r="R480" s="70">
        <f t="shared" si="57"/>
        <v>450</v>
      </c>
      <c r="S480" s="70" t="str">
        <f t="shared" si="58"/>
        <v>A-18</v>
      </c>
      <c r="T480" s="62" t="str">
        <f t="shared" si="59"/>
        <v>II</v>
      </c>
      <c r="U480" s="62" t="str">
        <f t="shared" si="60"/>
        <v>No Aceptable o Aceptable con Control Especifico</v>
      </c>
      <c r="V480" s="69">
        <v>6</v>
      </c>
      <c r="W480" s="108" t="str">
        <f>VLOOKUP(I480,'[1]Hoja2'!A$3:I$54,6,0)</f>
        <v>SECUELA, CALIFICACIÓN DE ENFERMEDAD LABORAL, MUERTE</v>
      </c>
      <c r="X480" s="73"/>
      <c r="Y480" s="73"/>
      <c r="Z480" s="73"/>
      <c r="AA480" s="72" t="str">
        <f>VLOOKUP(I480,'[1]Hoja2'!A$3:I$54,7,0)</f>
        <v>NS TRABAJO EN ALTURAS</v>
      </c>
      <c r="AB480" s="72" t="str">
        <f>VLOOKUP(I480,'[1]Hoja2'!A$3:I$54,8,0)</f>
        <v>BUENAS PRACTICAS Y USO DE EPP COLECTIVOS</v>
      </c>
      <c r="AC480" s="73" t="str">
        <f>VLOOKUP(I480,'[1]Hoja2'!A$3:I$54,9,0)</f>
        <v>USO EPP, LISTAS PREOPERACIONALES</v>
      </c>
      <c r="AD480" s="84"/>
    </row>
    <row r="481" spans="1:30" ht="40.5">
      <c r="A481" s="156"/>
      <c r="B481" s="153"/>
      <c r="C481" s="117"/>
      <c r="D481" s="120"/>
      <c r="E481" s="123"/>
      <c r="F481" s="123"/>
      <c r="G481" s="123"/>
      <c r="H481" s="111" t="str">
        <f>VLOOKUP(I481,'[1]Hoja2'!A$3:I$54,2,0)</f>
        <v>INGRESO A POZOS, RED DE ACUEDUCTO, EXCAVACIONES</v>
      </c>
      <c r="I481" s="68" t="s">
        <v>196</v>
      </c>
      <c r="J481" s="111" t="str">
        <f>VLOOKUP(I481,'[1]Hoja2'!A$3:I$54,3,0)</f>
        <v>INTOXICACIÓN, ASFIXIA</v>
      </c>
      <c r="K481" s="69"/>
      <c r="L481" s="111" t="str">
        <f>VLOOKUP(I481,'[1]Hoja2'!A$3:I$54,4,0)</f>
        <v>PG INSPECCIONES, PG EMERGENCIA, REQUISITOS MÍNIMOS DE SEGURIDAD E HIGIENE PARA ESPACIOS CONFINADOS</v>
      </c>
      <c r="M481" s="111" t="str">
        <f>VLOOKUP(I481,'[1]Hoja2'!A$3:I$54,5,0)</f>
        <v>ELEMENTOS DE PROTECCIÓN PERSONAL</v>
      </c>
      <c r="N481" s="70">
        <v>6</v>
      </c>
      <c r="O481" s="70">
        <v>3</v>
      </c>
      <c r="P481" s="70">
        <v>25</v>
      </c>
      <c r="Q481" s="70">
        <f t="shared" si="56"/>
        <v>18</v>
      </c>
      <c r="R481" s="70">
        <f t="shared" si="57"/>
        <v>450</v>
      </c>
      <c r="S481" s="70" t="str">
        <f t="shared" si="58"/>
        <v>A-18</v>
      </c>
      <c r="T481" s="62" t="str">
        <f t="shared" si="59"/>
        <v>II</v>
      </c>
      <c r="U481" s="62" t="str">
        <f t="shared" si="60"/>
        <v>No Aceptable o Aceptable con Control Especifico</v>
      </c>
      <c r="V481" s="69">
        <v>6</v>
      </c>
      <c r="W481" s="108" t="str">
        <f>VLOOKUP(I481,'[1]Hoja2'!A$3:I$54,6,0)</f>
        <v>SECUELA, CALIFICACIÓN DE ENFERMEDAD LABORAL, MUERTE</v>
      </c>
      <c r="X481" s="73"/>
      <c r="Y481" s="73"/>
      <c r="Z481" s="73"/>
      <c r="AA481" s="72" t="str">
        <f>VLOOKUP(I481,'[1]Hoja2'!A$3:I$54,7,0)</f>
        <v>NS ESPACIOS CONFINADOS</v>
      </c>
      <c r="AB481" s="72" t="str">
        <f>VLOOKUP(I481,'[1]Hoja2'!A$3:I$54,8,0)</f>
        <v>BUENAS PRACTICAS, USO DE EPP Y COLECTIVOS</v>
      </c>
      <c r="AC481" s="73" t="str">
        <f>VLOOKUP(I481,'[1]Hoja2'!A$3:I$54,9,0)</f>
        <v>LISTAS PREOPERACIONALES</v>
      </c>
      <c r="AD481" s="84"/>
    </row>
    <row r="482" spans="1:30" ht="38.25">
      <c r="A482" s="156"/>
      <c r="B482" s="153"/>
      <c r="C482" s="117"/>
      <c r="D482" s="120"/>
      <c r="E482" s="123"/>
      <c r="F482" s="123"/>
      <c r="G482" s="123"/>
      <c r="H482" s="111" t="str">
        <f>VLOOKUP(I482,Hoja2!A$3:I$54,2,0)</f>
        <v>CARGA Y DESCARGA DE MÁQUINARIAS Y EQUIPOS</v>
      </c>
      <c r="I482" s="68" t="s">
        <v>216</v>
      </c>
      <c r="J482" s="111" t="str">
        <f>VLOOKUP(I482,Hoja2!A$3:I$54,3,0)</f>
        <v>APLASTAMIENTO, ATRAPAMIENTO, AMPUTACIÓN, PÉRDIDAS MATERIALES, FRACTURAS</v>
      </c>
      <c r="K482" s="69"/>
      <c r="L482" s="111" t="str">
        <f>VLOOKUP(I482,Hoja2!A$3:I$54,4,0)</f>
        <v>PG INSPECCIONES, PG EMERGENCIA, REQUISITOS MÍNIMOS DE SEGURIDAD E HIGIENE PARA TRABAJOS EN ALTURAS</v>
      </c>
      <c r="M482" s="111" t="str">
        <f>VLOOKUP(I482,Hoja2!A$3:I$54,5,0)</f>
        <v>NO OBSERVADO</v>
      </c>
      <c r="N482" s="70">
        <v>2</v>
      </c>
      <c r="O482" s="70">
        <v>1</v>
      </c>
      <c r="P482" s="70">
        <v>10</v>
      </c>
      <c r="Q482" s="70">
        <f t="shared" si="56"/>
        <v>2</v>
      </c>
      <c r="R482" s="70">
        <f t="shared" si="57"/>
        <v>20</v>
      </c>
      <c r="S482" s="70" t="str">
        <f t="shared" si="58"/>
        <v>B-2</v>
      </c>
      <c r="T482" s="62" t="str">
        <f t="shared" si="59"/>
        <v>IV</v>
      </c>
      <c r="U482" s="62" t="str">
        <f t="shared" si="60"/>
        <v>Aceptable</v>
      </c>
      <c r="V482" s="69">
        <v>6</v>
      </c>
      <c r="W482" s="67" t="str">
        <f>VLOOKUP(I482,Hoja2!A$3:I$54,6,0)</f>
        <v>SECUELA, CALIFICACIÓN DE ENFERMEDAD LABORAL, MUERTE</v>
      </c>
      <c r="X482" s="73"/>
      <c r="Y482" s="73"/>
      <c r="Z482" s="73"/>
      <c r="AA482" s="72" t="str">
        <f>VLOOKUP(I482,Hoja2!A$3:I$54,7,0)</f>
        <v>NS DE IZAJE</v>
      </c>
      <c r="AB482" s="72" t="str">
        <f>VLOOKUP(I482,Hoja2!A$3:I$54,8,0)</f>
        <v>BUENAS PRACTICAS, INSPECCIONES PREOPERACIONALES</v>
      </c>
      <c r="AC482" s="73" t="str">
        <f>VLOOKUP(I482,Hoja2!A$3:I$54,9,0)</f>
        <v>USO ADECUADO DE LENGUAJE PARA OPERACIONES DE IZAJE</v>
      </c>
      <c r="AD482" s="84"/>
    </row>
    <row r="483" spans="1:30" ht="15">
      <c r="A483" s="156"/>
      <c r="B483" s="153"/>
      <c r="C483" s="117"/>
      <c r="D483" s="120"/>
      <c r="E483" s="123"/>
      <c r="F483" s="123"/>
      <c r="G483" s="123"/>
      <c r="H483" s="111" t="str">
        <f>VLOOKUP(I483,Hoja2!A$3:I$54,2,0)</f>
        <v>AUSENCIA O EXCESO DE LUZ EN UN AMBIENTE</v>
      </c>
      <c r="I483" s="68" t="s">
        <v>47</v>
      </c>
      <c r="J483" s="111" t="str">
        <f>VLOOKUP(I483,Hoja2!A$3:I$54,3,0)</f>
        <v>ESTRÉS, DIFICULTAD PARA VER, CANSANCIO VISUAL</v>
      </c>
      <c r="K483" s="69"/>
      <c r="L483" s="111" t="str">
        <f>VLOOKUP(I483,Hoja2!A$3:I$54,4,0)</f>
        <v>PG INSPECCIONES, PG EMERGENCIA</v>
      </c>
      <c r="M483" s="111" t="str">
        <f>VLOOKUP(I483,Hoja2!A$3:I$54,5,0)</f>
        <v>NO OBSERVADO</v>
      </c>
      <c r="N483" s="70">
        <v>10</v>
      </c>
      <c r="O483" s="70">
        <v>3</v>
      </c>
      <c r="P483" s="70">
        <v>25</v>
      </c>
      <c r="Q483" s="70">
        <f t="shared" si="56"/>
        <v>30</v>
      </c>
      <c r="R483" s="70">
        <f t="shared" si="57"/>
        <v>750</v>
      </c>
      <c r="S483" s="70" t="str">
        <f t="shared" si="58"/>
        <v>MA-30</v>
      </c>
      <c r="T483" s="62" t="str">
        <f t="shared" si="59"/>
        <v>I</v>
      </c>
      <c r="U483" s="62" t="str">
        <f t="shared" si="60"/>
        <v>No Aceptable</v>
      </c>
      <c r="V483" s="69">
        <v>6</v>
      </c>
      <c r="W483" s="67"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56"/>
      <c r="B484" s="153"/>
      <c r="C484" s="117"/>
      <c r="D484" s="120"/>
      <c r="E484" s="123"/>
      <c r="F484" s="123"/>
      <c r="G484" s="123"/>
      <c r="H484" s="111" t="str">
        <f>VLOOKUP(I484,Hoja2!A$3:I$54,2,0)</f>
        <v>MÁQUINARIA O EQUIPO</v>
      </c>
      <c r="I484" s="68" t="s">
        <v>54</v>
      </c>
      <c r="J484" s="111" t="str">
        <f>VLOOKUP(I484,Hoja2!A$3:I$54,3,0)</f>
        <v>SORDERA, ESTRÉS, HIPOACUSIA, CEFALÉA, IRRATIBILIDAD</v>
      </c>
      <c r="K484" s="69"/>
      <c r="L484" s="111" t="str">
        <f>VLOOKUP(I484,Hoja2!A$3:I$54,4,0)</f>
        <v>PG INSPECCIONES, PG EMERGENCIA</v>
      </c>
      <c r="M484" s="111" t="str">
        <f>VLOOKUP(I484,Hoja2!A$3:I$54,5,0)</f>
        <v>PVE RUIDO</v>
      </c>
      <c r="N484" s="70">
        <v>10</v>
      </c>
      <c r="O484" s="70">
        <v>3</v>
      </c>
      <c r="P484" s="70">
        <v>25</v>
      </c>
      <c r="Q484" s="70">
        <f t="shared" si="56"/>
        <v>30</v>
      </c>
      <c r="R484" s="70">
        <f t="shared" si="57"/>
        <v>750</v>
      </c>
      <c r="S484" s="70" t="str">
        <f t="shared" si="58"/>
        <v>MA-30</v>
      </c>
      <c r="T484" s="62" t="str">
        <f t="shared" si="59"/>
        <v>I</v>
      </c>
      <c r="U484" s="62" t="str">
        <f t="shared" si="60"/>
        <v>No Aceptable</v>
      </c>
      <c r="V484" s="69">
        <v>6</v>
      </c>
      <c r="W484" s="67"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56"/>
      <c r="B485" s="153"/>
      <c r="C485" s="117"/>
      <c r="D485" s="120"/>
      <c r="E485" s="123"/>
      <c r="F485" s="123"/>
      <c r="G485" s="123"/>
      <c r="H485" s="111" t="str">
        <f>VLOOKUP(I485,Hoja2!A$3:I$54,2,0)</f>
        <v>MÁQUINARIA O EQUIPO</v>
      </c>
      <c r="I485" s="68" t="s">
        <v>59</v>
      </c>
      <c r="J485" s="111" t="str">
        <f>VLOOKUP(I485,Hoja2!A$3:I$54,3,0)</f>
        <v>MAREOS, VÓMITOS, Y SÍNTOMAS NEURÓLOGICOS</v>
      </c>
      <c r="K485" s="69"/>
      <c r="L485" s="111" t="str">
        <f>VLOOKUP(I485,Hoja2!A$3:I$54,4,0)</f>
        <v>PG INSPECCIONES, PG EMERGENCIA</v>
      </c>
      <c r="M485" s="111" t="str">
        <f>VLOOKUP(I485,Hoja2!A$3:I$54,5,0)</f>
        <v>PVE RUIDO</v>
      </c>
      <c r="N485" s="70">
        <v>10</v>
      </c>
      <c r="O485" s="70">
        <v>3</v>
      </c>
      <c r="P485" s="70">
        <v>25</v>
      </c>
      <c r="Q485" s="70">
        <f t="shared" si="56"/>
        <v>30</v>
      </c>
      <c r="R485" s="70">
        <f t="shared" si="57"/>
        <v>750</v>
      </c>
      <c r="S485" s="70" t="str">
        <f t="shared" si="58"/>
        <v>MA-30</v>
      </c>
      <c r="T485" s="62" t="str">
        <f t="shared" si="59"/>
        <v>I</v>
      </c>
      <c r="U485" s="62" t="str">
        <f t="shared" si="60"/>
        <v>No Aceptable</v>
      </c>
      <c r="V485" s="69">
        <v>6</v>
      </c>
      <c r="W485" s="67"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56"/>
      <c r="B486" s="153"/>
      <c r="C486" s="117"/>
      <c r="D486" s="120"/>
      <c r="E486" s="123"/>
      <c r="F486" s="123"/>
      <c r="G486" s="123"/>
      <c r="H486" s="111" t="str">
        <f>VLOOKUP(I486,Hoja2!A$3:I$54,2,0)</f>
        <v>X, GAMMA, ALFA, BETA, NEUTRONES</v>
      </c>
      <c r="I486" s="68" t="s">
        <v>69</v>
      </c>
      <c r="J486" s="111" t="str">
        <f>VLOOKUP(I486,Hoja2!A$3:I$54,3,0)</f>
        <v>QUEMADURAS</v>
      </c>
      <c r="K486" s="69"/>
      <c r="L486" s="111" t="str">
        <f>VLOOKUP(I486,Hoja2!A$3:I$54,4,0)</f>
        <v>PG INSPECCIONES, PG EMERGENCIA</v>
      </c>
      <c r="M486" s="111" t="str">
        <f>VLOOKUP(I486,Hoja2!A$3:I$54,5,0)</f>
        <v>PVE RADIACIÓN</v>
      </c>
      <c r="N486" s="70">
        <v>2</v>
      </c>
      <c r="O486" s="70">
        <v>3</v>
      </c>
      <c r="P486" s="70">
        <v>10</v>
      </c>
      <c r="Q486" s="70">
        <f t="shared" si="56"/>
        <v>6</v>
      </c>
      <c r="R486" s="70">
        <f t="shared" si="57"/>
        <v>60</v>
      </c>
      <c r="S486" s="70" t="str">
        <f t="shared" si="58"/>
        <v>M-6</v>
      </c>
      <c r="T486" s="62" t="str">
        <f t="shared" si="59"/>
        <v>III</v>
      </c>
      <c r="U486" s="62" t="str">
        <f t="shared" si="60"/>
        <v>Mejorable</v>
      </c>
      <c r="V486" s="69">
        <v>6</v>
      </c>
      <c r="W486" s="67"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56"/>
      <c r="B487" s="153"/>
      <c r="C487" s="117"/>
      <c r="D487" s="120"/>
      <c r="E487" s="123"/>
      <c r="F487" s="123"/>
      <c r="G487" s="123"/>
      <c r="H487" s="111" t="str">
        <f>VLOOKUP(I487,Hoja2!A$3:I$54,2,0)</f>
        <v>POLVOS INORGÁNICOS</v>
      </c>
      <c r="I487" s="68" t="s">
        <v>78</v>
      </c>
      <c r="J487" s="111" t="str">
        <f>VLOOKUP(I487,Hoja2!A$3:I$54,3,0)</f>
        <v>COMPLICACIONES RESPIRATORIAS</v>
      </c>
      <c r="K487" s="69"/>
      <c r="L487" s="111" t="str">
        <f>VLOOKUP(I487,Hoja2!A$3:I$54,4,0)</f>
        <v>PG INSPECCIONES, PG EMERGENCIA, PG RIESGO QUÍMICO</v>
      </c>
      <c r="M487" s="111" t="str">
        <f>VLOOKUP(I487,Hoja2!A$3:I$54,5,0)</f>
        <v>ELEMENTOS DE PROTECCIÓN PERSONAL</v>
      </c>
      <c r="N487" s="70">
        <v>2</v>
      </c>
      <c r="O487" s="70">
        <v>3</v>
      </c>
      <c r="P487" s="70">
        <v>10</v>
      </c>
      <c r="Q487" s="70">
        <f t="shared" si="56"/>
        <v>6</v>
      </c>
      <c r="R487" s="70">
        <f t="shared" si="57"/>
        <v>60</v>
      </c>
      <c r="S487" s="70" t="str">
        <f t="shared" si="58"/>
        <v>M-6</v>
      </c>
      <c r="T487" s="62" t="str">
        <f t="shared" si="59"/>
        <v>III</v>
      </c>
      <c r="U487" s="62" t="str">
        <f t="shared" si="60"/>
        <v>Mejorable</v>
      </c>
      <c r="V487" s="69">
        <v>6</v>
      </c>
      <c r="W487" s="67"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PG HIGIENE</v>
      </c>
      <c r="AD487" s="84"/>
    </row>
    <row r="488" spans="1:30" ht="25.5">
      <c r="A488" s="156"/>
      <c r="B488" s="153"/>
      <c r="C488" s="117"/>
      <c r="D488" s="120"/>
      <c r="E488" s="123"/>
      <c r="F488" s="123"/>
      <c r="G488" s="123"/>
      <c r="H488" s="111" t="str">
        <f>VLOOKUP(I488,Hoja2!A$3:I$54,2,0)</f>
        <v>MATERIAL PARTICULADO</v>
      </c>
      <c r="I488" s="68" t="s">
        <v>84</v>
      </c>
      <c r="J488" s="111" t="str">
        <f>VLOOKUP(I488,Hoja2!A$3:I$54,3,0)</f>
        <v>COMPLICACIONES RESPIRATORIAS</v>
      </c>
      <c r="K488" s="69"/>
      <c r="L488" s="111" t="str">
        <f>VLOOKUP(I488,Hoja2!A$3:I$54,4,0)</f>
        <v>PG INSPECCIONES, PG EMERGENCIA, PG RIESGO QUÍMICO</v>
      </c>
      <c r="M488" s="111" t="str">
        <f>VLOOKUP(I488,Hoja2!A$3:I$54,5,0)</f>
        <v>ELEMENTOS DE PROTECCIÓN PERSONAL</v>
      </c>
      <c r="N488" s="70">
        <v>2</v>
      </c>
      <c r="O488" s="70">
        <v>1</v>
      </c>
      <c r="P488" s="70">
        <v>10</v>
      </c>
      <c r="Q488" s="70">
        <f t="shared" si="56"/>
        <v>2</v>
      </c>
      <c r="R488" s="70">
        <f t="shared" si="57"/>
        <v>20</v>
      </c>
      <c r="S488" s="70" t="str">
        <f t="shared" si="58"/>
        <v>B-2</v>
      </c>
      <c r="T488" s="62" t="str">
        <f t="shared" si="59"/>
        <v>IV</v>
      </c>
      <c r="U488" s="62" t="str">
        <f t="shared" si="60"/>
        <v>Aceptable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FORTALECIMIENTO PVE QUÍMICO</v>
      </c>
      <c r="AD488" s="84"/>
    </row>
    <row r="489" spans="1:30" ht="25.5">
      <c r="A489" s="156"/>
      <c r="B489" s="153"/>
      <c r="C489" s="117"/>
      <c r="D489" s="120"/>
      <c r="E489" s="123"/>
      <c r="F489" s="123"/>
      <c r="G489" s="123"/>
      <c r="H489" s="111" t="str">
        <f>VLOOKUP(I489,Hoja2!A$3:I$54,2,0)</f>
        <v>HUMOS METÁLICOS O NO METÁLICOS</v>
      </c>
      <c r="I489" s="68" t="s">
        <v>93</v>
      </c>
      <c r="J489" s="111" t="str">
        <f>VLOOKUP(I489,Hoja2!A$3:I$54,3,0)</f>
        <v>COMPLICACIONES RESPIRATORIAS</v>
      </c>
      <c r="K489" s="69"/>
      <c r="L489" s="111" t="str">
        <f>VLOOKUP(I489,Hoja2!A$3:I$54,4,0)</f>
        <v>PG INSPECCIONES, PG EMERGENCIA, PG RIESGO QUÍMICO</v>
      </c>
      <c r="M489" s="111" t="str">
        <f>VLOOKUP(I489,Hoja2!A$3:I$54,5,0)</f>
        <v>ELEMENTOS DE PROTECCIÓN PERSONAL</v>
      </c>
      <c r="N489" s="70">
        <v>2</v>
      </c>
      <c r="O489" s="70">
        <v>1</v>
      </c>
      <c r="P489" s="70">
        <v>10</v>
      </c>
      <c r="Q489" s="70">
        <f t="shared" si="56"/>
        <v>2</v>
      </c>
      <c r="R489" s="70">
        <f t="shared" si="57"/>
        <v>20</v>
      </c>
      <c r="S489" s="70" t="str">
        <f t="shared" si="58"/>
        <v>B-2</v>
      </c>
      <c r="T489" s="62" t="str">
        <f t="shared" si="59"/>
        <v>IV</v>
      </c>
      <c r="U489" s="62" t="str">
        <f t="shared" si="60"/>
        <v>Aceptable</v>
      </c>
      <c r="V489" s="69">
        <v>6</v>
      </c>
      <c r="W489" s="67" t="str">
        <f>VLOOKUP(I489,Hoja2!A$3:I$54,6,0)</f>
        <v>SECUELA, CALIFICACIÓN DE ENFERMEDAD LABORAL, MUERTE</v>
      </c>
      <c r="X489" s="73"/>
      <c r="Y489" s="73"/>
      <c r="Z489" s="73"/>
      <c r="AA489" s="72" t="str">
        <f>VLOOKUP(I489,Hoja2!A$3:I$54,7,0)</f>
        <v>NS QUIMICOS</v>
      </c>
      <c r="AB489" s="72" t="str">
        <f>VLOOKUP(I489,Hoja2!A$3:I$54,8,0)</f>
        <v>BUENAS PRACTICAS, AUTOCUIDADO Y EPP</v>
      </c>
      <c r="AC489" s="73" t="str">
        <f>VLOOKUP(I489,Hoja2!A$3:I$54,9,0)</f>
        <v>FORTALECIMIENTO PVE QUÍMICO</v>
      </c>
      <c r="AD489" s="84"/>
    </row>
    <row r="490" spans="1:30" ht="15">
      <c r="A490" s="156"/>
      <c r="B490" s="153"/>
      <c r="C490" s="117"/>
      <c r="D490" s="120"/>
      <c r="E490" s="123"/>
      <c r="F490" s="123"/>
      <c r="G490" s="123"/>
      <c r="H490" s="111" t="str">
        <f>VLOOKUP(I490,Hoja2!A$3:I$54,2,0)</f>
        <v>MICROORGANISMOS</v>
      </c>
      <c r="I490" s="68" t="s">
        <v>237</v>
      </c>
      <c r="J490" s="111" t="str">
        <f>VLOOKUP(I490,Hoja2!A$3:I$54,3,0)</f>
        <v>GRIPAS, NAUSEAS, MAREOS, MALESTAR GENERAL</v>
      </c>
      <c r="K490" s="69"/>
      <c r="L490" s="111" t="str">
        <f>VLOOKUP(I490,Hoja2!A$3:I$54,4,0)</f>
        <v>PG INSPECCIONES, PG EMERGENCIA</v>
      </c>
      <c r="M490" s="111" t="str">
        <f>VLOOKUP(I490,Hoja2!A$3:I$54,5,0)</f>
        <v>PVE BIOLÓGICO</v>
      </c>
      <c r="N490" s="70">
        <v>2</v>
      </c>
      <c r="O490" s="70">
        <v>1</v>
      </c>
      <c r="P490" s="70">
        <v>10</v>
      </c>
      <c r="Q490" s="70">
        <f t="shared" si="56"/>
        <v>2</v>
      </c>
      <c r="R490" s="70">
        <f t="shared" si="57"/>
        <v>20</v>
      </c>
      <c r="S490" s="70" t="str">
        <f t="shared" si="58"/>
        <v>B-2</v>
      </c>
      <c r="T490" s="62" t="str">
        <f t="shared" si="59"/>
        <v>IV</v>
      </c>
      <c r="U490" s="62" t="str">
        <f t="shared" si="60"/>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56"/>
      <c r="B491" s="153"/>
      <c r="C491" s="117"/>
      <c r="D491" s="120"/>
      <c r="E491" s="123"/>
      <c r="F491" s="123"/>
      <c r="G491" s="123"/>
      <c r="H491" s="111" t="str">
        <f>VLOOKUP(I491,Hoja2!A$3:I$54,2,0)</f>
        <v>MICROORGANISMOS EN EL AMBIENTE</v>
      </c>
      <c r="I491" s="68" t="s">
        <v>240</v>
      </c>
      <c r="J491" s="111" t="str">
        <f>VLOOKUP(I491,Hoja2!A$3:I$54,3,0)</f>
        <v>LESIONES EN LA PIEL, MALESTAR GENERAL</v>
      </c>
      <c r="K491" s="69"/>
      <c r="L491" s="111" t="str">
        <f>VLOOKUP(I491,Hoja2!A$3:I$54,4,0)</f>
        <v>PG INSPECCIONES, PG EMERGENCIA</v>
      </c>
      <c r="M491" s="111" t="str">
        <f>VLOOKUP(I491,Hoja2!A$3:I$54,5,0)</f>
        <v>PVE BIOLÓGICO, ELEMENTOS DE PROTECCION PERSONAL</v>
      </c>
      <c r="N491" s="70">
        <v>2</v>
      </c>
      <c r="O491" s="70">
        <v>3</v>
      </c>
      <c r="P491" s="70">
        <v>10</v>
      </c>
      <c r="Q491" s="70">
        <f t="shared" si="56"/>
        <v>6</v>
      </c>
      <c r="R491" s="70">
        <f t="shared" si="57"/>
        <v>60</v>
      </c>
      <c r="S491" s="70" t="str">
        <f t="shared" si="58"/>
        <v>M-6</v>
      </c>
      <c r="T491" s="62" t="str">
        <f t="shared" si="59"/>
        <v>III</v>
      </c>
      <c r="U491" s="62" t="str">
        <f t="shared" si="60"/>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56"/>
      <c r="B492" s="153"/>
      <c r="C492" s="117"/>
      <c r="D492" s="120"/>
      <c r="E492" s="123"/>
      <c r="F492" s="123"/>
      <c r="G492" s="123"/>
      <c r="H492" s="111" t="str">
        <f>VLOOKUP(I492,Hoja2!A$3:I$54,2,0)</f>
        <v>HONGOS</v>
      </c>
      <c r="I492" s="68" t="s">
        <v>113</v>
      </c>
      <c r="J492" s="111" t="str">
        <f>VLOOKUP(I492,Hoja2!A$3:I$54,3,0)</f>
        <v>LESIONES EN LA PIEL</v>
      </c>
      <c r="K492" s="69"/>
      <c r="L492" s="111" t="str">
        <f>VLOOKUP(I492,Hoja2!A$3:I$54,4,0)</f>
        <v>PG INSPECCIONES, PG EMERGENCIA</v>
      </c>
      <c r="M492" s="111" t="str">
        <f>VLOOKUP(I492,Hoja2!A$3:I$54,5,0)</f>
        <v>PVE BIOLÓGICO</v>
      </c>
      <c r="N492" s="70">
        <v>2</v>
      </c>
      <c r="O492" s="70">
        <v>1</v>
      </c>
      <c r="P492" s="70">
        <v>10</v>
      </c>
      <c r="Q492" s="70">
        <f t="shared" si="56"/>
        <v>2</v>
      </c>
      <c r="R492" s="70">
        <f t="shared" si="57"/>
        <v>20</v>
      </c>
      <c r="S492" s="70" t="str">
        <f t="shared" si="58"/>
        <v>B-2</v>
      </c>
      <c r="T492" s="62" t="str">
        <f t="shared" si="59"/>
        <v>IV</v>
      </c>
      <c r="U492" s="62" t="str">
        <f t="shared" si="60"/>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56"/>
      <c r="B493" s="153"/>
      <c r="C493" s="117"/>
      <c r="D493" s="120"/>
      <c r="E493" s="123"/>
      <c r="F493" s="123"/>
      <c r="G493" s="123"/>
      <c r="H493" s="111" t="str">
        <f>VLOOKUP(I493,Hoja2!A$3:I$54,2,0)</f>
        <v>FLUIDOS</v>
      </c>
      <c r="I493" s="68" t="s">
        <v>117</v>
      </c>
      <c r="J493" s="111" t="str">
        <f>VLOOKUP(I493,Hoja2!A$3:I$54,3,0)</f>
        <v>LESIONES DÉRMICAS</v>
      </c>
      <c r="K493" s="69"/>
      <c r="L493" s="111" t="str">
        <f>VLOOKUP(I493,Hoja2!A$3:I$54,4,0)</f>
        <v>PG INSPECCIONES, PG EMERGENCIA</v>
      </c>
      <c r="M493" s="111" t="str">
        <f>VLOOKUP(I493,Hoja2!A$3:I$54,5,0)</f>
        <v>PVE BIOLÓGICO, ELEMENTOS DE PROTECCION PERSONAL</v>
      </c>
      <c r="N493" s="70">
        <v>2</v>
      </c>
      <c r="O493" s="70">
        <v>4</v>
      </c>
      <c r="P493" s="70">
        <v>25</v>
      </c>
      <c r="Q493" s="70">
        <f t="shared" si="56"/>
        <v>8</v>
      </c>
      <c r="R493" s="70">
        <f t="shared" si="57"/>
        <v>200</v>
      </c>
      <c r="S493" s="70" t="str">
        <f t="shared" si="58"/>
        <v>M-8</v>
      </c>
      <c r="T493" s="62" t="str">
        <f t="shared" si="59"/>
        <v>II</v>
      </c>
      <c r="U493" s="62" t="str">
        <f t="shared" si="60"/>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56"/>
      <c r="B494" s="153"/>
      <c r="C494" s="117"/>
      <c r="D494" s="120"/>
      <c r="E494" s="123"/>
      <c r="F494" s="123"/>
      <c r="G494" s="123"/>
      <c r="H494" s="111" t="str">
        <f>VLOOKUP(I494,Hoja2!A$3:I$54,2,0)</f>
        <v>PARÁSITOS</v>
      </c>
      <c r="I494" s="68" t="s">
        <v>119</v>
      </c>
      <c r="J494" s="111" t="str">
        <f>VLOOKUP(I494,Hoja2!A$3:I$54,3,0)</f>
        <v>LESIONES, INFECCIONES PARASITARIAS</v>
      </c>
      <c r="K494" s="69"/>
      <c r="L494" s="111" t="str">
        <f>VLOOKUP(I494,Hoja2!A$3:I$54,4,0)</f>
        <v>PG INSPECCIONES, PG EMERGENCIA</v>
      </c>
      <c r="M494" s="111" t="str">
        <f>VLOOKUP(I494,Hoja2!A$3:I$54,5,0)</f>
        <v>PVE BIOLÓGICO, ELEMENTOS DE PROTECCION PERSONAL</v>
      </c>
      <c r="N494" s="70">
        <v>2</v>
      </c>
      <c r="O494" s="70">
        <v>2</v>
      </c>
      <c r="P494" s="70">
        <v>10</v>
      </c>
      <c r="Q494" s="70">
        <f t="shared" si="56"/>
        <v>4</v>
      </c>
      <c r="R494" s="70">
        <f t="shared" si="57"/>
        <v>40</v>
      </c>
      <c r="S494" s="70" t="str">
        <f t="shared" si="58"/>
        <v>B-4</v>
      </c>
      <c r="T494" s="62" t="str">
        <f t="shared" si="59"/>
        <v>III</v>
      </c>
      <c r="U494" s="62" t="str">
        <f t="shared" si="60"/>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56"/>
      <c r="B495" s="153"/>
      <c r="C495" s="117"/>
      <c r="D495" s="120"/>
      <c r="E495" s="123"/>
      <c r="F495" s="123"/>
      <c r="G495" s="123"/>
      <c r="H495" s="111" t="str">
        <f>VLOOKUP(I495,Hoja2!A$3:I$54,2,0)</f>
        <v>ANIMALES VIVOS</v>
      </c>
      <c r="I495" s="68" t="s">
        <v>122</v>
      </c>
      <c r="J495" s="111" t="str">
        <f>VLOOKUP(I495,Hoja2!A$3:I$54,3,0)</f>
        <v>LESIONES EN TEJIDOS, INFECCIONES, ENFERMADES INFECTOCONTAGIOSAS</v>
      </c>
      <c r="K495" s="69"/>
      <c r="L495" s="111" t="str">
        <f>VLOOKUP(I495,Hoja2!A$3:I$54,4,0)</f>
        <v>PG INSPECCIONES, PG EMERGENCIA</v>
      </c>
      <c r="M495" s="111" t="str">
        <f>VLOOKUP(I495,Hoja2!A$3:I$54,5,0)</f>
        <v>ELEMENTOS DE PROTECCIÓN PERSONAL</v>
      </c>
      <c r="N495" s="70">
        <v>2</v>
      </c>
      <c r="O495" s="70">
        <v>2</v>
      </c>
      <c r="P495" s="70">
        <v>10</v>
      </c>
      <c r="Q495" s="70">
        <f t="shared" si="56"/>
        <v>4</v>
      </c>
      <c r="R495" s="70">
        <f t="shared" si="57"/>
        <v>40</v>
      </c>
      <c r="S495" s="70" t="str">
        <f t="shared" si="58"/>
        <v>B-4</v>
      </c>
      <c r="T495" s="62" t="str">
        <f t="shared" si="59"/>
        <v>III</v>
      </c>
      <c r="U495" s="62" t="str">
        <f t="shared" si="60"/>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56"/>
      <c r="B496" s="153"/>
      <c r="C496" s="117"/>
      <c r="D496" s="120"/>
      <c r="E496" s="123"/>
      <c r="F496" s="123"/>
      <c r="G496" s="123"/>
      <c r="H496" s="111" t="str">
        <f>VLOOKUP(I496,Hoja2!A$3:I$54,2,0)</f>
        <v>CARGA DE UN PESO MAYOR AL RECOMENDADO</v>
      </c>
      <c r="I496" s="68" t="s">
        <v>125</v>
      </c>
      <c r="J496" s="111" t="str">
        <f>VLOOKUP(I496,Hoja2!A$3:I$54,3,0)</f>
        <v>LESIONES OSTEOMUSCULARES</v>
      </c>
      <c r="K496" s="69"/>
      <c r="L496" s="111" t="str">
        <f>VLOOKUP(I496,Hoja2!A$3:I$54,4,0)</f>
        <v>PG INSPECCIONES, PG EMERGENCIA</v>
      </c>
      <c r="M496" s="111" t="str">
        <f>VLOOKUP(I496,Hoja2!A$3:I$54,5,0)</f>
        <v>PVE BIOMECÁNICO, PROGRAMA PAUSAS ACTIVAS, PG MEDICINA PREVENTIVA Y DEL TRABAJO</v>
      </c>
      <c r="N496" s="70">
        <v>2</v>
      </c>
      <c r="O496" s="70">
        <v>3</v>
      </c>
      <c r="P496" s="70">
        <v>10</v>
      </c>
      <c r="Q496" s="70">
        <f t="shared" si="56"/>
        <v>6</v>
      </c>
      <c r="R496" s="70">
        <f t="shared" si="57"/>
        <v>60</v>
      </c>
      <c r="S496" s="70" t="str">
        <f t="shared" si="58"/>
        <v>M-6</v>
      </c>
      <c r="T496" s="62" t="str">
        <f t="shared" si="59"/>
        <v>III</v>
      </c>
      <c r="U496" s="62" t="str">
        <f t="shared" si="60"/>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56"/>
      <c r="B497" s="153"/>
      <c r="C497" s="117"/>
      <c r="D497" s="120"/>
      <c r="E497" s="123"/>
      <c r="F497" s="123"/>
      <c r="G497" s="123"/>
      <c r="H497" s="111" t="str">
        <f>VLOOKUP(I497,Hoja2!A$3:I$54,2,0)</f>
        <v>FORZADAS, PROLONGADAS EN PERSONAL OPERATIVO</v>
      </c>
      <c r="I497" s="68" t="s">
        <v>243</v>
      </c>
      <c r="J497" s="111" t="str">
        <f>VLOOKUP(I497,Hoja2!A$3:I$54,3,0)</f>
        <v>DOLOR DE ESPALDA, LESIONES EN LA COLUMNA</v>
      </c>
      <c r="K497" s="69"/>
      <c r="L497" s="111" t="str">
        <f>VLOOKUP(I497,Hoja2!A$3:I$54,4,0)</f>
        <v>PG INSPECCIONES, PG EMERGENCIA</v>
      </c>
      <c r="M497" s="111" t="str">
        <f>VLOOKUP(I497,Hoja2!A$3:I$54,5,0)</f>
        <v>PVE BIOMECÁNICO, EXÁMENES PERIODICOS, PG MEDICINA PREVENTIVA Y DEL TRABAJO</v>
      </c>
      <c r="N497" s="70">
        <v>2</v>
      </c>
      <c r="O497" s="70">
        <v>3</v>
      </c>
      <c r="P497" s="70">
        <v>25</v>
      </c>
      <c r="Q497" s="70">
        <f t="shared" si="56"/>
        <v>6</v>
      </c>
      <c r="R497" s="70">
        <f t="shared" si="57"/>
        <v>150</v>
      </c>
      <c r="S497" s="70" t="str">
        <f t="shared" si="58"/>
        <v>M-6</v>
      </c>
      <c r="T497" s="62" t="str">
        <f t="shared" si="59"/>
        <v>II</v>
      </c>
      <c r="U497" s="62" t="str">
        <f t="shared" si="60"/>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56"/>
      <c r="B498" s="153"/>
      <c r="C498" s="117"/>
      <c r="D498" s="120"/>
      <c r="E498" s="123"/>
      <c r="F498" s="123"/>
      <c r="G498" s="123"/>
      <c r="H498" s="111" t="str">
        <f>VLOOKUP(I498,Hoja2!A$3:I$54,2,0)</f>
        <v>HIGIENE POSTURAL, MOVIMIENTOS REPETITIVOS</v>
      </c>
      <c r="I498" s="68" t="s">
        <v>245</v>
      </c>
      <c r="J498" s="111" t="str">
        <f>VLOOKUP(I498,Hoja2!A$3:I$54,3,0)</f>
        <v>LESIONES OSTEOMUSCULARES, TRANSTORNO DE TRAUMA ACUMULATIVO</v>
      </c>
      <c r="K498" s="69"/>
      <c r="L498" s="111" t="str">
        <f>VLOOKUP(I498,Hoja2!A$3:I$54,4,0)</f>
        <v>PG INSPECCIONES, PG EMERGENCIA</v>
      </c>
      <c r="M498" s="111" t="str">
        <f>VLOOKUP(I498,Hoja2!A$3:I$54,5,0)</f>
        <v>PVE BIOMECÁNICO, PG MEDICINA PREVENTIVA Y DEL TRABAJO</v>
      </c>
      <c r="N498" s="70">
        <v>2</v>
      </c>
      <c r="O498" s="70">
        <v>3</v>
      </c>
      <c r="P498" s="70">
        <v>25</v>
      </c>
      <c r="Q498" s="70">
        <f t="shared" si="56"/>
        <v>6</v>
      </c>
      <c r="R498" s="70">
        <f t="shared" si="57"/>
        <v>150</v>
      </c>
      <c r="S498" s="70" t="str">
        <f t="shared" si="58"/>
        <v>M-6</v>
      </c>
      <c r="T498" s="62" t="str">
        <f t="shared" si="59"/>
        <v>II</v>
      </c>
      <c r="U498" s="62" t="str">
        <f t="shared" si="60"/>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56"/>
      <c r="B499" s="153"/>
      <c r="C499" s="117"/>
      <c r="D499" s="120"/>
      <c r="E499" s="123"/>
      <c r="F499" s="123"/>
      <c r="G499" s="123"/>
      <c r="H499" s="111" t="str">
        <f>VLOOKUP(I499,Hoja2!A$3:I$54,2,0)</f>
        <v>RELACIONES, COHESIÓN, CALIDAD DE INTERACCIONES NO EFECTIVA, NO HAY TRABAJO EN EQUIPO</v>
      </c>
      <c r="I499" s="68" t="s">
        <v>141</v>
      </c>
      <c r="J499" s="111" t="str">
        <f>VLOOKUP(I499,Hoja2!A$3:I$54,3,0)</f>
        <v>ENFERMEDADES DIGESTIVAS, IRRITABILIDAD</v>
      </c>
      <c r="K499" s="69"/>
      <c r="L499" s="111" t="str">
        <f>VLOOKUP(I499,Hoja2!A$3:I$54,4,0)</f>
        <v>N/A</v>
      </c>
      <c r="M499" s="111" t="str">
        <f>VLOOKUP(I499,Hoja2!A$3:I$54,5,0)</f>
        <v>PVE PSICOSOCIAL</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56"/>
      <c r="B500" s="153"/>
      <c r="C500" s="117"/>
      <c r="D500" s="120"/>
      <c r="E500" s="123"/>
      <c r="F500" s="123"/>
      <c r="G500" s="123"/>
      <c r="H500" s="111" t="str">
        <f>VLOOKUP(I500,Hoja2!A$3:I$54,2,0)</f>
        <v>CARGA MENTAL, DEMANDAS EMOCIONALES, INESPECIFICIDAD DE DEFINICIÓN DE ROLES, MONOTONÍA</v>
      </c>
      <c r="I500" s="68" t="s">
        <v>146</v>
      </c>
      <c r="J500" s="111" t="str">
        <f>VLOOKUP(I500,Hoja2!A$3:I$54,3,0)</f>
        <v>ESTRÉS, CEFALÉA, IRRITABILIDAD</v>
      </c>
      <c r="K500" s="69"/>
      <c r="L500" s="111" t="str">
        <f>VLOOKUP(I500,Hoja2!A$3:I$54,4,0)</f>
        <v>N/A</v>
      </c>
      <c r="M500" s="111" t="str">
        <f>VLOOKUP(I500,Hoja2!A$3:I$54,5,0)</f>
        <v>PVE PSICOSOCIAL</v>
      </c>
      <c r="N500" s="70">
        <v>2</v>
      </c>
      <c r="O500" s="70">
        <v>1</v>
      </c>
      <c r="P500" s="70">
        <v>10</v>
      </c>
      <c r="Q500" s="70">
        <f t="shared" si="56"/>
        <v>2</v>
      </c>
      <c r="R500" s="70">
        <f t="shared" si="57"/>
        <v>20</v>
      </c>
      <c r="S500" s="70" t="str">
        <f t="shared" si="58"/>
        <v>B-2</v>
      </c>
      <c r="T500" s="62" t="str">
        <f t="shared" si="59"/>
        <v>IV</v>
      </c>
      <c r="U500" s="62" t="str">
        <f t="shared" si="60"/>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56"/>
      <c r="B501" s="153"/>
      <c r="C501" s="117"/>
      <c r="D501" s="120"/>
      <c r="E501" s="123"/>
      <c r="F501" s="123"/>
      <c r="G501" s="123"/>
      <c r="H501" s="111" t="str">
        <f>VLOOKUP(I501,Hoja2!A$3:I$54,2,0)</f>
        <v>TECNOLOGÍA NO AVANZADA, COMUNICACIÓN NO EFECTIVA, SOBRECARGA CUANTITATIVA Y CUALITATIVA, NO HAY VARIACIÓN EN FORMA DE TRABAJO</v>
      </c>
      <c r="I501" s="68" t="s">
        <v>149</v>
      </c>
      <c r="J501" s="111" t="str">
        <f>VLOOKUP(I501,Hoja2!A$3:I$54,3,0)</f>
        <v>ENFERMEDADES DIGESTIVAS, IRRITABILIDAD</v>
      </c>
      <c r="K501" s="69"/>
      <c r="L501" s="111" t="str">
        <f>VLOOKUP(I501,Hoja2!A$3:I$54,4,0)</f>
        <v>N/A</v>
      </c>
      <c r="M501" s="111" t="str">
        <f>VLOOKUP(I501,Hoja2!A$3:I$54,5,0)</f>
        <v>PVE PSICOSOCIAL</v>
      </c>
      <c r="N501" s="70">
        <v>2</v>
      </c>
      <c r="O501" s="70">
        <v>2</v>
      </c>
      <c r="P501" s="70">
        <v>10</v>
      </c>
      <c r="Q501" s="70">
        <f t="shared" si="56"/>
        <v>4</v>
      </c>
      <c r="R501" s="70">
        <f t="shared" si="57"/>
        <v>40</v>
      </c>
      <c r="S501" s="70" t="str">
        <f t="shared" si="58"/>
        <v>B-4</v>
      </c>
      <c r="T501" s="66" t="str">
        <f t="shared" si="59"/>
        <v>III</v>
      </c>
      <c r="U501" s="66" t="str">
        <f t="shared" si="60"/>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56"/>
      <c r="B502" s="153"/>
      <c r="C502" s="117"/>
      <c r="D502" s="120"/>
      <c r="E502" s="123"/>
      <c r="F502" s="123"/>
      <c r="G502" s="123"/>
      <c r="H502" s="111" t="str">
        <f>VLOOKUP(I502,Hoja2!A$3:I$54,2,0)</f>
        <v>ESTILOS DE MANDO RÍGIDOS, AUSENCIA DE CAPACITACIÓN, AUSENCIA DE PROGRAMAS DE BIENESTAR</v>
      </c>
      <c r="I502" s="68" t="s">
        <v>154</v>
      </c>
      <c r="J502" s="111" t="str">
        <f>VLOOKUP(I502,Hoja2!A$3:I$54,3,0)</f>
        <v>ESTRÉS, DEPRESIÓN, DESMOTIVACIÓN, AUSENCIA DE ATENCIÓN</v>
      </c>
      <c r="K502" s="69"/>
      <c r="L502" s="111" t="str">
        <f>VLOOKUP(I502,Hoja2!A$3:I$54,4,0)</f>
        <v>N/A</v>
      </c>
      <c r="M502" s="111" t="str">
        <f>VLOOKUP(I502,Hoja2!A$3:I$54,5,0)</f>
        <v>PVE PSICOSOCIAL</v>
      </c>
      <c r="N502" s="70">
        <v>2</v>
      </c>
      <c r="O502" s="70">
        <v>2</v>
      </c>
      <c r="P502" s="70">
        <v>10</v>
      </c>
      <c r="Q502" s="70">
        <f t="shared" si="56"/>
        <v>4</v>
      </c>
      <c r="R502" s="70">
        <f t="shared" si="57"/>
        <v>40</v>
      </c>
      <c r="S502" s="70" t="str">
        <f t="shared" si="58"/>
        <v>B-4</v>
      </c>
      <c r="T502" s="66" t="str">
        <f t="shared" si="59"/>
        <v>III</v>
      </c>
      <c r="U502" s="66" t="str">
        <f t="shared" si="60"/>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56"/>
      <c r="B503" s="153"/>
      <c r="C503" s="117"/>
      <c r="D503" s="120"/>
      <c r="E503" s="123"/>
      <c r="F503" s="123"/>
      <c r="G503" s="123"/>
      <c r="H503" s="111" t="str">
        <f>VLOOKUP(I503,Hoja2!A$3:I$54,2,0)</f>
        <v>SISMOS, INCENDIOS, INUNDACIONES, TERREMOTOS, VENDAVALES</v>
      </c>
      <c r="I503" s="68" t="s">
        <v>250</v>
      </c>
      <c r="J503" s="111" t="str">
        <f>VLOOKUP(I503,Hoja2!A$3:I$54,3,0)</f>
        <v>LESIONES, ATRAPAMIENTO, APLASTAMIENTO, PÉRDIDAS MATERIALES</v>
      </c>
      <c r="K503" s="69"/>
      <c r="L503" s="111" t="str">
        <f>VLOOKUP(I503,Hoja2!A$3:I$54,4,0)</f>
        <v>PG INSPECCIONES, PG EMERGENCIA</v>
      </c>
      <c r="M503" s="111" t="str">
        <f>VLOOKUP(I503,Hoja2!A$3:I$54,5,0)</f>
        <v>BRIGADAS DE EMERGENCIA</v>
      </c>
      <c r="N503" s="70">
        <v>2</v>
      </c>
      <c r="O503" s="70">
        <v>2</v>
      </c>
      <c r="P503" s="70">
        <v>10</v>
      </c>
      <c r="Q503" s="70">
        <f t="shared" si="56"/>
        <v>4</v>
      </c>
      <c r="R503" s="70">
        <f t="shared" si="57"/>
        <v>40</v>
      </c>
      <c r="S503" s="70" t="str">
        <f t="shared" si="58"/>
        <v>B-4</v>
      </c>
      <c r="T503" s="66" t="str">
        <f t="shared" si="59"/>
        <v>III</v>
      </c>
      <c r="U503" s="66" t="str">
        <f t="shared" si="60"/>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56"/>
      <c r="B504" s="153"/>
      <c r="C504" s="118"/>
      <c r="D504" s="121"/>
      <c r="E504" s="124"/>
      <c r="F504" s="124"/>
      <c r="G504" s="124"/>
      <c r="H504" s="112" t="str">
        <f>VLOOKUP(I504,Hoja2!A$3:I$54,2,0)</f>
        <v>LLUVIAS, GRANIZADA, HELADAS</v>
      </c>
      <c r="I504" s="86" t="s">
        <v>251</v>
      </c>
      <c r="J504" s="112" t="str">
        <f>VLOOKUP(I504,Hoja2!A$3:I$54,3,0)</f>
        <v>LESIONES, ATRAPAMIENTO, APLASTAMIENTO, PÉRDIDAS MATERIALES</v>
      </c>
      <c r="K504" s="87"/>
      <c r="L504" s="112" t="str">
        <f>VLOOKUP(I504,Hoja2!A$3:I$54,4,0)</f>
        <v>PG INSPECCIONES, PG EMERGENCIA</v>
      </c>
      <c r="M504" s="112" t="str">
        <f>VLOOKUP(I504,Hoja2!A$3:I$54,5,0)</f>
        <v>BRIGADAS DE EMERGENCIA</v>
      </c>
      <c r="N504" s="88">
        <v>2</v>
      </c>
      <c r="O504" s="88">
        <v>3</v>
      </c>
      <c r="P504" s="88">
        <v>10</v>
      </c>
      <c r="Q504" s="88">
        <f t="shared" si="56"/>
        <v>6</v>
      </c>
      <c r="R504" s="88">
        <f t="shared" si="57"/>
        <v>60</v>
      </c>
      <c r="S504" s="88" t="str">
        <f t="shared" si="58"/>
        <v>M-6</v>
      </c>
      <c r="T504" s="89" t="str">
        <f t="shared" si="59"/>
        <v>III</v>
      </c>
      <c r="U504" s="89" t="str">
        <f t="shared" si="60"/>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54.75" customHeight="1">
      <c r="A505" s="156"/>
      <c r="B505" s="153"/>
      <c r="C505" s="125" t="s">
        <v>338</v>
      </c>
      <c r="D505" s="128" t="s">
        <v>339</v>
      </c>
      <c r="E505" s="131" t="s">
        <v>336</v>
      </c>
      <c r="F505" s="131" t="s">
        <v>337</v>
      </c>
      <c r="G505" s="131" t="s">
        <v>256</v>
      </c>
      <c r="H505" s="113" t="str">
        <f>VLOOKUP(I505,'[1]Hoja2'!A$3:I$54,2,0)</f>
        <v>INADECUADAS CONEXIONES ELÉCTRICAS, SATURACIÓN EN TOMAS DE ENERGÍA</v>
      </c>
      <c r="I505" s="75" t="s">
        <v>158</v>
      </c>
      <c r="J505" s="113" t="str">
        <f>VLOOKUP(I505,'[1]Hoja2'!A$3:I$54,3,0)</f>
        <v>QUEMADURAS, ELECTROCUCIÓN, ARITMIA CARDIACA, MUERTE</v>
      </c>
      <c r="K505" s="76"/>
      <c r="L505" s="113" t="str">
        <f>VLOOKUP(I505,'[1]Hoja2'!A$3:I$54,4,0)</f>
        <v>PG INSPECCIONES, PG EMERGENCIA, REQUISITOS MÍNIMOS PARA LÍNEAS ELÉCTRICAS</v>
      </c>
      <c r="M505" s="113" t="str">
        <f>VLOOKUP(I505,'[1]Hoja2'!A$3:I$54,5,0)</f>
        <v>ELEMENTOS DE PROTECCIÓN PERSONAL</v>
      </c>
      <c r="N505" s="77">
        <v>10</v>
      </c>
      <c r="O505" s="77">
        <v>3</v>
      </c>
      <c r="P505" s="77">
        <v>60</v>
      </c>
      <c r="Q505" s="77">
        <f t="shared" si="56"/>
        <v>30</v>
      </c>
      <c r="R505" s="77">
        <f t="shared" si="57"/>
        <v>1800</v>
      </c>
      <c r="S505" s="77" t="str">
        <f t="shared" si="58"/>
        <v>MA-30</v>
      </c>
      <c r="T505" s="78" t="str">
        <f t="shared" si="59"/>
        <v>I</v>
      </c>
      <c r="U505" s="78" t="str">
        <f>IF(T505=0,"",IF(T505="IV","Aceptable",IF(T505="III","Mejorable",IF(T505="II","No Aceptable o Aceptable con Control Especifico",IF(T505="I","No Aceptable","")))))</f>
        <v>No Aceptable</v>
      </c>
      <c r="V505" s="76">
        <v>3</v>
      </c>
      <c r="W505" s="113" t="str">
        <f>VLOOKUP(I505,'[1]Hoja2'!A$3:I$54,6,0)</f>
        <v>SECUELA, CALIFICACIÓN DE ENFERMEDAD LABORAL, MUERTE</v>
      </c>
      <c r="X505" s="79"/>
      <c r="Y505" s="79"/>
      <c r="Z505" s="79"/>
      <c r="AA505" s="80" t="str">
        <f>VLOOKUP(I505,'[1]Hoja2'!A$3:I$54,7,0)</f>
        <v>NS LÍNEAS ELÉCTRICAS</v>
      </c>
      <c r="AB505" s="80" t="str">
        <f>VLOOKUP(I505,'[1]Hoja2'!A$3:I$54,8,0)</f>
        <v>BUENAS PRACTICAS, APLICACIÓN DE PROCEDIMIENTOS</v>
      </c>
      <c r="AC505" s="81" t="str">
        <f>VLOOKUP(I505,'[1]Hoja2'!A$3:I$54,9,0)</f>
        <v>BUENAS PRACTICAS, APLICACIÓN DE PROCEDIMIENTOS</v>
      </c>
      <c r="AD505" s="82"/>
    </row>
    <row r="506" spans="1:30" ht="54.75" customHeight="1">
      <c r="A506" s="156"/>
      <c r="B506" s="153"/>
      <c r="C506" s="126"/>
      <c r="D506" s="129"/>
      <c r="E506" s="132"/>
      <c r="F506" s="132"/>
      <c r="G506" s="132"/>
      <c r="H506" s="114" t="str">
        <f>VLOOKUP(I506,'[1]Hoja2'!A$3:I$54,2,0)</f>
        <v>INADECUADAS CONEXIONES ELÉCTRICAS, SATURACIÓN EN TOMAS DE ENERGÍA</v>
      </c>
      <c r="I506" s="59" t="s">
        <v>163</v>
      </c>
      <c r="J506" s="114" t="str">
        <f>VLOOKUP(I506,'[1]Hoja2'!A$3:I$54,3,0)</f>
        <v>INTOXICACIÓN, QUEMADURAS</v>
      </c>
      <c r="K506" s="60"/>
      <c r="L506" s="114" t="str">
        <f>VLOOKUP(I506,'[1]Hoja2'!A$3:I$54,4,0)</f>
        <v>PG INSPECCIONES, PG EMERGENCIA</v>
      </c>
      <c r="M506" s="114" t="str">
        <f>VLOOKUP(I506,'[1]Hoja2'!A$3:I$54,5,0)</f>
        <v>BRIGADAS DE EMERGENCIA</v>
      </c>
      <c r="N506" s="61">
        <v>10</v>
      </c>
      <c r="O506" s="61">
        <v>3</v>
      </c>
      <c r="P506" s="61">
        <v>60</v>
      </c>
      <c r="Q506" s="61">
        <f t="shared" si="56"/>
        <v>30</v>
      </c>
      <c r="R506" s="61">
        <f t="shared" si="57"/>
        <v>1800</v>
      </c>
      <c r="S506" s="61" t="str">
        <f t="shared" si="58"/>
        <v>MA-30</v>
      </c>
      <c r="T506" s="62" t="str">
        <f t="shared" si="59"/>
        <v>I</v>
      </c>
      <c r="U506" s="62" t="str">
        <f aca="true" t="shared" si="61" ref="U506:U540">IF(T506=0,"",IF(T506="IV","Aceptable",IF(T506="III","Mejorable",IF(T506="II","No Aceptable o Aceptable con Control Especifico",IF(T506="I","No Aceptable","")))))</f>
        <v>No Aceptable</v>
      </c>
      <c r="V506" s="60">
        <v>3</v>
      </c>
      <c r="W506" s="114" t="str">
        <f>VLOOKUP(I506,'[1]Hoja2'!A$3:I$54,6,0)</f>
        <v>SECUELA, CALIFICACIÓN DE ENFERMEDAD LABORAL, MUERTE</v>
      </c>
      <c r="X506" s="63"/>
      <c r="Y506" s="63"/>
      <c r="Z506" s="63"/>
      <c r="AA506" s="64" t="str">
        <f>VLOOKUP(I506,'[1]Hoja2'!A$3:I$54,7,0)</f>
        <v>NS PLANES DE EMERGENCIA</v>
      </c>
      <c r="AB506" s="64" t="str">
        <f>VLOOKUP(I506,'[1]Hoja2'!A$3:I$54,8,0)</f>
        <v>REPORTES DE CONDICIONES INSEGURAS</v>
      </c>
      <c r="AC506" s="65" t="str">
        <f>VLOOKUP(I506,'[1]Hoja2'!A$3:I$54,9,0)</f>
        <v>N/A</v>
      </c>
      <c r="AD506" s="83"/>
    </row>
    <row r="507" spans="1:30" ht="54.75" customHeight="1">
      <c r="A507" s="156"/>
      <c r="B507" s="153"/>
      <c r="C507" s="126"/>
      <c r="D507" s="129"/>
      <c r="E507" s="132"/>
      <c r="F507" s="132"/>
      <c r="G507" s="132"/>
      <c r="H507" s="114" t="str">
        <f>VLOOKUP(I507,'[1]Hoja2'!A$3:I$54,2,0)</f>
        <v>ESCALERAS SIN BARANDAL, PISOS A DESNIVEL,INFRAESTRUCTURA DÉBIL, OBJETOS MAL UBICADOS, AUSENCIA DE ORDEN Y ASEO</v>
      </c>
      <c r="I507" s="59" t="s">
        <v>247</v>
      </c>
      <c r="J507" s="114" t="str">
        <f>VLOOKUP(I507,'[1]Hoja2'!A$3:I$54,3,0)</f>
        <v>CAÍDAS DEL MISMO Y DISTINTO NIVEL, FRACTURAS, GOLPE CON OBJETOS, CAÍDA DE OBJETOS, OBSTRUCCIÓN DE VÍAS</v>
      </c>
      <c r="K507" s="60"/>
      <c r="L507" s="114" t="str">
        <f>VLOOKUP(I507,'[1]Hoja2'!A$3:I$54,4,0)</f>
        <v>PG INSPECCIONES, PG EMERGENCIA</v>
      </c>
      <c r="M507" s="114" t="str">
        <f>VLOOKUP(I507,'[1]Hoja2'!A$3:I$54,5,0)</f>
        <v>CAPACITACIÓN</v>
      </c>
      <c r="N507" s="61">
        <v>10</v>
      </c>
      <c r="O507" s="61">
        <v>4</v>
      </c>
      <c r="P507" s="61">
        <v>25</v>
      </c>
      <c r="Q507" s="61">
        <f t="shared" si="56"/>
        <v>40</v>
      </c>
      <c r="R507" s="61">
        <f t="shared" si="57"/>
        <v>1000</v>
      </c>
      <c r="S507" s="61" t="str">
        <f t="shared" si="58"/>
        <v>MA-40</v>
      </c>
      <c r="T507" s="62" t="str">
        <f t="shared" si="59"/>
        <v>I</v>
      </c>
      <c r="U507" s="62" t="str">
        <f t="shared" si="61"/>
        <v>No Aceptable</v>
      </c>
      <c r="V507" s="60">
        <v>3</v>
      </c>
      <c r="W507" s="114" t="str">
        <f>VLOOKUP(I507,'[1]Hoja2'!A$3:I$54,6,0)</f>
        <v>SECUELA, CALIFICACIÓN DE ENFERMEDAD LABORAL, MUERTE</v>
      </c>
      <c r="X507" s="65"/>
      <c r="Y507" s="65"/>
      <c r="Z507" s="65"/>
      <c r="AA507" s="64" t="str">
        <f>VLOOKUP(I507,'[1]Hoja2'!A$3:I$54,7,0)</f>
        <v>N/A</v>
      </c>
      <c r="AB507" s="64" t="str">
        <f>VLOOKUP(I507,'[1]Hoja2'!A$3:I$54,8,0)</f>
        <v>REPORTES DE CONDICIONES INSEGURAS</v>
      </c>
      <c r="AC507" s="65" t="str">
        <f>VLOOKUP(I507,'[1]Hoja2'!A$3:I$54,9,0)</f>
        <v>SEGUIMIENTO A ACCIONES PREVENTIVAS Y CORRECTIVAS</v>
      </c>
      <c r="AD507" s="83"/>
    </row>
    <row r="508" spans="1:30" ht="54.75" customHeight="1">
      <c r="A508" s="156"/>
      <c r="B508" s="153"/>
      <c r="C508" s="126"/>
      <c r="D508" s="129"/>
      <c r="E508" s="132"/>
      <c r="F508" s="132"/>
      <c r="G508" s="132"/>
      <c r="H508" s="114" t="str">
        <f>VLOOKUP(I508,'[1]Hoja2'!A$3:I$54,2,0)</f>
        <v>LLUVIAS, CRECIENTE DE RIOS Y QUEBRADAS, CAÍDAS DESDE TARAVITAS Y PUENTES</v>
      </c>
      <c r="I508" s="59" t="s">
        <v>334</v>
      </c>
      <c r="J508" s="114" t="str">
        <f>VLOOKUP(I508,'[1]Hoja2'!A$3:I$54,3,0)</f>
        <v>INMERSIÓN, MUERTE</v>
      </c>
      <c r="K508" s="60"/>
      <c r="L508" s="114" t="str">
        <f>VLOOKUP(I508,'[1]Hoja2'!A$3:I$54,4,0)</f>
        <v>PG INSPECCIONES, PG EMERGENCIA</v>
      </c>
      <c r="M508" s="114" t="str">
        <f>VLOOKUP(I508,'[1]Hoja2'!A$3:I$54,5,0)</f>
        <v>CAPACITACIÓN</v>
      </c>
      <c r="N508" s="61">
        <v>6</v>
      </c>
      <c r="O508" s="61">
        <v>3</v>
      </c>
      <c r="P508" s="61">
        <v>10</v>
      </c>
      <c r="Q508" s="61">
        <f t="shared" si="56"/>
        <v>18</v>
      </c>
      <c r="R508" s="61">
        <f t="shared" si="57"/>
        <v>180</v>
      </c>
      <c r="S508" s="61" t="str">
        <f t="shared" si="58"/>
        <v>A-18</v>
      </c>
      <c r="T508" s="66" t="str">
        <f t="shared" si="59"/>
        <v>II</v>
      </c>
      <c r="U508" s="66" t="str">
        <f t="shared" si="61"/>
        <v>No Aceptable o Aceptable con Control Especifico</v>
      </c>
      <c r="V508" s="60">
        <v>3</v>
      </c>
      <c r="W508" s="114"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54.75" customHeight="1">
      <c r="A509" s="156"/>
      <c r="B509" s="153"/>
      <c r="C509" s="126"/>
      <c r="D509" s="129"/>
      <c r="E509" s="132"/>
      <c r="F509" s="132"/>
      <c r="G509" s="132"/>
      <c r="H509" s="114" t="str">
        <f>VLOOKUP(I509,'[1]Hoja2'!A$3:I$54,2,0)</f>
        <v>SUPERFICIES DE TRABAJO IRREGULARES O DESLIZANTES</v>
      </c>
      <c r="I509" s="59" t="s">
        <v>248</v>
      </c>
      <c r="J509" s="114" t="str">
        <f>VLOOKUP(I509,'[1]Hoja2'!A$3:I$54,3,0)</f>
        <v>CAÍDAS DEL MISMO Y DISTINTO NIVEL, FRACTURAS, GOLPE CON OBJETOS</v>
      </c>
      <c r="K509" s="60"/>
      <c r="L509" s="114" t="str">
        <f>VLOOKUP(I509,'[1]Hoja2'!A$3:I$54,4,0)</f>
        <v>PG INSPECCIONES, PG EMERGENCIA</v>
      </c>
      <c r="M509" s="114" t="str">
        <f>VLOOKUP(I509,'[1]Hoja2'!A$3:I$54,5,0)</f>
        <v>CAPACITACIÓN</v>
      </c>
      <c r="N509" s="61">
        <v>6</v>
      </c>
      <c r="O509" s="61">
        <v>4</v>
      </c>
      <c r="P509" s="61">
        <v>25</v>
      </c>
      <c r="Q509" s="61">
        <f t="shared" si="56"/>
        <v>24</v>
      </c>
      <c r="R509" s="61">
        <f t="shared" si="57"/>
        <v>600</v>
      </c>
      <c r="S509" s="61" t="str">
        <f t="shared" si="58"/>
        <v>MA-24</v>
      </c>
      <c r="T509" s="66" t="str">
        <f t="shared" si="59"/>
        <v>I</v>
      </c>
      <c r="U509" s="66" t="str">
        <f t="shared" si="61"/>
        <v>No Aceptable</v>
      </c>
      <c r="V509" s="60">
        <v>3</v>
      </c>
      <c r="W509" s="114"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54.75" customHeight="1">
      <c r="A510" s="156"/>
      <c r="B510" s="153"/>
      <c r="C510" s="126"/>
      <c r="D510" s="129"/>
      <c r="E510" s="132"/>
      <c r="F510" s="132"/>
      <c r="G510" s="132"/>
      <c r="H510" s="114" t="str">
        <f>VLOOKUP(I510,'[1]Hoja2'!A$3:I$54,2,0)</f>
        <v>SISTEMAS Y MEDIDAS DE ALMACENAMIENTO</v>
      </c>
      <c r="I510" s="59" t="s">
        <v>249</v>
      </c>
      <c r="J510" s="114" t="str">
        <f>VLOOKUP(I510,'[1]Hoja2'!A$3:I$54,3,0)</f>
        <v>CAÍDAS DEL MISMO Y DISTINTO NIVEL, FRACTURAS, GOLPE CON OBJETOS, CAÍDA DE OBJETOS, OBSTRUCCIÓN DE VÍAS</v>
      </c>
      <c r="K510" s="60"/>
      <c r="L510" s="114" t="str">
        <f>VLOOKUP(I510,'[1]Hoja2'!A$3:I$54,4,0)</f>
        <v>PG INSPECCIONES, PG EMERGENCIA</v>
      </c>
      <c r="M510" s="114" t="str">
        <f>VLOOKUP(I510,'[1]Hoja2'!A$3:I$54,5,0)</f>
        <v>CAPACITACIÓN</v>
      </c>
      <c r="N510" s="61">
        <v>10</v>
      </c>
      <c r="O510" s="61">
        <v>4</v>
      </c>
      <c r="P510" s="61">
        <v>10</v>
      </c>
      <c r="Q510" s="61">
        <f t="shared" si="56"/>
        <v>40</v>
      </c>
      <c r="R510" s="61">
        <f t="shared" si="57"/>
        <v>400</v>
      </c>
      <c r="S510" s="61" t="str">
        <f t="shared" si="58"/>
        <v>MA-40</v>
      </c>
      <c r="T510" s="66" t="str">
        <f t="shared" si="59"/>
        <v>II</v>
      </c>
      <c r="U510" s="66" t="str">
        <f t="shared" si="61"/>
        <v>No Aceptable o Aceptable con Control Especifico</v>
      </c>
      <c r="V510" s="60">
        <v>3</v>
      </c>
      <c r="W510" s="114"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54.75" customHeight="1">
      <c r="A511" s="156"/>
      <c r="B511" s="153"/>
      <c r="C511" s="126"/>
      <c r="D511" s="129"/>
      <c r="E511" s="132"/>
      <c r="F511" s="132"/>
      <c r="G511" s="132"/>
      <c r="H511" s="114" t="str">
        <f>VLOOKUP(I511,'[1]Hoja2'!A$3:I$54,2,0)</f>
        <v>ATROPELLAMIENTO, ENVESTIDA</v>
      </c>
      <c r="I511" s="59" t="s">
        <v>189</v>
      </c>
      <c r="J511" s="114" t="str">
        <f>VLOOKUP(I511,'[1]Hoja2'!A$3:I$54,3,0)</f>
        <v>LESIONES, PÉRDIDAS MATERIALES, MUERTE</v>
      </c>
      <c r="K511" s="60"/>
      <c r="L511" s="114" t="str">
        <f>VLOOKUP(I511,'[1]Hoja2'!A$3:I$54,4,0)</f>
        <v>PG INSPECCIONES, PG EMERGENCIA</v>
      </c>
      <c r="M511" s="114" t="str">
        <f>VLOOKUP(I511,'[1]Hoja2'!A$3:I$54,5,0)</f>
        <v>PG SEGURIDAD VIAL</v>
      </c>
      <c r="N511" s="61">
        <v>2</v>
      </c>
      <c r="O511" s="61">
        <v>3</v>
      </c>
      <c r="P511" s="61">
        <v>10</v>
      </c>
      <c r="Q511" s="61">
        <f t="shared" si="56"/>
        <v>6</v>
      </c>
      <c r="R511" s="61">
        <f t="shared" si="57"/>
        <v>60</v>
      </c>
      <c r="S511" s="61" t="str">
        <f t="shared" si="58"/>
        <v>M-6</v>
      </c>
      <c r="T511" s="62" t="str">
        <f t="shared" si="59"/>
        <v>III</v>
      </c>
      <c r="U511" s="62" t="str">
        <f t="shared" si="61"/>
        <v>Mejorable</v>
      </c>
      <c r="V511" s="60">
        <v>3</v>
      </c>
      <c r="W511" s="114" t="str">
        <f>VLOOKUP(I511,'[1]Hoja2'!A$3:I$54,6,0)</f>
        <v>SECUELA, CALIFICACIÓN DE ENFERMEDAD LABORAL, MUERTE</v>
      </c>
      <c r="X511" s="65"/>
      <c r="Y511" s="65"/>
      <c r="Z511" s="65"/>
      <c r="AA511" s="64" t="str">
        <f>VLOOKUP(I511,'[1]Hoja2'!A$3:I$54,7,0)</f>
        <v>NS SEGURIDAD VIAL</v>
      </c>
      <c r="AB511" s="64" t="str">
        <f>VLOOKUP(I511,'[1]Hoja2'!A$3:I$54,8,0)</f>
        <v>REPORTE DE CONDICIONES</v>
      </c>
      <c r="AC511" s="65" t="str">
        <f>VLOOKUP(I511,'[1]Hoja2'!A$3:I$54,9,0)</f>
        <v>LISTAS PREOPERACIONALES, MANTENIMIENTO PREVENTIVO Y CORRECTIVO</v>
      </c>
      <c r="AD511" s="83"/>
    </row>
    <row r="512" spans="1:30" ht="54.75" customHeight="1">
      <c r="A512" s="156"/>
      <c r="B512" s="153"/>
      <c r="C512" s="126"/>
      <c r="D512" s="129"/>
      <c r="E512" s="132"/>
      <c r="F512" s="132"/>
      <c r="G512" s="132"/>
      <c r="H512" s="114" t="str">
        <f>VLOOKUP(I512,'[1]Hoja2'!A$3:I$54,2,0)</f>
        <v>ATRACO, ROBO, ATENTADO, SECUESTROS, DE ORDEN PÚBLICO</v>
      </c>
      <c r="I512" s="59" t="s">
        <v>180</v>
      </c>
      <c r="J512" s="114" t="str">
        <f>VLOOKUP(I512,'[1]Hoja2'!A$3:I$54,3,0)</f>
        <v>HERIDAS, LESIONES FÍSICAS / PSICOLÓGICAS</v>
      </c>
      <c r="K512" s="60"/>
      <c r="L512" s="114" t="str">
        <f>VLOOKUP(I512,'[1]Hoja2'!A$3:I$54,4,0)</f>
        <v>PG INSPECCIONES, PG EMERGENCIA</v>
      </c>
      <c r="M512" s="114" t="str">
        <f>VLOOKUP(I512,'[1]Hoja2'!A$3:I$54,5,0)</f>
        <v>UNIFORMES CORPORATIVOS, CHAQUETAS CORPORATIVAS, CARNETIZACIÓN</v>
      </c>
      <c r="N512" s="61">
        <v>10</v>
      </c>
      <c r="O512" s="61">
        <v>4</v>
      </c>
      <c r="P512" s="61">
        <v>25</v>
      </c>
      <c r="Q512" s="61">
        <f t="shared" si="56"/>
        <v>40</v>
      </c>
      <c r="R512" s="61">
        <f t="shared" si="57"/>
        <v>1000</v>
      </c>
      <c r="S512" s="61" t="str">
        <f t="shared" si="58"/>
        <v>MA-40</v>
      </c>
      <c r="T512" s="62" t="str">
        <f t="shared" si="59"/>
        <v>I</v>
      </c>
      <c r="U512" s="62" t="str">
        <f t="shared" si="61"/>
        <v>No Aceptable</v>
      </c>
      <c r="V512" s="60">
        <v>3</v>
      </c>
      <c r="W512" s="114" t="str">
        <f>VLOOKUP(I512,'[1]Hoja2'!A$3:I$54,6,0)</f>
        <v>SECUELA, CALIFICACIÓN DE ENFERMEDAD LABORAL, MUERTE</v>
      </c>
      <c r="X512" s="65"/>
      <c r="Y512" s="65"/>
      <c r="Z512" s="65"/>
      <c r="AA512" s="64" t="str">
        <f>VLOOKUP(I512,'[1]Hoja2'!A$3:I$54,7,0)</f>
        <v>N/A</v>
      </c>
      <c r="AB512" s="64" t="str">
        <f>VLOOKUP(I512,'[1]Hoja2'!A$3:I$54,8,0)</f>
        <v>BUENAS PRACTICAS, APLICACIÓN DE PROCEDIMIENTOS</v>
      </c>
      <c r="AC512" s="65" t="str">
        <f>VLOOKUP(I512,'[1]Hoja2'!A$3:I$54,9,0)</f>
        <v>BUENAS PRACTICAS</v>
      </c>
      <c r="AD512" s="83"/>
    </row>
    <row r="513" spans="1:30" ht="54.75" customHeight="1">
      <c r="A513" s="156"/>
      <c r="B513" s="153"/>
      <c r="C513" s="126"/>
      <c r="D513" s="129"/>
      <c r="E513" s="132"/>
      <c r="F513" s="132"/>
      <c r="G513" s="132"/>
      <c r="H513" s="114" t="str">
        <f>VLOOKUP(I513,'[1]Hoja2'!A$3:I$54,2,0)</f>
        <v>EXPLOSION, FUGA, DERRAME E INCENDIO</v>
      </c>
      <c r="I513" s="59" t="s">
        <v>230</v>
      </c>
      <c r="J513" s="114" t="str">
        <f>VLOOKUP(I513,'[1]Hoja2'!A$3:I$54,3,0)</f>
        <v>INTOXICACIÓN, QUEMADURAS, LESIONES, ATRAPAMIENTO</v>
      </c>
      <c r="K513" s="60"/>
      <c r="L513" s="114" t="str">
        <f>VLOOKUP(I513,'[1]Hoja2'!A$3:I$54,4,0)</f>
        <v>PG INSPECCIONES, PG EMERGENCIA</v>
      </c>
      <c r="M513" s="114" t="str">
        <f>VLOOKUP(I513,'[1]Hoja2'!A$3:I$54,5,0)</f>
        <v>NO OBSERVADO</v>
      </c>
      <c r="N513" s="61">
        <v>10</v>
      </c>
      <c r="O513" s="61">
        <v>4</v>
      </c>
      <c r="P513" s="61">
        <v>25</v>
      </c>
      <c r="Q513" s="61">
        <f t="shared" si="56"/>
        <v>40</v>
      </c>
      <c r="R513" s="61">
        <f t="shared" si="57"/>
        <v>1000</v>
      </c>
      <c r="S513" s="61" t="str">
        <f t="shared" si="58"/>
        <v>MA-40</v>
      </c>
      <c r="T513" s="62" t="str">
        <f t="shared" si="59"/>
        <v>I</v>
      </c>
      <c r="U513" s="62" t="str">
        <f t="shared" si="61"/>
        <v>No Aceptable</v>
      </c>
      <c r="V513" s="60">
        <v>3</v>
      </c>
      <c r="W513" s="114" t="str">
        <f>VLOOKUP(I513,'[1]Hoja2'!A$3:I$54,6,0)</f>
        <v>SECUELA, CALIFICACIÓN DE ENFERMEDAD LABORAL, MUERTE</v>
      </c>
      <c r="X513" s="65"/>
      <c r="Y513" s="65"/>
      <c r="Z513" s="65"/>
      <c r="AA513" s="64" t="str">
        <f>VLOOKUP(I513,'[1]Hoja2'!A$3:I$54,7,0)</f>
        <v>NS PLANES DE EMERGENCIA</v>
      </c>
      <c r="AB513" s="64" t="str">
        <f>VLOOKUP(I513,'[1]Hoja2'!A$3:I$54,8,0)</f>
        <v>PROTOCOLOS DE EVACUACIÓN, PUNTO DE ENCUENTRO</v>
      </c>
      <c r="AC513" s="65" t="str">
        <f>VLOOKUP(I513,'[1]Hoja2'!A$3:I$54,9,0)</f>
        <v>N/A</v>
      </c>
      <c r="AD513" s="83"/>
    </row>
    <row r="514" spans="1:30" ht="54.75" customHeight="1">
      <c r="A514" s="156"/>
      <c r="B514" s="153"/>
      <c r="C514" s="126"/>
      <c r="D514" s="129"/>
      <c r="E514" s="132"/>
      <c r="F514" s="132"/>
      <c r="G514" s="132"/>
      <c r="H514" s="114" t="str">
        <f>VLOOKUP(I514,'[1]Hoja2'!A$3:I$54,2,0)</f>
        <v>MÁQUINARIA Y EQUIPO</v>
      </c>
      <c r="I514" s="59" t="s">
        <v>168</v>
      </c>
      <c r="J514" s="114" t="str">
        <f>VLOOKUP(I514,'[1]Hoja2'!A$3:I$54,3,0)</f>
        <v>ATRAPAMIENTO, AMPUTACIÓN, APLASTAMIENTO, FRACTURA</v>
      </c>
      <c r="K514" s="60"/>
      <c r="L514" s="114" t="str">
        <f>VLOOKUP(I514,'[1]Hoja2'!A$3:I$54,4,0)</f>
        <v>PG INSPECCIONES, PG EMERGENCIA, REQUISITOS PARA MANEJO DE MÁQUINAS, REQUISITOS PARA REALIZAR LABORES EN TALLERES</v>
      </c>
      <c r="M514" s="114" t="str">
        <f>VLOOKUP(I514,'[1]Hoja2'!A$3:I$54,5,0)</f>
        <v>ELEMENTOS DE PROTECCIÓN PERSONAL</v>
      </c>
      <c r="N514" s="61">
        <v>2</v>
      </c>
      <c r="O514" s="61">
        <v>1</v>
      </c>
      <c r="P514" s="61">
        <v>10</v>
      </c>
      <c r="Q514" s="61">
        <f t="shared" si="56"/>
        <v>2</v>
      </c>
      <c r="R514" s="61">
        <f t="shared" si="57"/>
        <v>20</v>
      </c>
      <c r="S514" s="61" t="str">
        <f t="shared" si="58"/>
        <v>B-2</v>
      </c>
      <c r="T514" s="62" t="str">
        <f t="shared" si="59"/>
        <v>IV</v>
      </c>
      <c r="U514" s="62" t="str">
        <f t="shared" si="61"/>
        <v>Aceptable</v>
      </c>
      <c r="V514" s="60">
        <v>3</v>
      </c>
      <c r="W514" s="114" t="str">
        <f>VLOOKUP(I514,'[1]Hoja2'!A$3:I$54,6,0)</f>
        <v>SECUELA, CALIFICACIÓN DE ENFERMEDAD LABORAL, MUERTE</v>
      </c>
      <c r="X514" s="65"/>
      <c r="Y514" s="65"/>
      <c r="Z514" s="65"/>
      <c r="AA514" s="64" t="str">
        <f>VLOOKUP(I514,'[1]Hoja2'!A$3:I$54,7,0)</f>
        <v>NS EQUIPOS</v>
      </c>
      <c r="AB514" s="64" t="str">
        <f>VLOOKUP(I514,'[1]Hoja2'!A$3:I$54,8,0)</f>
        <v>BUENAS PRACTICAS, PROCEDIMIENTOS, INSPECCIONES PREUSO OPERACIONALES</v>
      </c>
      <c r="AC514" s="65" t="str">
        <f>VLOOKUP(I514,'[1]Hoja2'!A$3:I$54,9,0)</f>
        <v>INSPECCIONES PREOPERACIONALES</v>
      </c>
      <c r="AD514" s="83"/>
    </row>
    <row r="515" spans="1:30" ht="54.75" customHeight="1">
      <c r="A515" s="156"/>
      <c r="B515" s="153"/>
      <c r="C515" s="126"/>
      <c r="D515" s="129"/>
      <c r="E515" s="132"/>
      <c r="F515" s="132"/>
      <c r="G515" s="132"/>
      <c r="H515" s="114" t="str">
        <f>VLOOKUP(I515,'[1]Hoja2'!A$3:I$54,2,0)</f>
        <v>HERRAMIENTAS MANUALES</v>
      </c>
      <c r="I515" s="59" t="s">
        <v>174</v>
      </c>
      <c r="J515" s="114" t="str">
        <f>VLOOKUP(I515,'[1]Hoja2'!A$3:I$54,3,0)</f>
        <v>QUEMADURAS, LESIONES, PELLIZCOS, APLASTAMIENTOS</v>
      </c>
      <c r="K515" s="60"/>
      <c r="L515" s="114" t="str">
        <f>VLOOKUP(I515,'[1]Hoja2'!A$3:I$54,4,0)</f>
        <v>REQUISITOS MANEJO DE EQUIPOS EMPLEADOS EN LABORES DE CONSTRUCCION ACUEDUCTO Y ALCANTARILLADO, PG INSPECCIONES,PG EMERGENCIA, REQUISITOS  PARA EL MANEJO DE MÁQUINAS HERRAMIENTAS</v>
      </c>
      <c r="M515" s="114" t="str">
        <f>VLOOKUP(I515,'[1]Hoja2'!A$3:I$54,5,0)</f>
        <v>ELEMENTOS DE PROTECCIÓN PERSONAL</v>
      </c>
      <c r="N515" s="61">
        <v>2</v>
      </c>
      <c r="O515" s="61">
        <v>1</v>
      </c>
      <c r="P515" s="61">
        <v>10</v>
      </c>
      <c r="Q515" s="61">
        <f t="shared" si="56"/>
        <v>2</v>
      </c>
      <c r="R515" s="61">
        <f t="shared" si="57"/>
        <v>20</v>
      </c>
      <c r="S515" s="61" t="str">
        <f t="shared" si="58"/>
        <v>B-2</v>
      </c>
      <c r="T515" s="62" t="str">
        <f t="shared" si="59"/>
        <v>IV</v>
      </c>
      <c r="U515" s="62" t="str">
        <f t="shared" si="61"/>
        <v>Aceptable</v>
      </c>
      <c r="V515" s="60">
        <v>3</v>
      </c>
      <c r="W515" s="114" t="str">
        <f>VLOOKUP(I515,'[1]Hoja2'!A$3:I$54,6,0)</f>
        <v>SECUELA, CALIFICACIÓN DE ENFERMEDAD LABORAL</v>
      </c>
      <c r="X515" s="65"/>
      <c r="Y515" s="65"/>
      <c r="Z515" s="65"/>
      <c r="AA515" s="64" t="str">
        <f>VLOOKUP(I515,'[1]Hoja2'!A$3:I$54,7,0)</f>
        <v>NS HERRAMIENTAS</v>
      </c>
      <c r="AB515" s="64" t="str">
        <f>VLOOKUP(I515,'[1]Hoja2'!A$3:I$54,8,0)</f>
        <v>BUENAS PRACTICAS,  INSPECCIONES OPERACIONALES</v>
      </c>
      <c r="AC515" s="65" t="str">
        <f>VLOOKUP(I515,'[1]Hoja2'!A$3:I$54,9,0)</f>
        <v>INSPECCIONES PREOPERACIONALES</v>
      </c>
      <c r="AD515" s="83"/>
    </row>
    <row r="516" spans="1:30" ht="54.75" customHeight="1">
      <c r="A516" s="156"/>
      <c r="B516" s="153"/>
      <c r="C516" s="126"/>
      <c r="D516" s="129"/>
      <c r="E516" s="132"/>
      <c r="F516" s="132"/>
      <c r="G516" s="132"/>
      <c r="H516" s="114" t="str">
        <f>VLOOKUP(I516,'[1]Hoja2'!A$3:I$54,2,0)</f>
        <v>MANTENIMIENTO DE PUENTE GRUAS, LIMPIEZA DE CANALES, MANTENIMIENTO DE INSTALACIONES LOCATIVAS, MANTENIMIENTO Y REPARACION DE POZOS</v>
      </c>
      <c r="I516" s="59" t="s">
        <v>203</v>
      </c>
      <c r="J516" s="114" t="str">
        <f>VLOOKUP(I516,'[1]Hoja2'!A$3:I$54,3,0)</f>
        <v>LESIONES, FRACTURAS</v>
      </c>
      <c r="K516" s="60"/>
      <c r="L516" s="114" t="str">
        <f>VLOOKUP(I516,'[1]Hoja2'!A$3:I$54,4,0)</f>
        <v>PG INSPECCIONES, PG EMERGENCIA, REQUISITOS MÍNIMOS DE SEGURIDAD E HIGIENE PARA TRABAJOS EN ALTURAS</v>
      </c>
      <c r="M516" s="114" t="str">
        <f>VLOOKUP(I516,'[1]Hoja2'!A$3:I$54,5,0)</f>
        <v>ELEMENTOS DE PROTECCIÓN PERSONAL</v>
      </c>
      <c r="N516" s="61">
        <v>2</v>
      </c>
      <c r="O516" s="61">
        <v>1</v>
      </c>
      <c r="P516" s="61">
        <v>10</v>
      </c>
      <c r="Q516" s="61">
        <f t="shared" si="56"/>
        <v>2</v>
      </c>
      <c r="R516" s="61">
        <f t="shared" si="57"/>
        <v>20</v>
      </c>
      <c r="S516" s="61" t="str">
        <f t="shared" si="58"/>
        <v>B-2</v>
      </c>
      <c r="T516" s="62" t="str">
        <f t="shared" si="59"/>
        <v>IV</v>
      </c>
      <c r="U516" s="62" t="str">
        <f t="shared" si="61"/>
        <v>Aceptable</v>
      </c>
      <c r="V516" s="60">
        <v>3</v>
      </c>
      <c r="W516" s="114" t="str">
        <f>VLOOKUP(I516,'[1]Hoja2'!A$3:I$54,6,0)</f>
        <v>SECUELA, CALIFICACIÓN DE ENFERMEDAD LABORAL, MUERTE</v>
      </c>
      <c r="X516" s="65"/>
      <c r="Y516" s="65"/>
      <c r="Z516" s="65"/>
      <c r="AA516" s="64" t="str">
        <f>VLOOKUP(I516,'[1]Hoja2'!A$3:I$54,7,0)</f>
        <v>NS TRABAJO EN ALTURAS</v>
      </c>
      <c r="AB516" s="64" t="str">
        <f>VLOOKUP(I516,'[1]Hoja2'!A$3:I$54,8,0)</f>
        <v>BUENAS PRACTICAS Y USO DE EPP COLECTIVOS</v>
      </c>
      <c r="AC516" s="65" t="str">
        <f>VLOOKUP(I516,'[1]Hoja2'!A$3:I$54,9,0)</f>
        <v>USO EPP, LISTAS PREOPERACIONALES</v>
      </c>
      <c r="AD516" s="83"/>
    </row>
    <row r="517" spans="1:30" ht="54.75" customHeight="1">
      <c r="A517" s="156"/>
      <c r="B517" s="153"/>
      <c r="C517" s="126"/>
      <c r="D517" s="129"/>
      <c r="E517" s="132"/>
      <c r="F517" s="132"/>
      <c r="G517" s="132"/>
      <c r="H517" s="114" t="str">
        <f>VLOOKUP(I517,'[1]Hoja2'!A$3:I$54,2,0)</f>
        <v>INGRESO A POZOS, RED DE ACUEDUCTO, EXCAVACIONES</v>
      </c>
      <c r="I517" s="59" t="s">
        <v>196</v>
      </c>
      <c r="J517" s="114" t="str">
        <f>VLOOKUP(I517,'[1]Hoja2'!A$3:I$54,3,0)</f>
        <v>INTOXICACIÓN, ASFIXIA</v>
      </c>
      <c r="K517" s="60"/>
      <c r="L517" s="114" t="str">
        <f>VLOOKUP(I517,'[1]Hoja2'!A$3:I$54,4,0)</f>
        <v>PG INSPECCIONES, PG EMERGENCIA, REQUISITOS MÍNIMOS DE SEGURIDAD E HIGIENE PARA ESPACIOS CONFINADOS</v>
      </c>
      <c r="M517" s="114" t="str">
        <f>VLOOKUP(I517,'[1]Hoja2'!A$3:I$54,5,0)</f>
        <v>ELEMENTOS DE PROTECCIÓN PERSONAL</v>
      </c>
      <c r="N517" s="61">
        <v>2</v>
      </c>
      <c r="O517" s="61">
        <v>1</v>
      </c>
      <c r="P517" s="61">
        <v>10</v>
      </c>
      <c r="Q517" s="61">
        <f t="shared" si="56"/>
        <v>2</v>
      </c>
      <c r="R517" s="61">
        <f t="shared" si="57"/>
        <v>20</v>
      </c>
      <c r="S517" s="61" t="str">
        <f t="shared" si="58"/>
        <v>B-2</v>
      </c>
      <c r="T517" s="62" t="str">
        <f t="shared" si="59"/>
        <v>IV</v>
      </c>
      <c r="U517" s="62" t="str">
        <f t="shared" si="61"/>
        <v>Aceptable</v>
      </c>
      <c r="V517" s="60">
        <v>3</v>
      </c>
      <c r="W517" s="114" t="str">
        <f>VLOOKUP(I517,'[1]Hoja2'!A$3:I$54,6,0)</f>
        <v>SECUELA, CALIFICACIÓN DE ENFERMEDAD LABORAL, MUERTE</v>
      </c>
      <c r="X517" s="65"/>
      <c r="Y517" s="65"/>
      <c r="Z517" s="65"/>
      <c r="AA517" s="64" t="str">
        <f>VLOOKUP(I517,'[1]Hoja2'!A$3:I$54,7,0)</f>
        <v>NS ESPACIOS CONFINADOS</v>
      </c>
      <c r="AB517" s="64" t="str">
        <f>VLOOKUP(I517,'[1]Hoja2'!A$3:I$54,8,0)</f>
        <v>BUENAS PRACTICAS, USO DE EPP Y COLECTIVOS</v>
      </c>
      <c r="AC517" s="65" t="str">
        <f>VLOOKUP(I517,'[1]Hoja2'!A$3:I$54,9,0)</f>
        <v>LISTAS PREOPERACIONALES</v>
      </c>
      <c r="AD517" s="83"/>
    </row>
    <row r="518" spans="1:30" ht="54.75" customHeight="1">
      <c r="A518" s="156"/>
      <c r="B518" s="153"/>
      <c r="C518" s="126"/>
      <c r="D518" s="129"/>
      <c r="E518" s="132"/>
      <c r="F518" s="132"/>
      <c r="G518" s="132"/>
      <c r="H518" s="114" t="str">
        <f>VLOOKUP(I518,'[1]Hoja2'!A$3:I$54,2,0)</f>
        <v>CARGA Y DESCARGA DE MÁQUINARIAS Y EQUIPOS</v>
      </c>
      <c r="I518" s="59" t="s">
        <v>216</v>
      </c>
      <c r="J518" s="114" t="str">
        <f>VLOOKUP(I518,'[1]Hoja2'!A$3:I$54,3,0)</f>
        <v>APLASTAMIENTO, ATRAPAMIENTO, AMPUTACIÓN, PÉRDIDAS MATERIALES, FRACTURAS</v>
      </c>
      <c r="K518" s="60"/>
      <c r="L518" s="114" t="str">
        <f>VLOOKUP(I518,'[1]Hoja2'!A$3:I$54,4,0)</f>
        <v>PG INSPECCIONES, PG EMERGENCIA, REQUISITOS MÍNIMOS DE SEGURIDAD E HIGIENE PARA TRABAJOS EN ALTURAS</v>
      </c>
      <c r="M518" s="114" t="str">
        <f>VLOOKUP(I518,'[1]Hoja2'!A$3:I$54,5,0)</f>
        <v>NO OBSERVADO</v>
      </c>
      <c r="N518" s="61">
        <v>2</v>
      </c>
      <c r="O518" s="61">
        <v>1</v>
      </c>
      <c r="P518" s="61">
        <v>10</v>
      </c>
      <c r="Q518" s="61">
        <f t="shared" si="56"/>
        <v>2</v>
      </c>
      <c r="R518" s="61">
        <f t="shared" si="57"/>
        <v>20</v>
      </c>
      <c r="S518" s="61" t="str">
        <f t="shared" si="58"/>
        <v>B-2</v>
      </c>
      <c r="T518" s="62" t="str">
        <f t="shared" si="59"/>
        <v>IV</v>
      </c>
      <c r="U518" s="62" t="str">
        <f t="shared" si="61"/>
        <v>Aceptable</v>
      </c>
      <c r="V518" s="60">
        <v>3</v>
      </c>
      <c r="W518" s="114" t="str">
        <f>VLOOKUP(I518,'[1]Hoja2'!A$3:I$54,6,0)</f>
        <v>SECUELA, CALIFICACIÓN DE ENFERMEDAD LABORAL, MUERTE</v>
      </c>
      <c r="X518" s="65"/>
      <c r="Y518" s="65"/>
      <c r="Z518" s="65"/>
      <c r="AA518" s="64" t="str">
        <f>VLOOKUP(I518,'[1]Hoja2'!A$3:I$54,7,0)</f>
        <v>NS DE IZAJE</v>
      </c>
      <c r="AB518" s="64" t="str">
        <f>VLOOKUP(I518,'[1]Hoja2'!A$3:I$54,8,0)</f>
        <v>BUENAS PRACTICAS, INSPECCIONES PREOPERACIONALES</v>
      </c>
      <c r="AC518" s="65" t="str">
        <f>VLOOKUP(I518,'[1]Hoja2'!A$3:I$54,9,0)</f>
        <v>USO ADECUADO DE LENGUAJE PARA OPERACIONES DE IZAJE</v>
      </c>
      <c r="AD518" s="83"/>
    </row>
    <row r="519" spans="1:30" ht="54.75" customHeight="1">
      <c r="A519" s="156"/>
      <c r="B519" s="153"/>
      <c r="C519" s="126"/>
      <c r="D519" s="129"/>
      <c r="E519" s="132"/>
      <c r="F519" s="132"/>
      <c r="G519" s="132"/>
      <c r="H519" s="114" t="str">
        <f>VLOOKUP(I519,'[1]Hoja2'!A$3:I$54,2,0)</f>
        <v>AUSENCIA O EXCESO DE LUZ EN UN AMBIENTE</v>
      </c>
      <c r="I519" s="59" t="s">
        <v>47</v>
      </c>
      <c r="J519" s="114" t="str">
        <f>VLOOKUP(I519,'[1]Hoja2'!A$3:I$54,3,0)</f>
        <v>ESTRÉS, DIFICULTAD PARA VER, CANSANCIO VISUAL</v>
      </c>
      <c r="K519" s="60"/>
      <c r="L519" s="114" t="str">
        <f>VLOOKUP(I519,'[1]Hoja2'!A$3:I$54,4,0)</f>
        <v>PG INSPECCIONES, PG EMERGENCIA</v>
      </c>
      <c r="M519" s="114" t="str">
        <f>VLOOKUP(I519,'[1]Hoja2'!A$3:I$54,5,0)</f>
        <v>NO OBSERVADO</v>
      </c>
      <c r="N519" s="61">
        <v>10</v>
      </c>
      <c r="O519" s="61">
        <v>4</v>
      </c>
      <c r="P519" s="61">
        <v>25</v>
      </c>
      <c r="Q519" s="61">
        <f t="shared" si="56"/>
        <v>40</v>
      </c>
      <c r="R519" s="61">
        <f t="shared" si="57"/>
        <v>1000</v>
      </c>
      <c r="S519" s="61" t="str">
        <f t="shared" si="58"/>
        <v>MA-40</v>
      </c>
      <c r="T519" s="62" t="str">
        <f t="shared" si="59"/>
        <v>I</v>
      </c>
      <c r="U519" s="62" t="str">
        <f t="shared" si="61"/>
        <v>No Aceptable</v>
      </c>
      <c r="V519" s="60">
        <v>3</v>
      </c>
      <c r="W519" s="114" t="str">
        <f>VLOOKUP(I519,'[1]Hoja2'!A$3:I$54,6,0)</f>
        <v>SECUELA, CALIFICACIÓN DE ENFERMEDAD LABORAL</v>
      </c>
      <c r="X519" s="65"/>
      <c r="Y519" s="65"/>
      <c r="Z519" s="65"/>
      <c r="AA519" s="64" t="str">
        <f>VLOOKUP(I519,'[1]Hoja2'!A$3:I$54,7,0)</f>
        <v>N/A</v>
      </c>
      <c r="AB519" s="64" t="str">
        <f>VLOOKUP(I519,'[1]Hoja2'!A$3:I$54,8,0)</f>
        <v>AUTOCUIDADO E HIGIENE</v>
      </c>
      <c r="AC519" s="65" t="str">
        <f>VLOOKUP(I519,'[1]Hoja2'!A$3:I$54,9,0)</f>
        <v>PG HIGIENE</v>
      </c>
      <c r="AD519" s="83"/>
    </row>
    <row r="520" spans="1:30" ht="54.75" customHeight="1">
      <c r="A520" s="156"/>
      <c r="B520" s="153"/>
      <c r="C520" s="126"/>
      <c r="D520" s="129"/>
      <c r="E520" s="132"/>
      <c r="F520" s="132"/>
      <c r="G520" s="132"/>
      <c r="H520" s="114" t="str">
        <f>VLOOKUP(I520,'[1]Hoja2'!A$3:I$54,2,0)</f>
        <v>MÁQUINARIA O EQUIPO</v>
      </c>
      <c r="I520" s="59" t="s">
        <v>54</v>
      </c>
      <c r="J520" s="114" t="str">
        <f>VLOOKUP(I520,'[1]Hoja2'!A$3:I$54,3,0)</f>
        <v>SORDERA, ESTRÉS, HIPOACUSIA, CEFALÉA, IRRATIBILIDAD</v>
      </c>
      <c r="K520" s="60"/>
      <c r="L520" s="114" t="str">
        <f>VLOOKUP(I520,'[1]Hoja2'!A$3:I$54,4,0)</f>
        <v>PG INSPECCIONES, PG EMERGENCIA</v>
      </c>
      <c r="M520" s="114" t="str">
        <f>VLOOKUP(I520,'[1]Hoja2'!A$3:I$54,5,0)</f>
        <v>PVE RUIDO</v>
      </c>
      <c r="N520" s="61">
        <v>10</v>
      </c>
      <c r="O520" s="61">
        <v>4</v>
      </c>
      <c r="P520" s="61">
        <v>25</v>
      </c>
      <c r="Q520" s="61">
        <f t="shared" si="56"/>
        <v>40</v>
      </c>
      <c r="R520" s="61">
        <f t="shared" si="57"/>
        <v>1000</v>
      </c>
      <c r="S520" s="61" t="str">
        <f t="shared" si="58"/>
        <v>MA-40</v>
      </c>
      <c r="T520" s="62" t="str">
        <f t="shared" si="59"/>
        <v>I</v>
      </c>
      <c r="U520" s="62" t="str">
        <f t="shared" si="61"/>
        <v>No Aceptable</v>
      </c>
      <c r="V520" s="60">
        <v>3</v>
      </c>
      <c r="W520" s="114"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FORTALECIMIENTO PV RUIDO</v>
      </c>
      <c r="AD520" s="83"/>
    </row>
    <row r="521" spans="1:30" ht="54.75" customHeight="1">
      <c r="A521" s="156"/>
      <c r="B521" s="153"/>
      <c r="C521" s="126"/>
      <c r="D521" s="129"/>
      <c r="E521" s="132"/>
      <c r="F521" s="132"/>
      <c r="G521" s="132"/>
      <c r="H521" s="114" t="str">
        <f>VLOOKUP(I521,'[1]Hoja2'!A$3:I$54,2,0)</f>
        <v>MÁQUINARIA O EQUIPO</v>
      </c>
      <c r="I521" s="59" t="s">
        <v>59</v>
      </c>
      <c r="J521" s="114" t="str">
        <f>VLOOKUP(I521,'[1]Hoja2'!A$3:I$54,3,0)</f>
        <v>MAREOS, VÓMITOS, Y SÍNTOMAS NEURÓLOGICOS</v>
      </c>
      <c r="K521" s="60"/>
      <c r="L521" s="114" t="str">
        <f>VLOOKUP(I521,'[1]Hoja2'!A$3:I$54,4,0)</f>
        <v>PG INSPECCIONES, PG EMERGENCIA</v>
      </c>
      <c r="M521" s="114" t="str">
        <f>VLOOKUP(I521,'[1]Hoja2'!A$3:I$54,5,0)</f>
        <v>PVE RUIDO</v>
      </c>
      <c r="N521" s="61">
        <v>10</v>
      </c>
      <c r="O521" s="61">
        <v>4</v>
      </c>
      <c r="P521" s="61">
        <v>25</v>
      </c>
      <c r="Q521" s="61">
        <f aca="true" t="shared" si="62" ref="Q521:Q540">N521*O521</f>
        <v>40</v>
      </c>
      <c r="R521" s="61">
        <f aca="true" t="shared" si="63" ref="R521:R540">Q521*P521</f>
        <v>1000</v>
      </c>
      <c r="S521" s="61" t="str">
        <f aca="true" t="shared" si="64" ref="S521:S540">IF(Q521=40,"MA-40",IF(Q521=30,"MA-30",IF(Q521=20,"A-20",IF(Q521=10,"A-10",IF(Q521=24,"MA-24",IF(Q521=18,"A-18",IF(Q521=12,"A-12",IF(Q521=6,"M-6",IF(Q521=8,"M-8",IF(Q521=6,"M-6",IF(Q521=4,"B-4",IF(Q521=2,"B-2",))))))))))))</f>
        <v>MA-40</v>
      </c>
      <c r="T521" s="62" t="str">
        <f aca="true" t="shared" si="65" ref="T521:T540">IF(R521&lt;=20,"IV",IF(R521&lt;=120,"III",IF(R521&lt;=500,"II",IF(R521&lt;=4000,"I"))))</f>
        <v>I</v>
      </c>
      <c r="U521" s="62" t="str">
        <f t="shared" si="61"/>
        <v>No Aceptable</v>
      </c>
      <c r="V521" s="60">
        <v>3</v>
      </c>
      <c r="W521" s="114" t="str">
        <f>VLOOKUP(I521,'[1]Hoja2'!A$3:I$54,6,0)</f>
        <v>SECUELA, CALIFICACIÓN DE ENFERMEDAD LABORAL</v>
      </c>
      <c r="X521" s="65"/>
      <c r="Y521" s="65"/>
      <c r="Z521" s="65"/>
      <c r="AA521" s="64" t="str">
        <f>VLOOKUP(I521,'[1]Hoja2'!A$3:I$54,7,0)</f>
        <v>N/A</v>
      </c>
      <c r="AB521" s="64" t="str">
        <f>VLOOKUP(I521,'[1]Hoja2'!A$3:I$54,8,0)</f>
        <v>AUTOCUIDADO</v>
      </c>
      <c r="AC521" s="65" t="str">
        <f>VLOOKUP(I521,'[1]Hoja2'!A$3:I$54,9,0)</f>
        <v>PG HIGIENE</v>
      </c>
      <c r="AD521" s="83"/>
    </row>
    <row r="522" spans="1:30" ht="54.75" customHeight="1">
      <c r="A522" s="156"/>
      <c r="B522" s="153"/>
      <c r="C522" s="126"/>
      <c r="D522" s="129"/>
      <c r="E522" s="132"/>
      <c r="F522" s="132"/>
      <c r="G522" s="132"/>
      <c r="H522" s="114" t="str">
        <f>VLOOKUP(I522,'[1]Hoja2'!A$3:I$54,2,0)</f>
        <v>X, GAMMA, ALFA, BETA, NEUTRONES</v>
      </c>
      <c r="I522" s="59" t="s">
        <v>69</v>
      </c>
      <c r="J522" s="114" t="str">
        <f>VLOOKUP(I522,'[1]Hoja2'!A$3:I$54,3,0)</f>
        <v>QUEMADURAS</v>
      </c>
      <c r="K522" s="60"/>
      <c r="L522" s="114" t="str">
        <f>VLOOKUP(I522,'[1]Hoja2'!A$3:I$54,4,0)</f>
        <v>PG INSPECCIONES, PG EMERGENCIA</v>
      </c>
      <c r="M522" s="114" t="str">
        <f>VLOOKUP(I522,'[1]Hoja2'!A$3:I$54,5,0)</f>
        <v>PVE RADIACIÓN</v>
      </c>
      <c r="N522" s="61">
        <v>2</v>
      </c>
      <c r="O522" s="61">
        <v>1</v>
      </c>
      <c r="P522" s="61">
        <v>10</v>
      </c>
      <c r="Q522" s="61">
        <f t="shared" si="62"/>
        <v>2</v>
      </c>
      <c r="R522" s="61">
        <f t="shared" si="63"/>
        <v>20</v>
      </c>
      <c r="S522" s="61" t="str">
        <f t="shared" si="64"/>
        <v>B-2</v>
      </c>
      <c r="T522" s="62" t="str">
        <f t="shared" si="65"/>
        <v>IV</v>
      </c>
      <c r="U522" s="62" t="str">
        <f t="shared" si="61"/>
        <v>Aceptable</v>
      </c>
      <c r="V522" s="60">
        <v>3</v>
      </c>
      <c r="W522" s="114" t="str">
        <f>VLOOKUP(I522,'[1]Hoja2'!A$3:I$54,6,0)</f>
        <v>SECUELA, CALIFICACIÓN DE ENFERMEDAD LABORAL, MUERTE</v>
      </c>
      <c r="X522" s="65"/>
      <c r="Y522" s="65"/>
      <c r="Z522" s="65"/>
      <c r="AA522" s="64" t="str">
        <f>VLOOKUP(I522,'[1]Hoja2'!A$3:I$54,7,0)</f>
        <v>N/A</v>
      </c>
      <c r="AB522" s="64" t="str">
        <f>VLOOKUP(I522,'[1]Hoja2'!A$3:I$54,8,0)</f>
        <v>N/A</v>
      </c>
      <c r="AC522" s="65" t="str">
        <f>VLOOKUP(I522,'[1]Hoja2'!A$3:I$54,9,0)</f>
        <v>FORTALECIMIENTO PVE RADIACIÓN</v>
      </c>
      <c r="AD522" s="83"/>
    </row>
    <row r="523" spans="1:30" ht="54.75" customHeight="1">
      <c r="A523" s="156"/>
      <c r="B523" s="153"/>
      <c r="C523" s="126"/>
      <c r="D523" s="129"/>
      <c r="E523" s="132"/>
      <c r="F523" s="132"/>
      <c r="G523" s="132"/>
      <c r="H523" s="114" t="str">
        <f>VLOOKUP(I523,'[1]Hoja2'!A$3:I$54,2,0)</f>
        <v>POLVOS INORGÁNICOS</v>
      </c>
      <c r="I523" s="59" t="s">
        <v>78</v>
      </c>
      <c r="J523" s="114" t="str">
        <f>VLOOKUP(I523,'[1]Hoja2'!A$3:I$54,3,0)</f>
        <v>COMPLICACIONES RESPIRATORIAS</v>
      </c>
      <c r="K523" s="60"/>
      <c r="L523" s="114" t="str">
        <f>VLOOKUP(I523,'[1]Hoja2'!A$3:I$54,4,0)</f>
        <v>PG INSPECCIONES, PG EMERGENCIA, PG RIESGO QUÍMICO</v>
      </c>
      <c r="M523" s="114" t="str">
        <f>VLOOKUP(I523,'[1]Hoja2'!A$3:I$54,5,0)</f>
        <v>ELEMENTOS DE PROTECCIÓN PERSONAL</v>
      </c>
      <c r="N523" s="61">
        <v>2</v>
      </c>
      <c r="O523" s="61">
        <v>3</v>
      </c>
      <c r="P523" s="61">
        <v>10</v>
      </c>
      <c r="Q523" s="61">
        <f t="shared" si="62"/>
        <v>6</v>
      </c>
      <c r="R523" s="61">
        <f t="shared" si="63"/>
        <v>60</v>
      </c>
      <c r="S523" s="61" t="str">
        <f t="shared" si="64"/>
        <v>M-6</v>
      </c>
      <c r="T523" s="62" t="str">
        <f t="shared" si="65"/>
        <v>III</v>
      </c>
      <c r="U523" s="62" t="str">
        <f t="shared" si="61"/>
        <v>Mejorable</v>
      </c>
      <c r="V523" s="60">
        <v>3</v>
      </c>
      <c r="W523" s="114" t="str">
        <f>VLOOKUP(I523,'[1]Hoja2'!A$3:I$54,6,0)</f>
        <v>SECUELA, CALIFICACIÓN DE ENFERMEDAD LABORAL</v>
      </c>
      <c r="X523" s="65"/>
      <c r="Y523" s="65"/>
      <c r="Z523" s="65"/>
      <c r="AA523" s="64" t="str">
        <f>VLOOKUP(I523,'[1]Hoja2'!A$3:I$54,7,0)</f>
        <v>NS QUIMICOS</v>
      </c>
      <c r="AB523" s="64" t="str">
        <f>VLOOKUP(I523,'[1]Hoja2'!A$3:I$54,8,0)</f>
        <v>BUENAS PRACTICAS Y USO DE EPP</v>
      </c>
      <c r="AC523" s="65" t="str">
        <f>VLOOKUP(I523,'[1]Hoja2'!A$3:I$54,9,0)</f>
        <v>PG HIGIENE</v>
      </c>
      <c r="AD523" s="83"/>
    </row>
    <row r="524" spans="1:30" ht="54.75" customHeight="1">
      <c r="A524" s="156"/>
      <c r="B524" s="153"/>
      <c r="C524" s="126"/>
      <c r="D524" s="129"/>
      <c r="E524" s="132"/>
      <c r="F524" s="132"/>
      <c r="G524" s="132"/>
      <c r="H524" s="114" t="str">
        <f>VLOOKUP(I524,'[1]Hoja2'!A$3:I$54,2,0)</f>
        <v>MATERIAL PARTICULADO</v>
      </c>
      <c r="I524" s="59" t="s">
        <v>84</v>
      </c>
      <c r="J524" s="114" t="str">
        <f>VLOOKUP(I524,'[1]Hoja2'!A$3:I$54,3,0)</f>
        <v>COMPLICACIONES RESPIRATORIAS</v>
      </c>
      <c r="K524" s="60"/>
      <c r="L524" s="114" t="str">
        <f>VLOOKUP(I524,'[1]Hoja2'!A$3:I$54,4,0)</f>
        <v>PG INSPECCIONES, PG EMERGENCIA, PG RIESGO QUÍMICO</v>
      </c>
      <c r="M524" s="114" t="str">
        <f>VLOOKUP(I524,'[1]Hoja2'!A$3:I$54,5,0)</f>
        <v>ELEMENTOS DE PROTECCIÓN PERSONAL</v>
      </c>
      <c r="N524" s="61">
        <v>2</v>
      </c>
      <c r="O524" s="61">
        <v>3</v>
      </c>
      <c r="P524" s="61">
        <v>10</v>
      </c>
      <c r="Q524" s="61">
        <f t="shared" si="62"/>
        <v>6</v>
      </c>
      <c r="R524" s="61">
        <f t="shared" si="63"/>
        <v>60</v>
      </c>
      <c r="S524" s="61" t="str">
        <f t="shared" si="64"/>
        <v>M-6</v>
      </c>
      <c r="T524" s="62" t="str">
        <f t="shared" si="65"/>
        <v>III</v>
      </c>
      <c r="U524" s="62" t="str">
        <f t="shared" si="61"/>
        <v>Mejorable</v>
      </c>
      <c r="V524" s="60">
        <v>3</v>
      </c>
      <c r="W524" s="114" t="str">
        <f>VLOOKUP(I524,'[1]Hoja2'!A$3:I$54,6,0)</f>
        <v>SECUELA, CALIFICACIÓN DE ENFERMEDAD LABORAL</v>
      </c>
      <c r="X524" s="65"/>
      <c r="Y524" s="65"/>
      <c r="Z524" s="65"/>
      <c r="AA524" s="64" t="str">
        <f>VLOOKUP(I524,'[1]Hoja2'!A$3:I$54,7,0)</f>
        <v>NS QUIMICOS</v>
      </c>
      <c r="AB524" s="64" t="str">
        <f>VLOOKUP(I524,'[1]Hoja2'!A$3:I$54,8,0)</f>
        <v>BUENAS PRACTICAS Y USO DE EPP</v>
      </c>
      <c r="AC524" s="65" t="str">
        <f>VLOOKUP(I524,'[1]Hoja2'!A$3:I$54,9,0)</f>
        <v>FORTALECIMIENTO PVE QUÍMICO</v>
      </c>
      <c r="AD524" s="83"/>
    </row>
    <row r="525" spans="1:30" ht="54.75" customHeight="1">
      <c r="A525" s="156"/>
      <c r="B525" s="153"/>
      <c r="C525" s="126"/>
      <c r="D525" s="129"/>
      <c r="E525" s="132"/>
      <c r="F525" s="132"/>
      <c r="G525" s="132"/>
      <c r="H525" s="114" t="str">
        <f>VLOOKUP(I525,'[1]Hoja2'!A$3:I$54,2,0)</f>
        <v>HUMOS METÁLICOS O NO METÁLICOS</v>
      </c>
      <c r="I525" s="59" t="s">
        <v>93</v>
      </c>
      <c r="J525" s="114" t="str">
        <f>VLOOKUP(I525,'[1]Hoja2'!A$3:I$54,3,0)</f>
        <v>COMPLICACIONES RESPIRATORIAS</v>
      </c>
      <c r="K525" s="60"/>
      <c r="L525" s="114" t="str">
        <f>VLOOKUP(I525,'[1]Hoja2'!A$3:I$54,4,0)</f>
        <v>PG INSPECCIONES, PG EMERGENCIA, PG RIESGO QUÍMICO</v>
      </c>
      <c r="M525" s="114" t="str">
        <f>VLOOKUP(I525,'[1]Hoja2'!A$3:I$54,5,0)</f>
        <v>ELEMENTOS DE PROTECCIÓN PERSONAL</v>
      </c>
      <c r="N525" s="61">
        <v>2</v>
      </c>
      <c r="O525" s="61">
        <v>3</v>
      </c>
      <c r="P525" s="61">
        <v>10</v>
      </c>
      <c r="Q525" s="61">
        <f t="shared" si="62"/>
        <v>6</v>
      </c>
      <c r="R525" s="61">
        <f t="shared" si="63"/>
        <v>60</v>
      </c>
      <c r="S525" s="61" t="str">
        <f t="shared" si="64"/>
        <v>M-6</v>
      </c>
      <c r="T525" s="62" t="str">
        <f t="shared" si="65"/>
        <v>III</v>
      </c>
      <c r="U525" s="62" t="str">
        <f t="shared" si="61"/>
        <v>Mejorable</v>
      </c>
      <c r="V525" s="60">
        <v>3</v>
      </c>
      <c r="W525" s="114" t="str">
        <f>VLOOKUP(I525,'[1]Hoja2'!A$3:I$54,6,0)</f>
        <v>SECUELA, CALIFICACIÓN DE ENFERMEDAD LABORAL, MUERTE</v>
      </c>
      <c r="X525" s="65"/>
      <c r="Y525" s="65"/>
      <c r="Z525" s="65"/>
      <c r="AA525" s="64" t="str">
        <f>VLOOKUP(I525,'[1]Hoja2'!A$3:I$54,7,0)</f>
        <v>NS QUIMICOS</v>
      </c>
      <c r="AB525" s="64" t="str">
        <f>VLOOKUP(I525,'[1]Hoja2'!A$3:I$54,8,0)</f>
        <v>BUENAS PRACTICAS, AUTOCUIDADO Y EPP</v>
      </c>
      <c r="AC525" s="65" t="str">
        <f>VLOOKUP(I525,'[1]Hoja2'!A$3:I$54,9,0)</f>
        <v>FORTALECIMIENTO PVE QUÍMICO</v>
      </c>
      <c r="AD525" s="83"/>
    </row>
    <row r="526" spans="1:30" ht="54.75" customHeight="1">
      <c r="A526" s="156"/>
      <c r="B526" s="153"/>
      <c r="C526" s="126"/>
      <c r="D526" s="129"/>
      <c r="E526" s="132"/>
      <c r="F526" s="132"/>
      <c r="G526" s="132"/>
      <c r="H526" s="114" t="str">
        <f>VLOOKUP(I526,'[1]Hoja2'!A$3:I$54,2,0)</f>
        <v>MICROORGANISMOS</v>
      </c>
      <c r="I526" s="59" t="s">
        <v>237</v>
      </c>
      <c r="J526" s="114" t="str">
        <f>VLOOKUP(I526,'[1]Hoja2'!A$3:I$54,3,0)</f>
        <v>GRIPAS, NAUSEAS, MAREOS, MALESTAR GENERAL</v>
      </c>
      <c r="K526" s="60"/>
      <c r="L526" s="114" t="str">
        <f>VLOOKUP(I526,'[1]Hoja2'!A$3:I$54,4,0)</f>
        <v>PG INSPECCIONES, PG EMERGENCIA</v>
      </c>
      <c r="M526" s="114" t="str">
        <f>VLOOKUP(I526,'[1]Hoja2'!A$3:I$54,5,0)</f>
        <v>PVE BIOLÓGICO</v>
      </c>
      <c r="N526" s="61">
        <v>2</v>
      </c>
      <c r="O526" s="61">
        <v>3</v>
      </c>
      <c r="P526" s="61">
        <v>10</v>
      </c>
      <c r="Q526" s="61">
        <f t="shared" si="62"/>
        <v>6</v>
      </c>
      <c r="R526" s="61">
        <f t="shared" si="63"/>
        <v>60</v>
      </c>
      <c r="S526" s="61" t="str">
        <f t="shared" si="64"/>
        <v>M-6</v>
      </c>
      <c r="T526" s="62" t="str">
        <f t="shared" si="65"/>
        <v>III</v>
      </c>
      <c r="U526" s="62" t="str">
        <f t="shared" si="61"/>
        <v>Mejorable</v>
      </c>
      <c r="V526" s="60">
        <v>3</v>
      </c>
      <c r="W526" s="114" t="str">
        <f>VLOOKUP(I526,'[1]Hoja2'!A$3:I$54,6,0)</f>
        <v>SECUELA</v>
      </c>
      <c r="X526" s="65"/>
      <c r="Y526" s="65"/>
      <c r="Z526" s="65"/>
      <c r="AA526" s="64" t="str">
        <f>VLOOKUP(I526,'[1]Hoja2'!A$3:I$54,7,0)</f>
        <v>NS BIOLÓGICO</v>
      </c>
      <c r="AB526" s="64" t="str">
        <f>VLOOKUP(I526,'[1]Hoja2'!A$3:I$54,8,0)</f>
        <v>N/A</v>
      </c>
      <c r="AC526" s="65" t="str">
        <f>VLOOKUP(I526,'[1]Hoja2'!A$3:I$54,9,0)</f>
        <v>BUENAS PRACTICAS</v>
      </c>
      <c r="AD526" s="83"/>
    </row>
    <row r="527" spans="1:30" ht="54.75" customHeight="1">
      <c r="A527" s="156"/>
      <c r="B527" s="153"/>
      <c r="C527" s="126"/>
      <c r="D527" s="129"/>
      <c r="E527" s="132"/>
      <c r="F527" s="132"/>
      <c r="G527" s="132"/>
      <c r="H527" s="114" t="str">
        <f>VLOOKUP(I527,'[1]Hoja2'!A$3:I$54,2,0)</f>
        <v>MICROORGANISMOS EN EL AMBIENTE</v>
      </c>
      <c r="I527" s="59" t="s">
        <v>240</v>
      </c>
      <c r="J527" s="114" t="str">
        <f>VLOOKUP(I527,'[1]Hoja2'!A$3:I$54,3,0)</f>
        <v>LESIONES EN LA PIEL, MALESTAR GENERAL</v>
      </c>
      <c r="K527" s="60"/>
      <c r="L527" s="114" t="str">
        <f>VLOOKUP(I527,'[1]Hoja2'!A$3:I$54,4,0)</f>
        <v>PG INSPECCIONES, PG EMERGENCIA</v>
      </c>
      <c r="M527" s="114" t="str">
        <f>VLOOKUP(I527,'[1]Hoja2'!A$3:I$54,5,0)</f>
        <v>PVE BIOLÓGICO, ELEMENTOS DE PROTECCION PERSONAL</v>
      </c>
      <c r="N527" s="61">
        <v>2</v>
      </c>
      <c r="O527" s="61">
        <v>3</v>
      </c>
      <c r="P527" s="61">
        <v>10</v>
      </c>
      <c r="Q527" s="61">
        <f t="shared" si="62"/>
        <v>6</v>
      </c>
      <c r="R527" s="61">
        <f t="shared" si="63"/>
        <v>60</v>
      </c>
      <c r="S527" s="61" t="str">
        <f t="shared" si="64"/>
        <v>M-6</v>
      </c>
      <c r="T527" s="62" t="str">
        <f t="shared" si="65"/>
        <v>III</v>
      </c>
      <c r="U527" s="62" t="str">
        <f t="shared" si="61"/>
        <v>Mejorable</v>
      </c>
      <c r="V527" s="60">
        <v>3</v>
      </c>
      <c r="W527" s="114" t="str">
        <f>VLOOKUP(I527,'[1]Hoja2'!A$3:I$54,6,0)</f>
        <v>SECUELA, CALIFICACIÓN DE ENFERMEDAD LABORAL, MUERTE</v>
      </c>
      <c r="X527" s="65"/>
      <c r="Y527" s="65"/>
      <c r="Z527" s="65"/>
      <c r="AA527" s="64" t="str">
        <f>VLOOKUP(I527,'[1]Hoja2'!A$3:I$54,7,0)</f>
        <v>NS BIOLÓGICO</v>
      </c>
      <c r="AB527" s="64" t="str">
        <f>VLOOKUP(I527,'[1]Hoja2'!A$3:I$54,8,0)</f>
        <v>AUTOCIODADO E HIGIENE, USO DE EPP</v>
      </c>
      <c r="AC527" s="65" t="str">
        <f>VLOOKUP(I527,'[1]Hoja2'!A$3:I$54,9,0)</f>
        <v>N/A</v>
      </c>
      <c r="AD527" s="83"/>
    </row>
    <row r="528" spans="1:30" ht="54.75" customHeight="1">
      <c r="A528" s="156"/>
      <c r="B528" s="153"/>
      <c r="C528" s="126"/>
      <c r="D528" s="129"/>
      <c r="E528" s="132"/>
      <c r="F528" s="132"/>
      <c r="G528" s="132"/>
      <c r="H528" s="114" t="str">
        <f>VLOOKUP(I528,'[1]Hoja2'!A$3:I$54,2,0)</f>
        <v>HONGOS</v>
      </c>
      <c r="I528" s="59" t="s">
        <v>113</v>
      </c>
      <c r="J528" s="114" t="str">
        <f>VLOOKUP(I528,'[1]Hoja2'!A$3:I$54,3,0)</f>
        <v>LESIONES EN LA PIEL</v>
      </c>
      <c r="K528" s="60"/>
      <c r="L528" s="114" t="str">
        <f>VLOOKUP(I528,'[1]Hoja2'!A$3:I$54,4,0)</f>
        <v>PG INSPECCIONES, PG EMERGENCIA</v>
      </c>
      <c r="M528" s="114" t="str">
        <f>VLOOKUP(I528,'[1]Hoja2'!A$3:I$54,5,0)</f>
        <v>PVE BIOLÓGICO</v>
      </c>
      <c r="N528" s="61">
        <v>2</v>
      </c>
      <c r="O528" s="61">
        <v>3</v>
      </c>
      <c r="P528" s="61">
        <v>10</v>
      </c>
      <c r="Q528" s="61">
        <f t="shared" si="62"/>
        <v>6</v>
      </c>
      <c r="R528" s="61">
        <f t="shared" si="63"/>
        <v>60</v>
      </c>
      <c r="S528" s="61" t="str">
        <f t="shared" si="64"/>
        <v>M-6</v>
      </c>
      <c r="T528" s="62" t="str">
        <f t="shared" si="65"/>
        <v>III</v>
      </c>
      <c r="U528" s="62" t="str">
        <f t="shared" si="61"/>
        <v>Mejorable</v>
      </c>
      <c r="V528" s="60">
        <v>3</v>
      </c>
      <c r="W528" s="114" t="str">
        <f>VLOOKUP(I528,'[1]Hoja2'!A$3:I$54,6,0)</f>
        <v>SECUELA</v>
      </c>
      <c r="X528" s="65"/>
      <c r="Y528" s="65"/>
      <c r="Z528" s="65"/>
      <c r="AA528" s="64" t="str">
        <f>VLOOKUP(I528,'[1]Hoja2'!A$3:I$54,7,0)</f>
        <v>NS BIOLÓGICO</v>
      </c>
      <c r="AB528" s="64" t="str">
        <f>VLOOKUP(I528,'[1]Hoja2'!A$3:I$54,8,0)</f>
        <v>AUTOCUIDADO E HIGIENE, USO DE EPP</v>
      </c>
      <c r="AC528" s="65" t="str">
        <f>VLOOKUP(I528,'[1]Hoja2'!A$3:I$54,9,0)</f>
        <v>N/A</v>
      </c>
      <c r="AD528" s="83"/>
    </row>
    <row r="529" spans="1:30" ht="54.75" customHeight="1">
      <c r="A529" s="156"/>
      <c r="B529" s="153"/>
      <c r="C529" s="126"/>
      <c r="D529" s="129"/>
      <c r="E529" s="132"/>
      <c r="F529" s="132"/>
      <c r="G529" s="132"/>
      <c r="H529" s="114" t="str">
        <f>VLOOKUP(I529,'[1]Hoja2'!A$3:I$54,2,0)</f>
        <v>FLUIDOS</v>
      </c>
      <c r="I529" s="59" t="s">
        <v>117</v>
      </c>
      <c r="J529" s="114" t="str">
        <f>VLOOKUP(I529,'[1]Hoja2'!A$3:I$54,3,0)</f>
        <v>LESIONES DÉRMICAS</v>
      </c>
      <c r="K529" s="60"/>
      <c r="L529" s="114" t="str">
        <f>VLOOKUP(I529,'[1]Hoja2'!A$3:I$54,4,0)</f>
        <v>PG INSPECCIONES, PG EMERGENCIA</v>
      </c>
      <c r="M529" s="114" t="str">
        <f>VLOOKUP(I529,'[1]Hoja2'!A$3:I$54,5,0)</f>
        <v>PVE BIOLÓGICO, ELEMENTOS DE PROTECCION PERSONAL</v>
      </c>
      <c r="N529" s="61">
        <v>2</v>
      </c>
      <c r="O529" s="61">
        <v>3</v>
      </c>
      <c r="P529" s="61">
        <v>10</v>
      </c>
      <c r="Q529" s="61">
        <f t="shared" si="62"/>
        <v>6</v>
      </c>
      <c r="R529" s="61">
        <f t="shared" si="63"/>
        <v>60</v>
      </c>
      <c r="S529" s="61" t="str">
        <f t="shared" si="64"/>
        <v>M-6</v>
      </c>
      <c r="T529" s="62" t="str">
        <f t="shared" si="65"/>
        <v>III</v>
      </c>
      <c r="U529" s="62" t="str">
        <f t="shared" si="61"/>
        <v>Mejorable</v>
      </c>
      <c r="V529" s="60">
        <v>3</v>
      </c>
      <c r="W529" s="114" t="str">
        <f>VLOOKUP(I529,'[1]Hoja2'!A$3:I$54,6,0)</f>
        <v>SECUELA, CALIFICACIÓN DE ENFERMEDAD LABORAL, MUERTE</v>
      </c>
      <c r="X529" s="65"/>
      <c r="Y529" s="65"/>
      <c r="Z529" s="65"/>
      <c r="AA529" s="64" t="str">
        <f>VLOOKUP(I529,'[1]Hoja2'!A$3:I$54,7,0)</f>
        <v>NS BIOLÓGICO</v>
      </c>
      <c r="AB529" s="64" t="str">
        <f>VLOOKUP(I529,'[1]Hoja2'!A$3:I$54,8,0)</f>
        <v>AUTOCUIDADO E HIGIENE, USO DE EPP</v>
      </c>
      <c r="AC529" s="65" t="str">
        <f>VLOOKUP(I529,'[1]Hoja2'!A$3:I$54,9,0)</f>
        <v>N/A</v>
      </c>
      <c r="AD529" s="83"/>
    </row>
    <row r="530" spans="1:30" ht="54.75" customHeight="1">
      <c r="A530" s="156"/>
      <c r="B530" s="153"/>
      <c r="C530" s="126"/>
      <c r="D530" s="129"/>
      <c r="E530" s="132"/>
      <c r="F530" s="132"/>
      <c r="G530" s="132"/>
      <c r="H530" s="114" t="str">
        <f>VLOOKUP(I530,'[1]Hoja2'!A$3:I$54,2,0)</f>
        <v>PARÁSITOS</v>
      </c>
      <c r="I530" s="59" t="s">
        <v>119</v>
      </c>
      <c r="J530" s="114" t="str">
        <f>VLOOKUP(I530,'[1]Hoja2'!A$3:I$54,3,0)</f>
        <v>LESIONES, INFECCIONES PARASITARIAS</v>
      </c>
      <c r="K530" s="60"/>
      <c r="L530" s="114" t="str">
        <f>VLOOKUP(I530,'[1]Hoja2'!A$3:I$54,4,0)</f>
        <v>PG INSPECCIONES, PG EMERGENCIA</v>
      </c>
      <c r="M530" s="114" t="str">
        <f>VLOOKUP(I530,'[1]Hoja2'!A$3:I$54,5,0)</f>
        <v>PVE BIOLÓGICO, ELEMENTOS DE PROTECCION PERSONAL</v>
      </c>
      <c r="N530" s="61">
        <v>2</v>
      </c>
      <c r="O530" s="61">
        <v>2</v>
      </c>
      <c r="P530" s="61">
        <v>10</v>
      </c>
      <c r="Q530" s="61">
        <f t="shared" si="62"/>
        <v>4</v>
      </c>
      <c r="R530" s="61">
        <f t="shared" si="63"/>
        <v>40</v>
      </c>
      <c r="S530" s="61" t="str">
        <f t="shared" si="64"/>
        <v>B-4</v>
      </c>
      <c r="T530" s="62" t="str">
        <f t="shared" si="65"/>
        <v>III</v>
      </c>
      <c r="U530" s="62" t="str">
        <f t="shared" si="61"/>
        <v>Mejorable</v>
      </c>
      <c r="V530" s="60">
        <v>3</v>
      </c>
      <c r="W530" s="114"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54.75" customHeight="1">
      <c r="A531" s="156"/>
      <c r="B531" s="153"/>
      <c r="C531" s="126"/>
      <c r="D531" s="129"/>
      <c r="E531" s="132"/>
      <c r="F531" s="132"/>
      <c r="G531" s="132"/>
      <c r="H531" s="114" t="str">
        <f>VLOOKUP(I531,'[1]Hoja2'!A$3:I$54,2,0)</f>
        <v>ANIMALES VIVOS</v>
      </c>
      <c r="I531" s="59" t="s">
        <v>122</v>
      </c>
      <c r="J531" s="114" t="str">
        <f>VLOOKUP(I531,'[1]Hoja2'!A$3:I$54,3,0)</f>
        <v>LESIONES EN TEJIDOS, INFECCIONES, ENFERMADES INFECTOCONTAGIOSAS</v>
      </c>
      <c r="K531" s="60"/>
      <c r="L531" s="114" t="str">
        <f>VLOOKUP(I531,'[1]Hoja2'!A$3:I$54,4,0)</f>
        <v>PG INSPECCIONES, PG EMERGENCIA</v>
      </c>
      <c r="M531" s="114" t="str">
        <f>VLOOKUP(I531,'[1]Hoja2'!A$3:I$54,5,0)</f>
        <v>ELEMENTOS DE PROTECCIÓN PERSONAL</v>
      </c>
      <c r="N531" s="61">
        <v>10</v>
      </c>
      <c r="O531" s="61">
        <v>4</v>
      </c>
      <c r="P531" s="61">
        <v>25</v>
      </c>
      <c r="Q531" s="61">
        <f t="shared" si="62"/>
        <v>40</v>
      </c>
      <c r="R531" s="61">
        <f t="shared" si="63"/>
        <v>1000</v>
      </c>
      <c r="S531" s="61" t="str">
        <f t="shared" si="64"/>
        <v>MA-40</v>
      </c>
      <c r="T531" s="62" t="str">
        <f t="shared" si="65"/>
        <v>I</v>
      </c>
      <c r="U531" s="62" t="str">
        <f t="shared" si="61"/>
        <v>No Aceptable</v>
      </c>
      <c r="V531" s="60">
        <v>3</v>
      </c>
      <c r="W531" s="114"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BUENAS PRACTICAS</v>
      </c>
      <c r="AD531" s="83"/>
    </row>
    <row r="532" spans="1:30" ht="54.75" customHeight="1">
      <c r="A532" s="156"/>
      <c r="B532" s="153"/>
      <c r="C532" s="126"/>
      <c r="D532" s="129"/>
      <c r="E532" s="132"/>
      <c r="F532" s="132"/>
      <c r="G532" s="132"/>
      <c r="H532" s="114" t="str">
        <f>VLOOKUP(I532,'[1]Hoja2'!A$3:I$54,2,0)</f>
        <v>CARGA DE UN PESO MAYOR AL RECOMENDADO</v>
      </c>
      <c r="I532" s="59" t="s">
        <v>125</v>
      </c>
      <c r="J532" s="114" t="str">
        <f>VLOOKUP(I532,'[1]Hoja2'!A$3:I$54,3,0)</f>
        <v>LESIONES OSTEOMUSCULARES</v>
      </c>
      <c r="K532" s="60"/>
      <c r="L532" s="114" t="str">
        <f>VLOOKUP(I532,'[1]Hoja2'!A$3:I$54,4,0)</f>
        <v>PG INSPECCIONES, PG EMERGENCIA</v>
      </c>
      <c r="M532" s="114" t="str">
        <f>VLOOKUP(I532,'[1]Hoja2'!A$3:I$54,5,0)</f>
        <v>PVE BIOMECÁNICO, PROGRAMA PAUSAS ACTIVAS, PG MEDICINA PREVENTIVA Y DEL TRABAJO</v>
      </c>
      <c r="N532" s="61">
        <v>2</v>
      </c>
      <c r="O532" s="61">
        <v>1</v>
      </c>
      <c r="P532" s="61">
        <v>10</v>
      </c>
      <c r="Q532" s="61">
        <f t="shared" si="62"/>
        <v>2</v>
      </c>
      <c r="R532" s="61">
        <f t="shared" si="63"/>
        <v>20</v>
      </c>
      <c r="S532" s="61" t="str">
        <f t="shared" si="64"/>
        <v>B-2</v>
      </c>
      <c r="T532" s="62" t="str">
        <f t="shared" si="65"/>
        <v>IV</v>
      </c>
      <c r="U532" s="62" t="str">
        <f t="shared" si="61"/>
        <v>Aceptable</v>
      </c>
      <c r="V532" s="60">
        <v>3</v>
      </c>
      <c r="W532" s="114" t="str">
        <f>VLOOKUP(I532,'[1]Hoja2'!A$3:I$54,6,0)</f>
        <v>SECUELA, CALIFICACIÓN DE ENFERMEDAD LABORAL</v>
      </c>
      <c r="X532" s="65"/>
      <c r="Y532" s="65"/>
      <c r="Z532" s="65"/>
      <c r="AA532" s="64" t="str">
        <f>VLOOKUP(I532,'[1]Hoja2'!A$3:I$54,7,0)</f>
        <v>NS MANEJO DE CARGAS</v>
      </c>
      <c r="AB532" s="64" t="str">
        <f>VLOOKUP(I532,'[1]Hoja2'!A$3:I$54,8,0)</f>
        <v>LEVANTAMIENTO MANUAL Y MECÁNICO DE CARGAS</v>
      </c>
      <c r="AC532" s="65" t="str">
        <f>VLOOKUP(I532,'[1]Hoja2'!A$3:I$54,9,0)</f>
        <v>FORTALECIMIENTO PVE BIOMECÁNICO</v>
      </c>
      <c r="AD532" s="83"/>
    </row>
    <row r="533" spans="1:30" ht="54.75" customHeight="1">
      <c r="A533" s="156"/>
      <c r="B533" s="153"/>
      <c r="C533" s="126"/>
      <c r="D533" s="129"/>
      <c r="E533" s="132"/>
      <c r="F533" s="132"/>
      <c r="G533" s="132"/>
      <c r="H533" s="114" t="str">
        <f>VLOOKUP(I533,'[1]Hoja2'!A$3:I$54,2,0)</f>
        <v>FORZADAS, PROLONGADAS EN PERSONAL OPERATIVO</v>
      </c>
      <c r="I533" s="59" t="s">
        <v>243</v>
      </c>
      <c r="J533" s="114" t="str">
        <f>VLOOKUP(I533,'[1]Hoja2'!A$3:I$54,3,0)</f>
        <v>DOLOR DE ESPALDA, LESIONES EN LA COLUMNA</v>
      </c>
      <c r="K533" s="60"/>
      <c r="L533" s="114" t="str">
        <f>VLOOKUP(I533,'[1]Hoja2'!A$3:I$54,4,0)</f>
        <v>PG INSPECCIONES, PG EMERGENCIA</v>
      </c>
      <c r="M533" s="114" t="str">
        <f>VLOOKUP(I533,'[1]Hoja2'!A$3:I$54,5,0)</f>
        <v>PVE BIOMECÁNICO, EXÁMENES PERIODICOS, PG MEDICINA PREVENTIVA Y DEL TRABAJO</v>
      </c>
      <c r="N533" s="61">
        <v>2</v>
      </c>
      <c r="O533" s="61">
        <v>1</v>
      </c>
      <c r="P533" s="61">
        <v>10</v>
      </c>
      <c r="Q533" s="61">
        <f t="shared" si="62"/>
        <v>2</v>
      </c>
      <c r="R533" s="61">
        <f t="shared" si="63"/>
        <v>20</v>
      </c>
      <c r="S533" s="61" t="str">
        <f t="shared" si="64"/>
        <v>B-2</v>
      </c>
      <c r="T533" s="62" t="str">
        <f t="shared" si="65"/>
        <v>IV</v>
      </c>
      <c r="U533" s="62" t="str">
        <f t="shared" si="61"/>
        <v>Aceptable</v>
      </c>
      <c r="V533" s="60">
        <v>3</v>
      </c>
      <c r="W533" s="114" t="str">
        <f>VLOOKUP(I533,'[1]Hoja2'!A$3:I$54,6,0)</f>
        <v>SECUELA, CALIFICACIÓN DE ENFERMEDAD LABORAL</v>
      </c>
      <c r="X533" s="65"/>
      <c r="Y533" s="65"/>
      <c r="Z533" s="65"/>
      <c r="AA533" s="64" t="str">
        <f>VLOOKUP(I533,'[1]Hoja2'!A$3:I$54,7,0)</f>
        <v>NS MANEJO DE CARGAS</v>
      </c>
      <c r="AB533" s="64" t="str">
        <f>VLOOKUP(I533,'[1]Hoja2'!A$3:I$54,8,0)</f>
        <v>HIGIENE POSTURAL</v>
      </c>
      <c r="AC533" s="65" t="str">
        <f>VLOOKUP(I533,'[1]Hoja2'!A$3:I$54,9,0)</f>
        <v>FORTALECIMIENTO PVE BIOMECÁNICO</v>
      </c>
      <c r="AD533" s="83"/>
    </row>
    <row r="534" spans="1:30" ht="54.75" customHeight="1">
      <c r="A534" s="156"/>
      <c r="B534" s="153"/>
      <c r="C534" s="126"/>
      <c r="D534" s="129"/>
      <c r="E534" s="132"/>
      <c r="F534" s="132"/>
      <c r="G534" s="132"/>
      <c r="H534" s="114" t="str">
        <f>VLOOKUP(I534,'[1]Hoja2'!A$3:I$54,2,0)</f>
        <v>HIGIENE POSTURAL, MOVIMIENTOS REPETITIVOS</v>
      </c>
      <c r="I534" s="59" t="s">
        <v>245</v>
      </c>
      <c r="J534" s="114" t="str">
        <f>VLOOKUP(I534,'[1]Hoja2'!A$3:I$54,3,0)</f>
        <v>LESIONES OSTEOMUSCULARES, TRANSTORNO DE TRAUMA ACUMULATIVO</v>
      </c>
      <c r="K534" s="60"/>
      <c r="L534" s="114" t="str">
        <f>VLOOKUP(I534,'[1]Hoja2'!A$3:I$54,4,0)</f>
        <v>PG INSPECCIONES, PG EMERGENCIA</v>
      </c>
      <c r="M534" s="114" t="str">
        <f>VLOOKUP(I534,'[1]Hoja2'!A$3:I$54,5,0)</f>
        <v>PVE BIOMECÁNICO, PG MEDICINA PREVENTIVA Y DEL TRABAJO</v>
      </c>
      <c r="N534" s="61">
        <v>2</v>
      </c>
      <c r="O534" s="61">
        <v>1</v>
      </c>
      <c r="P534" s="61">
        <v>10</v>
      </c>
      <c r="Q534" s="61">
        <f t="shared" si="62"/>
        <v>2</v>
      </c>
      <c r="R534" s="61">
        <f t="shared" si="63"/>
        <v>20</v>
      </c>
      <c r="S534" s="61" t="str">
        <f t="shared" si="64"/>
        <v>B-2</v>
      </c>
      <c r="T534" s="62" t="str">
        <f t="shared" si="65"/>
        <v>IV</v>
      </c>
      <c r="U534" s="62" t="str">
        <f t="shared" si="61"/>
        <v>Aceptable</v>
      </c>
      <c r="V534" s="60">
        <v>3</v>
      </c>
      <c r="W534" s="114" t="str">
        <f>VLOOKUP(I534,'[1]Hoja2'!A$3:I$54,6,0)</f>
        <v>SECUELA, CALIFICACIÓN DE ENFERMEDAD LABORAL</v>
      </c>
      <c r="X534" s="65"/>
      <c r="Y534" s="65"/>
      <c r="Z534" s="65"/>
      <c r="AA534" s="64" t="str">
        <f>VLOOKUP(I534,'[1]Hoja2'!A$3:I$54,7,0)</f>
        <v>NS MANEJO DE CARGAS</v>
      </c>
      <c r="AB534" s="64" t="str">
        <f>VLOOKUP(I534,'[1]Hoja2'!A$3:I$54,8,0)</f>
        <v>HIGIENE POSTURAL</v>
      </c>
      <c r="AC534" s="65" t="str">
        <f>VLOOKUP(I534,'[1]Hoja2'!A$3:I$54,9,0)</f>
        <v>FORTALECIMIENTO PVE BIOMECÁNICO</v>
      </c>
      <c r="AD534" s="83"/>
    </row>
    <row r="535" spans="1:30" ht="54.75" customHeight="1">
      <c r="A535" s="156"/>
      <c r="B535" s="153"/>
      <c r="C535" s="126"/>
      <c r="D535" s="129"/>
      <c r="E535" s="132"/>
      <c r="F535" s="132"/>
      <c r="G535" s="132"/>
      <c r="H535" s="114" t="str">
        <f>VLOOKUP(I535,'[1]Hoja2'!A$3:I$54,2,0)</f>
        <v>RELACIONES, COHESIÓN, CALIDAD DE INTERACCIONES NO EFECTIVA, NO HAY TRABAJO EN EQUIPO</v>
      </c>
      <c r="I535" s="59" t="s">
        <v>141</v>
      </c>
      <c r="J535" s="114" t="str">
        <f>VLOOKUP(I535,'[1]Hoja2'!A$3:I$54,3,0)</f>
        <v>ENFERMEDADES DIGESTIVAS, IRRITABILIDAD</v>
      </c>
      <c r="K535" s="60"/>
      <c r="L535" s="114" t="str">
        <f>VLOOKUP(I535,'[1]Hoja2'!A$3:I$54,4,0)</f>
        <v>N/A</v>
      </c>
      <c r="M535" s="114" t="str">
        <f>VLOOKUP(I535,'[1]Hoja2'!A$3:I$54,5,0)</f>
        <v>PVE PSICOSOCIAL</v>
      </c>
      <c r="N535" s="61">
        <v>2</v>
      </c>
      <c r="O535" s="61">
        <v>3</v>
      </c>
      <c r="P535" s="61">
        <v>10</v>
      </c>
      <c r="Q535" s="61">
        <f t="shared" si="62"/>
        <v>6</v>
      </c>
      <c r="R535" s="61">
        <f t="shared" si="63"/>
        <v>60</v>
      </c>
      <c r="S535" s="61" t="str">
        <f t="shared" si="64"/>
        <v>M-6</v>
      </c>
      <c r="T535" s="62" t="str">
        <f t="shared" si="65"/>
        <v>III</v>
      </c>
      <c r="U535" s="62" t="str">
        <f t="shared" si="61"/>
        <v>Mejorable</v>
      </c>
      <c r="V535" s="60">
        <v>3</v>
      </c>
      <c r="W535" s="114" t="str">
        <f>VLOOKUP(I535,'[1]Hoja2'!A$3:I$54,6,0)</f>
        <v>SECUELA, CALIFICACIÓN DE ENFERMEDAD LABORAL</v>
      </c>
      <c r="X535" s="65"/>
      <c r="Y535" s="65"/>
      <c r="Z535" s="65"/>
      <c r="AA535" s="64" t="str">
        <f>VLOOKUP(I535,'[1]Hoja2'!A$3:I$54,7,0)</f>
        <v>N/A</v>
      </c>
      <c r="AB535" s="64" t="str">
        <f>VLOOKUP(I535,'[1]Hoja2'!A$3:I$54,8,0)</f>
        <v>N/A</v>
      </c>
      <c r="AC535" s="65" t="str">
        <f>VLOOKUP(I535,'[1]Hoja2'!A$3:I$54,9,0)</f>
        <v>FORTALECIMIENTO PVE PSICOSOCIAL</v>
      </c>
      <c r="AD535" s="83"/>
    </row>
    <row r="536" spans="1:30" ht="54.75" customHeight="1">
      <c r="A536" s="156"/>
      <c r="B536" s="153"/>
      <c r="C536" s="126"/>
      <c r="D536" s="129"/>
      <c r="E536" s="132"/>
      <c r="F536" s="132"/>
      <c r="G536" s="132"/>
      <c r="H536" s="114" t="str">
        <f>VLOOKUP(I536,'[1]Hoja2'!A$3:I$54,2,0)</f>
        <v>CARGA MENTAL, DEMANDAS EMOCIONALES, INESPECIFICIDAD DE DEFINICIÓN DE ROLES, MONOTONÍA</v>
      </c>
      <c r="I536" s="59" t="s">
        <v>146</v>
      </c>
      <c r="J536" s="114" t="str">
        <f>VLOOKUP(I536,'[1]Hoja2'!A$3:I$54,3,0)</f>
        <v>ESTRÉS, CEFALÉA, IRRITABILIDAD</v>
      </c>
      <c r="K536" s="60"/>
      <c r="L536" s="114" t="str">
        <f>VLOOKUP(I536,'[1]Hoja2'!A$3:I$54,4,0)</f>
        <v>N/A</v>
      </c>
      <c r="M536" s="114" t="str">
        <f>VLOOKUP(I536,'[1]Hoja2'!A$3:I$54,5,0)</f>
        <v>PVE PSICOSOCIAL</v>
      </c>
      <c r="N536" s="61">
        <v>6</v>
      </c>
      <c r="O536" s="61">
        <v>4</v>
      </c>
      <c r="P536" s="61">
        <v>10</v>
      </c>
      <c r="Q536" s="61">
        <f t="shared" si="62"/>
        <v>24</v>
      </c>
      <c r="R536" s="61">
        <f t="shared" si="63"/>
        <v>240</v>
      </c>
      <c r="S536" s="61" t="str">
        <f t="shared" si="64"/>
        <v>MA-24</v>
      </c>
      <c r="T536" s="62" t="str">
        <f t="shared" si="65"/>
        <v>II</v>
      </c>
      <c r="U536" s="62" t="str">
        <f t="shared" si="61"/>
        <v>No Aceptable o Aceptable con Control Especifico</v>
      </c>
      <c r="V536" s="60">
        <v>3</v>
      </c>
      <c r="W536" s="114" t="str">
        <f>VLOOKUP(I536,'[1]Hoja2'!A$3:I$54,6,0)</f>
        <v>SECUELA, CALIFICACIÓN DE ENFERMEDAD LABORAL</v>
      </c>
      <c r="X536" s="65"/>
      <c r="Y536" s="65"/>
      <c r="Z536" s="65"/>
      <c r="AA536" s="64" t="str">
        <f>VLOOKUP(I536,'[1]Hoja2'!A$3:I$54,7,0)</f>
        <v>N/A</v>
      </c>
      <c r="AB536" s="64" t="str">
        <f>VLOOKUP(I536,'[1]Hoja2'!A$3:I$54,8,0)</f>
        <v>N/A</v>
      </c>
      <c r="AC536" s="65" t="str">
        <f>VLOOKUP(I536,'[1]Hoja2'!A$3:I$54,9,0)</f>
        <v>FORTALECIMIENTO PVE PSICOSOCIAL</v>
      </c>
      <c r="AD536" s="83"/>
    </row>
    <row r="537" spans="1:30" ht="54.75" customHeight="1">
      <c r="A537" s="156"/>
      <c r="B537" s="153"/>
      <c r="C537" s="126"/>
      <c r="D537" s="129"/>
      <c r="E537" s="132"/>
      <c r="F537" s="132"/>
      <c r="G537" s="132"/>
      <c r="H537" s="114" t="str">
        <f>VLOOKUP(I537,'[1]Hoja2'!A$3:I$54,2,0)</f>
        <v>TECNOLOGÍA NO AVANZADA, COMUNICACIÓN NO EFECTIVA, SOBRECARGA CUANTITATIVA Y CUALITATIVA, NO HAY VARIACIÓN EN FORMA DE TRABAJO</v>
      </c>
      <c r="I537" s="59" t="s">
        <v>149</v>
      </c>
      <c r="J537" s="114" t="str">
        <f>VLOOKUP(I537,'[1]Hoja2'!A$3:I$54,3,0)</f>
        <v>ENFERMEDADES DIGESTIVAS, IRRITABILIDAD</v>
      </c>
      <c r="K537" s="60"/>
      <c r="L537" s="114" t="str">
        <f>VLOOKUP(I537,'[1]Hoja2'!A$3:I$54,4,0)</f>
        <v>N/A</v>
      </c>
      <c r="M537" s="114" t="str">
        <f>VLOOKUP(I537,'[1]Hoja2'!A$3:I$54,5,0)</f>
        <v>PVE PSICOSOCIAL</v>
      </c>
      <c r="N537" s="61">
        <v>6</v>
      </c>
      <c r="O537" s="61">
        <v>4</v>
      </c>
      <c r="P537" s="61">
        <v>10</v>
      </c>
      <c r="Q537" s="61">
        <f t="shared" si="62"/>
        <v>24</v>
      </c>
      <c r="R537" s="61">
        <f t="shared" si="63"/>
        <v>240</v>
      </c>
      <c r="S537" s="61" t="str">
        <f t="shared" si="64"/>
        <v>MA-24</v>
      </c>
      <c r="T537" s="66" t="str">
        <f t="shared" si="65"/>
        <v>II</v>
      </c>
      <c r="U537" s="66" t="str">
        <f t="shared" si="61"/>
        <v>No Aceptable o Aceptable con Control Especifico</v>
      </c>
      <c r="V537" s="60">
        <v>3</v>
      </c>
      <c r="W537" s="114"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54.75" customHeight="1">
      <c r="A538" s="156"/>
      <c r="B538" s="153"/>
      <c r="C538" s="126"/>
      <c r="D538" s="129"/>
      <c r="E538" s="132"/>
      <c r="F538" s="132"/>
      <c r="G538" s="132"/>
      <c r="H538" s="114" t="str">
        <f>VLOOKUP(I538,'[1]Hoja2'!A$3:I$54,2,0)</f>
        <v>ESTILOS DE MANDO RÍGIDOS, AUSENCIA DE CAPACITACIÓN, AUSENCIA DE PROGRAMAS DE BIENESTAR</v>
      </c>
      <c r="I538" s="59" t="s">
        <v>154</v>
      </c>
      <c r="J538" s="114" t="str">
        <f>VLOOKUP(I538,'[1]Hoja2'!A$3:I$54,3,0)</f>
        <v>ESTRÉS, DEPRESIÓN, DESMOTIVACIÓN, AUSENCIA DE ATENCIÓN</v>
      </c>
      <c r="K538" s="60"/>
      <c r="L538" s="114" t="str">
        <f>VLOOKUP(I538,'[1]Hoja2'!A$3:I$54,4,0)</f>
        <v>N/A</v>
      </c>
      <c r="M538" s="114" t="str">
        <f>VLOOKUP(I538,'[1]Hoja2'!A$3:I$54,5,0)</f>
        <v>PVE PSICOSOCIAL</v>
      </c>
      <c r="N538" s="61">
        <v>6</v>
      </c>
      <c r="O538" s="61">
        <v>4</v>
      </c>
      <c r="P538" s="61">
        <v>10</v>
      </c>
      <c r="Q538" s="61">
        <f t="shared" si="62"/>
        <v>24</v>
      </c>
      <c r="R538" s="61">
        <f t="shared" si="63"/>
        <v>240</v>
      </c>
      <c r="S538" s="61" t="str">
        <f t="shared" si="64"/>
        <v>MA-24</v>
      </c>
      <c r="T538" s="66" t="str">
        <f t="shared" si="65"/>
        <v>II</v>
      </c>
      <c r="U538" s="66" t="str">
        <f t="shared" si="61"/>
        <v>No Aceptable o Aceptable con Control Especifico</v>
      </c>
      <c r="V538" s="60">
        <v>3</v>
      </c>
      <c r="W538" s="114"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54.75" customHeight="1">
      <c r="A539" s="156"/>
      <c r="B539" s="153"/>
      <c r="C539" s="126"/>
      <c r="D539" s="129"/>
      <c r="E539" s="132"/>
      <c r="F539" s="132"/>
      <c r="G539" s="132"/>
      <c r="H539" s="114" t="str">
        <f>VLOOKUP(I539,'[1]Hoja2'!A$3:I$54,2,0)</f>
        <v>SISMOS, INCENDIOS, INUNDACIONES, TERREMOTOS, VENDAVALES</v>
      </c>
      <c r="I539" s="59" t="s">
        <v>250</v>
      </c>
      <c r="J539" s="114" t="str">
        <f>VLOOKUP(I539,'[1]Hoja2'!A$3:I$54,3,0)</f>
        <v>LESIONES, ATRAPAMIENTO, APLASTAMIENTO, PÉRDIDAS MATERIALES</v>
      </c>
      <c r="K539" s="60"/>
      <c r="L539" s="114" t="str">
        <f>VLOOKUP(I539,'[1]Hoja2'!A$3:I$54,4,0)</f>
        <v>PG INSPECCIONES, PG EMERGENCIA</v>
      </c>
      <c r="M539" s="114" t="str">
        <f>VLOOKUP(I539,'[1]Hoja2'!A$3:I$54,5,0)</f>
        <v>BRIGADAS DE EMERGENCIA</v>
      </c>
      <c r="N539" s="61">
        <v>6</v>
      </c>
      <c r="O539" s="61">
        <v>4</v>
      </c>
      <c r="P539" s="61">
        <v>25</v>
      </c>
      <c r="Q539" s="61">
        <f t="shared" si="62"/>
        <v>24</v>
      </c>
      <c r="R539" s="61">
        <f t="shared" si="63"/>
        <v>600</v>
      </c>
      <c r="S539" s="61" t="str">
        <f t="shared" si="64"/>
        <v>MA-24</v>
      </c>
      <c r="T539" s="66" t="str">
        <f t="shared" si="65"/>
        <v>I</v>
      </c>
      <c r="U539" s="66" t="str">
        <f t="shared" si="61"/>
        <v>No Aceptable</v>
      </c>
      <c r="V539" s="60">
        <v>3</v>
      </c>
      <c r="W539" s="114" t="str">
        <f>VLOOKUP(I539,'[1]Hoja2'!A$3:I$54,6,0)</f>
        <v>SECUELA, CALIFICACIÓN DE ENFERMEDAD LABORAL, MUERTE</v>
      </c>
      <c r="X539" s="65"/>
      <c r="Y539" s="65"/>
      <c r="Z539" s="65"/>
      <c r="AA539" s="64" t="str">
        <f>VLOOKUP(I539,'[1]Hoja2'!A$3:I$54,7,0)</f>
        <v>NS PLANES DE EMERGENCIA</v>
      </c>
      <c r="AB539" s="64" t="str">
        <f>VLOOKUP(I539,'[1]Hoja2'!A$3:I$54,8,0)</f>
        <v>N/A</v>
      </c>
      <c r="AC539" s="65" t="str">
        <f>VLOOKUP(I539,'[1]Hoja2'!A$3:I$54,9,0)</f>
        <v>N/A</v>
      </c>
      <c r="AD539" s="83"/>
    </row>
    <row r="540" spans="1:30" ht="54.75" customHeight="1" thickBot="1">
      <c r="A540" s="157"/>
      <c r="B540" s="154"/>
      <c r="C540" s="127"/>
      <c r="D540" s="130"/>
      <c r="E540" s="133"/>
      <c r="F540" s="133"/>
      <c r="G540" s="133"/>
      <c r="H540" s="115" t="str">
        <f>VLOOKUP(I540,'[1]Hoja2'!A$3:I$54,2,0)</f>
        <v>LLUVIAS, GRANIZADA, HELADAS</v>
      </c>
      <c r="I540" s="94" t="s">
        <v>251</v>
      </c>
      <c r="J540" s="115" t="str">
        <f>VLOOKUP(I540,'[1]Hoja2'!A$3:I$54,3,0)</f>
        <v>LESIONES, ATRAPAMIENTO, APLASTAMIENTO, PÉRDIDAS MATERIALES</v>
      </c>
      <c r="K540" s="95"/>
      <c r="L540" s="115" t="str">
        <f>VLOOKUP(I540,'[1]Hoja2'!A$3:I$54,4,0)</f>
        <v>PG INSPECCIONES, PG EMERGENCIA</v>
      </c>
      <c r="M540" s="115" t="str">
        <f>VLOOKUP(I540,'[1]Hoja2'!A$3:I$54,5,0)</f>
        <v>BRIGADAS DE EMERGENCIA</v>
      </c>
      <c r="N540" s="96">
        <v>6</v>
      </c>
      <c r="O540" s="96">
        <v>4</v>
      </c>
      <c r="P540" s="96">
        <v>25</v>
      </c>
      <c r="Q540" s="96">
        <f t="shared" si="62"/>
        <v>24</v>
      </c>
      <c r="R540" s="96">
        <f t="shared" si="63"/>
        <v>600</v>
      </c>
      <c r="S540" s="96" t="str">
        <f t="shared" si="64"/>
        <v>MA-24</v>
      </c>
      <c r="T540" s="89" t="str">
        <f t="shared" si="65"/>
        <v>I</v>
      </c>
      <c r="U540" s="89" t="str">
        <f t="shared" si="61"/>
        <v>No Aceptable</v>
      </c>
      <c r="V540" s="95">
        <v>3</v>
      </c>
      <c r="W540" s="115" t="str">
        <f>VLOOKUP(I540,'[1]Hoja2'!A$3:I$54,6,0)</f>
        <v>SECUELA, CALIFICACIÓN DE ENFERMEDAD LABORAL, MUERTE</v>
      </c>
      <c r="X540" s="97"/>
      <c r="Y540" s="97"/>
      <c r="Z540" s="97"/>
      <c r="AA540" s="98" t="str">
        <f>VLOOKUP(I540,'[1]Hoja2'!A$3:I$54,7,0)</f>
        <v>NS PLANES DE EMERGENCIA</v>
      </c>
      <c r="AB540" s="98" t="str">
        <f>VLOOKUP(I540,'[1]Hoja2'!A$3:I$54,8,0)</f>
        <v>N/A</v>
      </c>
      <c r="AC540" s="97" t="str">
        <f>VLOOKUP(I540,'[1]Hoja2'!A$3:I$54,9,0)</f>
        <v>N/A</v>
      </c>
      <c r="AD540" s="99"/>
    </row>
  </sheetData>
  <mergeCells count="93">
    <mergeCell ref="C505:C540"/>
    <mergeCell ref="D505:D540"/>
    <mergeCell ref="E505:E540"/>
    <mergeCell ref="F505:F540"/>
    <mergeCell ref="G505:G540"/>
    <mergeCell ref="X8:AD9"/>
    <mergeCell ref="N8:T9"/>
    <mergeCell ref="G11:G46"/>
    <mergeCell ref="F11:F46"/>
    <mergeCell ref="E11:E46"/>
    <mergeCell ref="J8:J10"/>
    <mergeCell ref="K8:M9"/>
    <mergeCell ref="U8:U9"/>
    <mergeCell ref="V8:W9"/>
    <mergeCell ref="D11:D46"/>
    <mergeCell ref="C11:C46"/>
    <mergeCell ref="B8:B10"/>
    <mergeCell ref="A8:A10"/>
    <mergeCell ref="G83:G118"/>
    <mergeCell ref="F83:F118"/>
    <mergeCell ref="E83:E118"/>
    <mergeCell ref="D83:D118"/>
    <mergeCell ref="C83:C118"/>
    <mergeCell ref="E47:E82"/>
    <mergeCell ref="F47:F82"/>
    <mergeCell ref="G47:G82"/>
    <mergeCell ref="D47:D82"/>
    <mergeCell ref="C47:C82"/>
    <mergeCell ref="B11:B540"/>
    <mergeCell ref="A11:A540"/>
    <mergeCell ref="C2:D2"/>
    <mergeCell ref="C4:D4"/>
    <mergeCell ref="E5:H5"/>
    <mergeCell ref="C8:G9"/>
    <mergeCell ref="H8:I9"/>
    <mergeCell ref="E2:J2"/>
    <mergeCell ref="E3:J3"/>
    <mergeCell ref="E4:J4"/>
    <mergeCell ref="F263:F298"/>
    <mergeCell ref="G263:G298"/>
    <mergeCell ref="C227:C262"/>
    <mergeCell ref="D227:D262"/>
    <mergeCell ref="E227:E262"/>
    <mergeCell ref="F227:F262"/>
    <mergeCell ref="G227:G262"/>
    <mergeCell ref="C263:C298"/>
    <mergeCell ref="D263:D298"/>
    <mergeCell ref="E263:E298"/>
    <mergeCell ref="G119:G154"/>
    <mergeCell ref="F119:F154"/>
    <mergeCell ref="E119:E154"/>
    <mergeCell ref="D119:D154"/>
    <mergeCell ref="C119:C154"/>
    <mergeCell ref="E155:E190"/>
    <mergeCell ref="F155:F190"/>
    <mergeCell ref="G155:G190"/>
    <mergeCell ref="D155:D190"/>
    <mergeCell ref="C155:C190"/>
    <mergeCell ref="E191:E226"/>
    <mergeCell ref="F191:F226"/>
    <mergeCell ref="G191:G226"/>
    <mergeCell ref="D191:D226"/>
    <mergeCell ref="C191:C226"/>
    <mergeCell ref="F361:F396"/>
    <mergeCell ref="G361:G396"/>
    <mergeCell ref="C325:C360"/>
    <mergeCell ref="D325:D360"/>
    <mergeCell ref="E325:E360"/>
    <mergeCell ref="F325:F360"/>
    <mergeCell ref="G325:G360"/>
    <mergeCell ref="C361:C396"/>
    <mergeCell ref="D361:D396"/>
    <mergeCell ref="E361:E396"/>
    <mergeCell ref="C299:C324"/>
    <mergeCell ref="D299:D324"/>
    <mergeCell ref="E299:E324"/>
    <mergeCell ref="F299:F324"/>
    <mergeCell ref="G299:G324"/>
    <mergeCell ref="F469:F504"/>
    <mergeCell ref="G469:G504"/>
    <mergeCell ref="C433:C468"/>
    <mergeCell ref="D433:D468"/>
    <mergeCell ref="E433:E468"/>
    <mergeCell ref="F433:F468"/>
    <mergeCell ref="G433:G468"/>
    <mergeCell ref="C469:C504"/>
    <mergeCell ref="D469:D504"/>
    <mergeCell ref="E469:E504"/>
    <mergeCell ref="C397:C432"/>
    <mergeCell ref="D397:D432"/>
    <mergeCell ref="E397:E432"/>
    <mergeCell ref="F397:F432"/>
    <mergeCell ref="G397:G432"/>
  </mergeCells>
  <conditionalFormatting sqref="T17:U18 T11:U13 T25:U49 T83:U85 T119:U121 T155:U157 T191:U193 T227:U229 T263:U265 T299:U301 T306:U327 T361:U363 T397:U399 T433:U435 T469:U471">
    <cfRule type="cellIs" priority="2290" dxfId="8" operator="equal" stopIfTrue="1">
      <formula>"Muy Alto"</formula>
    </cfRule>
    <cfRule type="cellIs" priority="2291" dxfId="11" operator="equal" stopIfTrue="1">
      <formula>"Medio"</formula>
    </cfRule>
    <cfRule type="cellIs" priority="2292" dxfId="12" operator="equal" stopIfTrue="1">
      <formula>"Bajo"</formula>
    </cfRule>
  </conditionalFormatting>
  <conditionalFormatting sqref="T17:U18 T11:U13 T25:U49 T83:U85 T119:U121 T155:U157 T191:U193 T227:U229 T263:U265 T299:U301 T306:U327 T361:U363 T397:U399 T433:U435 T469:U471">
    <cfRule type="cellIs" priority="2289" dxfId="6" operator="equal" stopIfTrue="1">
      <formula>"Alto"</formula>
    </cfRule>
  </conditionalFormatting>
  <conditionalFormatting sqref="T17:U18 T11:U13 T25:U49 T83:U85 T119:U121 T155:U157 T191:U193 T227:U229 T263:U265 T299:U301 T306:U327 T361:U363 T397:U399 T433:U435 T469:U471">
    <cfRule type="cellIs" priority="2285" dxfId="12" operator="equal" stopIfTrue="1">
      <formula>"IV"</formula>
    </cfRule>
    <cfRule type="cellIs" priority="2286" dxfId="11" operator="equal" stopIfTrue="1">
      <formula>"III"</formula>
    </cfRule>
    <cfRule type="cellIs" priority="2287" dxfId="6" operator="equal" stopIfTrue="1">
      <formula>"II"</formula>
    </cfRule>
    <cfRule type="cellIs" priority="2288" dxfId="8" operator="equal" stopIfTrue="1">
      <formula>"I"</formula>
    </cfRule>
  </conditionalFormatting>
  <conditionalFormatting sqref="T17:U18 T11:U13 T25:U49 T83:U85 T119:U121 T155:U157 T191:U193 T227:U229 T263:U265 T299:U301 T306:U327 T361:U363 T397:U399 T433:U435 T469:U471">
    <cfRule type="cellIs" priority="2283" dxfId="8" operator="equal" stopIfTrue="1">
      <formula>"No Aceptable"</formula>
    </cfRule>
    <cfRule type="cellIs" priority="2284" dxfId="7" operator="equal" stopIfTrue="1">
      <formula>"Aceptable"</formula>
    </cfRule>
  </conditionalFormatting>
  <conditionalFormatting sqref="T17:U18 T11:U13 T25:U49 T83:U85 T119:U121 T155:U157 T191:U193 T227:U229 T263:U265 T299:U301 T306:U327 T361:U363 T397:U399 T433:U435 T469:U471">
    <cfRule type="cellIs" priority="2282" dxfId="6" operator="equal" stopIfTrue="1">
      <formula>"No Aceptable Con Control Especifico"</formula>
    </cfRule>
  </conditionalFormatting>
  <conditionalFormatting sqref="T17:U18 T11:U13 T25:U49 T83:U85 T119:U121 T155:U157 T191:U193 T227:U229 T263:U265 T299:U301 T306:U327 T361:U363 T397:U399 T433:U435 T469:U471">
    <cfRule type="cellIs" priority="2281" dxfId="5" operator="equal" stopIfTrue="1">
      <formula>"No Aceptable Con Control Esp."</formula>
    </cfRule>
  </conditionalFormatting>
  <conditionalFormatting sqref="P17:P18 P306:P307 P11:P13 P25:P46 P299:P301 P309:P324">
    <cfRule type="cellIs" priority="2280" operator="equal" stopIfTrue="1">
      <formula>"10, 25, 50, 100"</formula>
    </cfRule>
  </conditionalFormatting>
  <conditionalFormatting sqref="U17:U18 U11:U13 U25:U49 U83:U85 U119:U121 U155:U157 U191:U193 U227:U229 U263:U265 U299:U301 U306:U327 U361:U363 U397:U399 U433:U435 U469:U471">
    <cfRule type="containsText" priority="2279" dxfId="4" operator="containsText" text="Mejorable">
      <formula>NOT(ISERROR(SEARCH("Mejorable",U11)))</formula>
    </cfRule>
  </conditionalFormatting>
  <conditionalFormatting sqref="U541:U1048576 U17:U18 U1:U13 U25:U49 U83:U85 U119:U121 U155:U157 U191:U193 U227:U229 U263:U265 U299:U301 U306:U327 U361:U363 U397:U399 U433:U435 U469:U471">
    <cfRule type="containsText" priority="2276" dxfId="0" operator="containsText" text="No Aceptable o Aceptable con Control Especifico">
      <formula>NOT(ISERROR(SEARCH("No Aceptable o Aceptable con Control Especifico",U1)))</formula>
    </cfRule>
    <cfRule type="containsText" priority="2277" dxfId="2" operator="containsText" text="No Aceptable">
      <formula>NOT(ISERROR(SEARCH("No Aceptable",U1)))</formula>
    </cfRule>
    <cfRule type="containsText" priority="2278" dxfId="1" operator="containsText" text="No Aceptable o Aceptable con Control Especifico">
      <formula>NOT(ISERROR(SEARCH("No Aceptable o Aceptable con Control Especifico",U1)))</formula>
    </cfRule>
  </conditionalFormatting>
  <conditionalFormatting sqref="T541:T1048576 T17:T18 T1:T13 T25:T49 T83:T85 T119:T121 T155:T157 T191:T193 T227:T229 T263:T265 T299:T301 T306:T327 T361:T363 T397:T399 T433:T435 T469:T471">
    <cfRule type="cellIs" priority="2275" dxfId="0" operator="equal">
      <formula>"II"</formula>
    </cfRule>
  </conditionalFormatting>
  <conditionalFormatting sqref="T19:U19">
    <cfRule type="cellIs" priority="2254" dxfId="8" operator="equal" stopIfTrue="1">
      <formula>"Muy Alto"</formula>
    </cfRule>
    <cfRule type="cellIs" priority="2255" dxfId="11" operator="equal" stopIfTrue="1">
      <formula>"Medio"</formula>
    </cfRule>
    <cfRule type="cellIs" priority="2256" dxfId="12" operator="equal" stopIfTrue="1">
      <formula>"Bajo"</formula>
    </cfRule>
  </conditionalFormatting>
  <conditionalFormatting sqref="T19:U19">
    <cfRule type="cellIs" priority="2253" dxfId="6" operator="equal" stopIfTrue="1">
      <formula>"Alto"</formula>
    </cfRule>
  </conditionalFormatting>
  <conditionalFormatting sqref="T19:U19">
    <cfRule type="cellIs" priority="2249" dxfId="12" operator="equal" stopIfTrue="1">
      <formula>"IV"</formula>
    </cfRule>
    <cfRule type="cellIs" priority="2250" dxfId="11" operator="equal" stopIfTrue="1">
      <formula>"III"</formula>
    </cfRule>
    <cfRule type="cellIs" priority="2251" dxfId="6" operator="equal" stopIfTrue="1">
      <formula>"II"</formula>
    </cfRule>
    <cfRule type="cellIs" priority="2252" dxfId="8" operator="equal" stopIfTrue="1">
      <formula>"I"</formula>
    </cfRule>
  </conditionalFormatting>
  <conditionalFormatting sqref="T19:U19">
    <cfRule type="cellIs" priority="2247" dxfId="8" operator="equal" stopIfTrue="1">
      <formula>"No Aceptable"</formula>
    </cfRule>
    <cfRule type="cellIs" priority="2248" dxfId="7" operator="equal" stopIfTrue="1">
      <formula>"Aceptable"</formula>
    </cfRule>
  </conditionalFormatting>
  <conditionalFormatting sqref="T19:U19">
    <cfRule type="cellIs" priority="2246" dxfId="6" operator="equal" stopIfTrue="1">
      <formula>"No Aceptable Con Control Especifico"</formula>
    </cfRule>
  </conditionalFormatting>
  <conditionalFormatting sqref="T19:U19">
    <cfRule type="cellIs" priority="2245" dxfId="5" operator="equal" stopIfTrue="1">
      <formula>"No Aceptable Con Control Esp."</formula>
    </cfRule>
  </conditionalFormatting>
  <conditionalFormatting sqref="P19">
    <cfRule type="cellIs" priority="2244" operator="equal" stopIfTrue="1">
      <formula>"10, 25, 50, 100"</formula>
    </cfRule>
  </conditionalFormatting>
  <conditionalFormatting sqref="U19">
    <cfRule type="containsText" priority="2243" dxfId="4" operator="containsText" text="Mejorable">
      <formula>NOT(ISERROR(SEARCH("Mejorable",U19)))</formula>
    </cfRule>
  </conditionalFormatting>
  <conditionalFormatting sqref="U19">
    <cfRule type="containsText" priority="2240" dxfId="0" operator="containsText" text="No Aceptable o Aceptable con Control Especifico">
      <formula>NOT(ISERROR(SEARCH("No Aceptable o Aceptable con Control Especifico",U19)))</formula>
    </cfRule>
    <cfRule type="containsText" priority="2241" dxfId="2" operator="containsText" text="No Aceptable">
      <formula>NOT(ISERROR(SEARCH("No Aceptable",U19)))</formula>
    </cfRule>
    <cfRule type="containsText" priority="2242" dxfId="1" operator="containsText" text="No Aceptable o Aceptable con Control Especifico">
      <formula>NOT(ISERROR(SEARCH("No Aceptable o Aceptable con Control Especifico",U19)))</formula>
    </cfRule>
  </conditionalFormatting>
  <conditionalFormatting sqref="T19">
    <cfRule type="cellIs" priority="2239" dxfId="0" operator="equal">
      <formula>"II"</formula>
    </cfRule>
  </conditionalFormatting>
  <conditionalFormatting sqref="T14:U16">
    <cfRule type="cellIs" priority="2074" dxfId="8" operator="equal" stopIfTrue="1">
      <formula>"Muy Alto"</formula>
    </cfRule>
    <cfRule type="cellIs" priority="2075" dxfId="11" operator="equal" stopIfTrue="1">
      <formula>"Medio"</formula>
    </cfRule>
    <cfRule type="cellIs" priority="2076" dxfId="12" operator="equal" stopIfTrue="1">
      <formula>"Bajo"</formula>
    </cfRule>
  </conditionalFormatting>
  <conditionalFormatting sqref="T14:U16">
    <cfRule type="cellIs" priority="2073" dxfId="6" operator="equal" stopIfTrue="1">
      <formula>"Alto"</formula>
    </cfRule>
  </conditionalFormatting>
  <conditionalFormatting sqref="T14:U16">
    <cfRule type="cellIs" priority="2069" dxfId="12" operator="equal" stopIfTrue="1">
      <formula>"IV"</formula>
    </cfRule>
    <cfRule type="cellIs" priority="2070" dxfId="11" operator="equal" stopIfTrue="1">
      <formula>"III"</formula>
    </cfRule>
    <cfRule type="cellIs" priority="2071" dxfId="6" operator="equal" stopIfTrue="1">
      <formula>"II"</formula>
    </cfRule>
    <cfRule type="cellIs" priority="2072" dxfId="8" operator="equal" stopIfTrue="1">
      <formula>"I"</formula>
    </cfRule>
  </conditionalFormatting>
  <conditionalFormatting sqref="T14:U16">
    <cfRule type="cellIs" priority="2067" dxfId="8" operator="equal" stopIfTrue="1">
      <formula>"No Aceptable"</formula>
    </cfRule>
    <cfRule type="cellIs" priority="2068" dxfId="7" operator="equal" stopIfTrue="1">
      <formula>"Aceptable"</formula>
    </cfRule>
  </conditionalFormatting>
  <conditionalFormatting sqref="T14:U16">
    <cfRule type="cellIs" priority="2066" dxfId="6" operator="equal" stopIfTrue="1">
      <formula>"No Aceptable Con Control Especifico"</formula>
    </cfRule>
  </conditionalFormatting>
  <conditionalFormatting sqref="T14:U16">
    <cfRule type="cellIs" priority="2065" dxfId="5" operator="equal" stopIfTrue="1">
      <formula>"No Aceptable Con Control Esp."</formula>
    </cfRule>
  </conditionalFormatting>
  <conditionalFormatting sqref="P14">
    <cfRule type="cellIs" priority="2064" operator="equal" stopIfTrue="1">
      <formula>"10, 25, 50, 100"</formula>
    </cfRule>
  </conditionalFormatting>
  <conditionalFormatting sqref="U14:U16">
    <cfRule type="containsText" priority="2063" dxfId="4" operator="containsText" text="Mejorable">
      <formula>NOT(ISERROR(SEARCH("Mejorable",U14)))</formula>
    </cfRule>
  </conditionalFormatting>
  <conditionalFormatting sqref="U14:U16">
    <cfRule type="containsText" priority="2060" dxfId="0" operator="containsText" text="No Aceptable o Aceptable con Control Especifico">
      <formula>NOT(ISERROR(SEARCH("No Aceptable o Aceptable con Control Especifico",U14)))</formula>
    </cfRule>
    <cfRule type="containsText" priority="2061" dxfId="2" operator="containsText" text="No Aceptable">
      <formula>NOT(ISERROR(SEARCH("No Aceptable",U14)))</formula>
    </cfRule>
    <cfRule type="containsText" priority="2062" dxfId="1" operator="containsText" text="No Aceptable o Aceptable con Control Especifico">
      <formula>NOT(ISERROR(SEARCH("No Aceptable o Aceptable con Control Especifico",U14)))</formula>
    </cfRule>
  </conditionalFormatting>
  <conditionalFormatting sqref="T14:T16">
    <cfRule type="cellIs" priority="2059" dxfId="0" operator="equal">
      <formula>"II"</formula>
    </cfRule>
  </conditionalFormatting>
  <conditionalFormatting sqref="P15:P16">
    <cfRule type="cellIs" priority="1821" operator="equal" stopIfTrue="1">
      <formula>"10, 25, 50, 100"</formula>
    </cfRule>
  </conditionalFormatting>
  <conditionalFormatting sqref="T24:U24">
    <cfRule type="cellIs" priority="1818" dxfId="8" operator="equal" stopIfTrue="1">
      <formula>"Muy Alto"</formula>
    </cfRule>
    <cfRule type="cellIs" priority="1819" dxfId="11" operator="equal" stopIfTrue="1">
      <formula>"Medio"</formula>
    </cfRule>
    <cfRule type="cellIs" priority="1820" dxfId="12" operator="equal" stopIfTrue="1">
      <formula>"Bajo"</formula>
    </cfRule>
  </conditionalFormatting>
  <conditionalFormatting sqref="T24:U24">
    <cfRule type="cellIs" priority="1817" dxfId="6" operator="equal" stopIfTrue="1">
      <formula>"Alto"</formula>
    </cfRule>
  </conditionalFormatting>
  <conditionalFormatting sqref="T24:U24">
    <cfRule type="cellIs" priority="1813" dxfId="12" operator="equal" stopIfTrue="1">
      <formula>"IV"</formula>
    </cfRule>
    <cfRule type="cellIs" priority="1814" dxfId="11" operator="equal" stopIfTrue="1">
      <formula>"III"</formula>
    </cfRule>
    <cfRule type="cellIs" priority="1815" dxfId="6" operator="equal" stopIfTrue="1">
      <formula>"II"</formula>
    </cfRule>
    <cfRule type="cellIs" priority="1816" dxfId="8" operator="equal" stopIfTrue="1">
      <formula>"I"</formula>
    </cfRule>
  </conditionalFormatting>
  <conditionalFormatting sqref="T24:U24">
    <cfRule type="cellIs" priority="1811" dxfId="8" operator="equal" stopIfTrue="1">
      <formula>"No Aceptable"</formula>
    </cfRule>
    <cfRule type="cellIs" priority="1812" dxfId="7" operator="equal" stopIfTrue="1">
      <formula>"Aceptable"</formula>
    </cfRule>
  </conditionalFormatting>
  <conditionalFormatting sqref="T24:U24">
    <cfRule type="cellIs" priority="1810" dxfId="6" operator="equal" stopIfTrue="1">
      <formula>"No Aceptable Con Control Especifico"</formula>
    </cfRule>
  </conditionalFormatting>
  <conditionalFormatting sqref="T24:U24">
    <cfRule type="cellIs" priority="1809" dxfId="5" operator="equal" stopIfTrue="1">
      <formula>"No Aceptable Con Control Esp."</formula>
    </cfRule>
  </conditionalFormatting>
  <conditionalFormatting sqref="P24">
    <cfRule type="cellIs" priority="1808" operator="equal" stopIfTrue="1">
      <formula>"10, 25, 50, 100"</formula>
    </cfRule>
  </conditionalFormatting>
  <conditionalFormatting sqref="U24">
    <cfRule type="containsText" priority="1807" dxfId="4" operator="containsText" text="Mejorable">
      <formula>NOT(ISERROR(SEARCH("Mejorable",U24)))</formula>
    </cfRule>
  </conditionalFormatting>
  <conditionalFormatting sqref="U24">
    <cfRule type="containsText" priority="1804" dxfId="0" operator="containsText" text="No Aceptable o Aceptable con Control Especifico">
      <formula>NOT(ISERROR(SEARCH("No Aceptable o Aceptable con Control Especifico",U24)))</formula>
    </cfRule>
    <cfRule type="containsText" priority="1805" dxfId="2" operator="containsText" text="No Aceptable">
      <formula>NOT(ISERROR(SEARCH("No Aceptable",U24)))</formula>
    </cfRule>
    <cfRule type="containsText" priority="1806" dxfId="1" operator="containsText" text="No Aceptable o Aceptable con Control Especifico">
      <formula>NOT(ISERROR(SEARCH("No Aceptable o Aceptable con Control Especifico",U24)))</formula>
    </cfRule>
  </conditionalFormatting>
  <conditionalFormatting sqref="T24">
    <cfRule type="cellIs" priority="1803" dxfId="0" operator="equal">
      <formula>"II"</formula>
    </cfRule>
  </conditionalFormatting>
  <conditionalFormatting sqref="P303">
    <cfRule type="cellIs" priority="885" operator="equal" stopIfTrue="1">
      <formula>"10, 25, 50, 100"</formula>
    </cfRule>
  </conditionalFormatting>
  <conditionalFormatting sqref="T240:U240">
    <cfRule type="cellIs" priority="1028" dxfId="8" operator="equal" stopIfTrue="1">
      <formula>"Muy Alto"</formula>
    </cfRule>
    <cfRule type="cellIs" priority="1029" dxfId="11" operator="equal" stopIfTrue="1">
      <formula>"Medio"</formula>
    </cfRule>
    <cfRule type="cellIs" priority="1030" dxfId="12" operator="equal" stopIfTrue="1">
      <formula>"Bajo"</formula>
    </cfRule>
  </conditionalFormatting>
  <conditionalFormatting sqref="T240:U240">
    <cfRule type="cellIs" priority="1027" dxfId="6" operator="equal" stopIfTrue="1">
      <formula>"Alto"</formula>
    </cfRule>
  </conditionalFormatting>
  <conditionalFormatting sqref="T240:U240">
    <cfRule type="cellIs" priority="1023" dxfId="12" operator="equal" stopIfTrue="1">
      <formula>"IV"</formula>
    </cfRule>
    <cfRule type="cellIs" priority="1024" dxfId="11" operator="equal" stopIfTrue="1">
      <formula>"III"</formula>
    </cfRule>
    <cfRule type="cellIs" priority="1025" dxfId="6" operator="equal" stopIfTrue="1">
      <formula>"II"</formula>
    </cfRule>
    <cfRule type="cellIs" priority="1026" dxfId="8" operator="equal" stopIfTrue="1">
      <formula>"I"</formula>
    </cfRule>
  </conditionalFormatting>
  <conditionalFormatting sqref="T240:U240">
    <cfRule type="cellIs" priority="1021" dxfId="8" operator="equal" stopIfTrue="1">
      <formula>"No Aceptable"</formula>
    </cfRule>
    <cfRule type="cellIs" priority="1022" dxfId="7" operator="equal" stopIfTrue="1">
      <formula>"Aceptable"</formula>
    </cfRule>
  </conditionalFormatting>
  <conditionalFormatting sqref="T240:U240">
    <cfRule type="cellIs" priority="1020" dxfId="6" operator="equal" stopIfTrue="1">
      <formula>"No Aceptable Con Control Especifico"</formula>
    </cfRule>
  </conditionalFormatting>
  <conditionalFormatting sqref="T240:U240">
    <cfRule type="cellIs" priority="1019" dxfId="5" operator="equal" stopIfTrue="1">
      <formula>"No Aceptable Con Control Esp."</formula>
    </cfRule>
  </conditionalFormatting>
  <conditionalFormatting sqref="T61:U82 T53:U54">
    <cfRule type="cellIs" priority="1448" dxfId="8" operator="equal" stopIfTrue="1">
      <formula>"Muy Alto"</formula>
    </cfRule>
    <cfRule type="cellIs" priority="1449" dxfId="11" operator="equal" stopIfTrue="1">
      <formula>"Medio"</formula>
    </cfRule>
    <cfRule type="cellIs" priority="1450" dxfId="12" operator="equal" stopIfTrue="1">
      <formula>"Bajo"</formula>
    </cfRule>
  </conditionalFormatting>
  <conditionalFormatting sqref="T61:U82 T53:U54">
    <cfRule type="cellIs" priority="1447" dxfId="6" operator="equal" stopIfTrue="1">
      <formula>"Alto"</formula>
    </cfRule>
  </conditionalFormatting>
  <conditionalFormatting sqref="T61:U82 T53:U54">
    <cfRule type="cellIs" priority="1443" dxfId="12" operator="equal" stopIfTrue="1">
      <formula>"IV"</formula>
    </cfRule>
    <cfRule type="cellIs" priority="1444" dxfId="11" operator="equal" stopIfTrue="1">
      <formula>"III"</formula>
    </cfRule>
    <cfRule type="cellIs" priority="1445" dxfId="6" operator="equal" stopIfTrue="1">
      <formula>"II"</formula>
    </cfRule>
    <cfRule type="cellIs" priority="1446" dxfId="8" operator="equal" stopIfTrue="1">
      <formula>"I"</formula>
    </cfRule>
  </conditionalFormatting>
  <conditionalFormatting sqref="T61:U82 T53:U54">
    <cfRule type="cellIs" priority="1441" dxfId="8" operator="equal" stopIfTrue="1">
      <formula>"No Aceptable"</formula>
    </cfRule>
    <cfRule type="cellIs" priority="1442" dxfId="7" operator="equal" stopIfTrue="1">
      <formula>"Aceptable"</formula>
    </cfRule>
  </conditionalFormatting>
  <conditionalFormatting sqref="T61:U82 T53:U54">
    <cfRule type="cellIs" priority="1440" dxfId="6" operator="equal" stopIfTrue="1">
      <formula>"No Aceptable Con Control Especifico"</formula>
    </cfRule>
  </conditionalFormatting>
  <conditionalFormatting sqref="T61:U82 T53:U54">
    <cfRule type="cellIs" priority="1439" dxfId="5" operator="equal" stopIfTrue="1">
      <formula>"No Aceptable Con Control Esp."</formula>
    </cfRule>
  </conditionalFormatting>
  <conditionalFormatting sqref="U61:U82 U53:U54">
    <cfRule type="containsText" priority="1437" dxfId="4" operator="containsText" text="Mejorable">
      <formula>NOT(ISERROR(SEARCH("Mejorable",U53)))</formula>
    </cfRule>
  </conditionalFormatting>
  <conditionalFormatting sqref="U61:U82 U53:U54">
    <cfRule type="containsText" priority="1434" dxfId="0" operator="containsText" text="No Aceptable o Aceptable con Control Especifico">
      <formula>NOT(ISERROR(SEARCH("No Aceptable o Aceptable con Control Especifico",U53)))</formula>
    </cfRule>
    <cfRule type="containsText" priority="1435" dxfId="2" operator="containsText" text="No Aceptable">
      <formula>NOT(ISERROR(SEARCH("No Aceptable",U53)))</formula>
    </cfRule>
    <cfRule type="containsText" priority="1436" dxfId="1" operator="containsText" text="No Aceptable o Aceptable con Control Especifico">
      <formula>NOT(ISERROR(SEARCH("No Aceptable o Aceptable con Control Especifico",U53)))</formula>
    </cfRule>
  </conditionalFormatting>
  <conditionalFormatting sqref="T61:T82 T53:T54">
    <cfRule type="cellIs" priority="1433" dxfId="0" operator="equal">
      <formula>"II"</formula>
    </cfRule>
  </conditionalFormatting>
  <conditionalFormatting sqref="T55:U55">
    <cfRule type="cellIs" priority="1430" dxfId="8" operator="equal" stopIfTrue="1">
      <formula>"Muy Alto"</formula>
    </cfRule>
    <cfRule type="cellIs" priority="1431" dxfId="11" operator="equal" stopIfTrue="1">
      <formula>"Medio"</formula>
    </cfRule>
    <cfRule type="cellIs" priority="1432" dxfId="12" operator="equal" stopIfTrue="1">
      <formula>"Bajo"</formula>
    </cfRule>
  </conditionalFormatting>
  <conditionalFormatting sqref="T55:U55">
    <cfRule type="cellIs" priority="1429" dxfId="6" operator="equal" stopIfTrue="1">
      <formula>"Alto"</formula>
    </cfRule>
  </conditionalFormatting>
  <conditionalFormatting sqref="T55:U55">
    <cfRule type="cellIs" priority="1425" dxfId="12" operator="equal" stopIfTrue="1">
      <formula>"IV"</formula>
    </cfRule>
    <cfRule type="cellIs" priority="1426" dxfId="11" operator="equal" stopIfTrue="1">
      <formula>"III"</formula>
    </cfRule>
    <cfRule type="cellIs" priority="1427" dxfId="6" operator="equal" stopIfTrue="1">
      <formula>"II"</formula>
    </cfRule>
    <cfRule type="cellIs" priority="1428" dxfId="8" operator="equal" stopIfTrue="1">
      <formula>"I"</formula>
    </cfRule>
  </conditionalFormatting>
  <conditionalFormatting sqref="T55:U55">
    <cfRule type="cellIs" priority="1423" dxfId="8" operator="equal" stopIfTrue="1">
      <formula>"No Aceptable"</formula>
    </cfRule>
    <cfRule type="cellIs" priority="1424" dxfId="7" operator="equal" stopIfTrue="1">
      <formula>"Aceptable"</formula>
    </cfRule>
  </conditionalFormatting>
  <conditionalFormatting sqref="T55:U55">
    <cfRule type="cellIs" priority="1422" dxfId="6" operator="equal" stopIfTrue="1">
      <formula>"No Aceptable Con Control Especifico"</formula>
    </cfRule>
  </conditionalFormatting>
  <conditionalFormatting sqref="T55:U55">
    <cfRule type="cellIs" priority="1421" dxfId="5" operator="equal" stopIfTrue="1">
      <formula>"No Aceptable Con Control Esp."</formula>
    </cfRule>
  </conditionalFormatting>
  <conditionalFormatting sqref="U55">
    <cfRule type="containsText" priority="1419" dxfId="4" operator="containsText" text="Mejorable">
      <formula>NOT(ISERROR(SEARCH("Mejorable",U55)))</formula>
    </cfRule>
  </conditionalFormatting>
  <conditionalFormatting sqref="U55">
    <cfRule type="containsText" priority="1416" dxfId="0" operator="containsText" text="No Aceptable o Aceptable con Control Especifico">
      <formula>NOT(ISERROR(SEARCH("No Aceptable o Aceptable con Control Especifico",U55)))</formula>
    </cfRule>
    <cfRule type="containsText" priority="1417" dxfId="2" operator="containsText" text="No Aceptable">
      <formula>NOT(ISERROR(SEARCH("No Aceptable",U55)))</formula>
    </cfRule>
    <cfRule type="containsText" priority="1418" dxfId="1" operator="containsText" text="No Aceptable o Aceptable con Control Especifico">
      <formula>NOT(ISERROR(SEARCH("No Aceptable o Aceptable con Control Especifico",U55)))</formula>
    </cfRule>
  </conditionalFormatting>
  <conditionalFormatting sqref="T55">
    <cfRule type="cellIs" priority="1415" dxfId="0" operator="equal">
      <formula>"II"</formula>
    </cfRule>
  </conditionalFormatting>
  <conditionalFormatting sqref="T50:U52">
    <cfRule type="cellIs" priority="1412" dxfId="8" operator="equal" stopIfTrue="1">
      <formula>"Muy Alto"</formula>
    </cfRule>
    <cfRule type="cellIs" priority="1413" dxfId="11" operator="equal" stopIfTrue="1">
      <formula>"Medio"</formula>
    </cfRule>
    <cfRule type="cellIs" priority="1414" dxfId="12" operator="equal" stopIfTrue="1">
      <formula>"Bajo"</formula>
    </cfRule>
  </conditionalFormatting>
  <conditionalFormatting sqref="T50:U52">
    <cfRule type="cellIs" priority="1411" dxfId="6" operator="equal" stopIfTrue="1">
      <formula>"Alto"</formula>
    </cfRule>
  </conditionalFormatting>
  <conditionalFormatting sqref="T50:U52">
    <cfRule type="cellIs" priority="1407" dxfId="12" operator="equal" stopIfTrue="1">
      <formula>"IV"</formula>
    </cfRule>
    <cfRule type="cellIs" priority="1408" dxfId="11" operator="equal" stopIfTrue="1">
      <formula>"III"</formula>
    </cfRule>
    <cfRule type="cellIs" priority="1409" dxfId="6" operator="equal" stopIfTrue="1">
      <formula>"II"</formula>
    </cfRule>
    <cfRule type="cellIs" priority="1410" dxfId="8" operator="equal" stopIfTrue="1">
      <formula>"I"</formula>
    </cfRule>
  </conditionalFormatting>
  <conditionalFormatting sqref="T50:U52">
    <cfRule type="cellIs" priority="1405" dxfId="8" operator="equal" stopIfTrue="1">
      <formula>"No Aceptable"</formula>
    </cfRule>
    <cfRule type="cellIs" priority="1406" dxfId="7" operator="equal" stopIfTrue="1">
      <formula>"Aceptable"</formula>
    </cfRule>
  </conditionalFormatting>
  <conditionalFormatting sqref="T50:U52">
    <cfRule type="cellIs" priority="1404" dxfId="6" operator="equal" stopIfTrue="1">
      <formula>"No Aceptable Con Control Especifico"</formula>
    </cfRule>
  </conditionalFormatting>
  <conditionalFormatting sqref="T50:U52">
    <cfRule type="cellIs" priority="1403" dxfId="5" operator="equal" stopIfTrue="1">
      <formula>"No Aceptable Con Control Esp."</formula>
    </cfRule>
  </conditionalFormatting>
  <conditionalFormatting sqref="U50:U52">
    <cfRule type="containsText" priority="1401" dxfId="4" operator="containsText" text="Mejorable">
      <formula>NOT(ISERROR(SEARCH("Mejorable",U50)))</formula>
    </cfRule>
  </conditionalFormatting>
  <conditionalFormatting sqref="U50:U52">
    <cfRule type="containsText" priority="1398" dxfId="0" operator="containsText" text="No Aceptable o Aceptable con Control Especifico">
      <formula>NOT(ISERROR(SEARCH("No Aceptable o Aceptable con Control Especifico",U50)))</formula>
    </cfRule>
    <cfRule type="containsText" priority="1399" dxfId="2" operator="containsText" text="No Aceptable">
      <formula>NOT(ISERROR(SEARCH("No Aceptable",U50)))</formula>
    </cfRule>
    <cfRule type="containsText" priority="1400" dxfId="1" operator="containsText" text="No Aceptable o Aceptable con Control Especifico">
      <formula>NOT(ISERROR(SEARCH("No Aceptable o Aceptable con Control Especifico",U50)))</formula>
    </cfRule>
  </conditionalFormatting>
  <conditionalFormatting sqref="T50:T52">
    <cfRule type="cellIs" priority="1397" dxfId="0" operator="equal">
      <formula>"II"</formula>
    </cfRule>
  </conditionalFormatting>
  <conditionalFormatting sqref="T60:U60">
    <cfRule type="cellIs" priority="1393" dxfId="8" operator="equal" stopIfTrue="1">
      <formula>"Muy Alto"</formula>
    </cfRule>
    <cfRule type="cellIs" priority="1394" dxfId="11" operator="equal" stopIfTrue="1">
      <formula>"Medio"</formula>
    </cfRule>
    <cfRule type="cellIs" priority="1395" dxfId="12" operator="equal" stopIfTrue="1">
      <formula>"Bajo"</formula>
    </cfRule>
  </conditionalFormatting>
  <conditionalFormatting sqref="T60:U60">
    <cfRule type="cellIs" priority="1392" dxfId="6" operator="equal" stopIfTrue="1">
      <formula>"Alto"</formula>
    </cfRule>
  </conditionalFormatting>
  <conditionalFormatting sqref="T60:U60">
    <cfRule type="cellIs" priority="1388" dxfId="12" operator="equal" stopIfTrue="1">
      <formula>"IV"</formula>
    </cfRule>
    <cfRule type="cellIs" priority="1389" dxfId="11" operator="equal" stopIfTrue="1">
      <formula>"III"</formula>
    </cfRule>
    <cfRule type="cellIs" priority="1390" dxfId="6" operator="equal" stopIfTrue="1">
      <formula>"II"</formula>
    </cfRule>
    <cfRule type="cellIs" priority="1391" dxfId="8" operator="equal" stopIfTrue="1">
      <formula>"I"</formula>
    </cfRule>
  </conditionalFormatting>
  <conditionalFormatting sqref="T60:U60">
    <cfRule type="cellIs" priority="1386" dxfId="8" operator="equal" stopIfTrue="1">
      <formula>"No Aceptable"</formula>
    </cfRule>
    <cfRule type="cellIs" priority="1387" dxfId="7" operator="equal" stopIfTrue="1">
      <formula>"Aceptable"</formula>
    </cfRule>
  </conditionalFormatting>
  <conditionalFormatting sqref="T60:U60">
    <cfRule type="cellIs" priority="1385" dxfId="6" operator="equal" stopIfTrue="1">
      <formula>"No Aceptable Con Control Especifico"</formula>
    </cfRule>
  </conditionalFormatting>
  <conditionalFormatting sqref="T60:U60">
    <cfRule type="cellIs" priority="1384" dxfId="5" operator="equal" stopIfTrue="1">
      <formula>"No Aceptable Con Control Esp."</formula>
    </cfRule>
  </conditionalFormatting>
  <conditionalFormatting sqref="U60">
    <cfRule type="containsText" priority="1382" dxfId="4" operator="containsText" text="Mejorable">
      <formula>NOT(ISERROR(SEARCH("Mejorable",U60)))</formula>
    </cfRule>
  </conditionalFormatting>
  <conditionalFormatting sqref="U60">
    <cfRule type="containsText" priority="1379" dxfId="0" operator="containsText" text="No Aceptable o Aceptable con Control Especifico">
      <formula>NOT(ISERROR(SEARCH("No Aceptable o Aceptable con Control Especifico",U60)))</formula>
    </cfRule>
    <cfRule type="containsText" priority="1380" dxfId="2" operator="containsText" text="No Aceptable">
      <formula>NOT(ISERROR(SEARCH("No Aceptable",U60)))</formula>
    </cfRule>
    <cfRule type="containsText" priority="1381" dxfId="1" operator="containsText" text="No Aceptable o Aceptable con Control Especifico">
      <formula>NOT(ISERROR(SEARCH("No Aceptable o Aceptable con Control Especifico",U60)))</formula>
    </cfRule>
  </conditionalFormatting>
  <conditionalFormatting sqref="T60">
    <cfRule type="cellIs" priority="1378" dxfId="0" operator="equal">
      <formula>"II"</formula>
    </cfRule>
  </conditionalFormatting>
  <conditionalFormatting sqref="T97:U118 T89:U90">
    <cfRule type="cellIs" priority="1375" dxfId="8" operator="equal" stopIfTrue="1">
      <formula>"Muy Alto"</formula>
    </cfRule>
    <cfRule type="cellIs" priority="1376" dxfId="11" operator="equal" stopIfTrue="1">
      <formula>"Medio"</formula>
    </cfRule>
    <cfRule type="cellIs" priority="1377" dxfId="12" operator="equal" stopIfTrue="1">
      <formula>"Bajo"</formula>
    </cfRule>
  </conditionalFormatting>
  <conditionalFormatting sqref="T97:U118 T89:U90">
    <cfRule type="cellIs" priority="1374" dxfId="6" operator="equal" stopIfTrue="1">
      <formula>"Alto"</formula>
    </cfRule>
  </conditionalFormatting>
  <conditionalFormatting sqref="T97:U118 T89:U90">
    <cfRule type="cellIs" priority="1370" dxfId="12" operator="equal" stopIfTrue="1">
      <formula>"IV"</formula>
    </cfRule>
    <cfRule type="cellIs" priority="1371" dxfId="11" operator="equal" stopIfTrue="1">
      <formula>"III"</formula>
    </cfRule>
    <cfRule type="cellIs" priority="1372" dxfId="6" operator="equal" stopIfTrue="1">
      <formula>"II"</formula>
    </cfRule>
    <cfRule type="cellIs" priority="1373" dxfId="8" operator="equal" stopIfTrue="1">
      <formula>"I"</formula>
    </cfRule>
  </conditionalFormatting>
  <conditionalFormatting sqref="T97:U118 T89:U90">
    <cfRule type="cellIs" priority="1368" dxfId="8" operator="equal" stopIfTrue="1">
      <formula>"No Aceptable"</formula>
    </cfRule>
    <cfRule type="cellIs" priority="1369" dxfId="7" operator="equal" stopIfTrue="1">
      <formula>"Aceptable"</formula>
    </cfRule>
  </conditionalFormatting>
  <conditionalFormatting sqref="T97:U118 T89:U90">
    <cfRule type="cellIs" priority="1367" dxfId="6" operator="equal" stopIfTrue="1">
      <formula>"No Aceptable Con Control Especifico"</formula>
    </cfRule>
  </conditionalFormatting>
  <conditionalFormatting sqref="T97:U118 T89:U90">
    <cfRule type="cellIs" priority="1366" dxfId="5" operator="equal" stopIfTrue="1">
      <formula>"No Aceptable Con Control Esp."</formula>
    </cfRule>
  </conditionalFormatting>
  <conditionalFormatting sqref="U97:U118 U89:U90">
    <cfRule type="containsText" priority="1364" dxfId="4" operator="containsText" text="Mejorable">
      <formula>NOT(ISERROR(SEARCH("Mejorable",U89)))</formula>
    </cfRule>
  </conditionalFormatting>
  <conditionalFormatting sqref="U97:U118 U89:U90">
    <cfRule type="containsText" priority="1361" dxfId="0" operator="containsText" text="No Aceptable o Aceptable con Control Especifico">
      <formula>NOT(ISERROR(SEARCH("No Aceptable o Aceptable con Control Especifico",U89)))</formula>
    </cfRule>
    <cfRule type="containsText" priority="1362" dxfId="2" operator="containsText" text="No Aceptable">
      <formula>NOT(ISERROR(SEARCH("No Aceptable",U89)))</formula>
    </cfRule>
    <cfRule type="containsText" priority="1363" dxfId="1" operator="containsText" text="No Aceptable o Aceptable con Control Especifico">
      <formula>NOT(ISERROR(SEARCH("No Aceptable o Aceptable con Control Especifico",U89)))</formula>
    </cfRule>
  </conditionalFormatting>
  <conditionalFormatting sqref="T97:T118 T89:T90">
    <cfRule type="cellIs" priority="1360" dxfId="0" operator="equal">
      <formula>"II"</formula>
    </cfRule>
  </conditionalFormatting>
  <conditionalFormatting sqref="T91:U91">
    <cfRule type="cellIs" priority="1357" dxfId="8" operator="equal" stopIfTrue="1">
      <formula>"Muy Alto"</formula>
    </cfRule>
    <cfRule type="cellIs" priority="1358" dxfId="11" operator="equal" stopIfTrue="1">
      <formula>"Medio"</formula>
    </cfRule>
    <cfRule type="cellIs" priority="1359" dxfId="12" operator="equal" stopIfTrue="1">
      <formula>"Bajo"</formula>
    </cfRule>
  </conditionalFormatting>
  <conditionalFormatting sqref="T91:U91">
    <cfRule type="cellIs" priority="1356" dxfId="6" operator="equal" stopIfTrue="1">
      <formula>"Alto"</formula>
    </cfRule>
  </conditionalFormatting>
  <conditionalFormatting sqref="T91:U91">
    <cfRule type="cellIs" priority="1352" dxfId="12" operator="equal" stopIfTrue="1">
      <formula>"IV"</formula>
    </cfRule>
    <cfRule type="cellIs" priority="1353" dxfId="11" operator="equal" stopIfTrue="1">
      <formula>"III"</formula>
    </cfRule>
    <cfRule type="cellIs" priority="1354" dxfId="6" operator="equal" stopIfTrue="1">
      <formula>"II"</formula>
    </cfRule>
    <cfRule type="cellIs" priority="1355" dxfId="8" operator="equal" stopIfTrue="1">
      <formula>"I"</formula>
    </cfRule>
  </conditionalFormatting>
  <conditionalFormatting sqref="T91:U91">
    <cfRule type="cellIs" priority="1350" dxfId="8" operator="equal" stopIfTrue="1">
      <formula>"No Aceptable"</formula>
    </cfRule>
    <cfRule type="cellIs" priority="1351" dxfId="7" operator="equal" stopIfTrue="1">
      <formula>"Aceptable"</formula>
    </cfRule>
  </conditionalFormatting>
  <conditionalFormatting sqref="T91:U91">
    <cfRule type="cellIs" priority="1349" dxfId="6" operator="equal" stopIfTrue="1">
      <formula>"No Aceptable Con Control Especifico"</formula>
    </cfRule>
  </conditionalFormatting>
  <conditionalFormatting sqref="T91:U91">
    <cfRule type="cellIs" priority="1348" dxfId="5" operator="equal" stopIfTrue="1">
      <formula>"No Aceptable Con Control Esp."</formula>
    </cfRule>
  </conditionalFormatting>
  <conditionalFormatting sqref="U91">
    <cfRule type="containsText" priority="1346" dxfId="4" operator="containsText" text="Mejorable">
      <formula>NOT(ISERROR(SEARCH("Mejorable",U91)))</formula>
    </cfRule>
  </conditionalFormatting>
  <conditionalFormatting sqref="U91">
    <cfRule type="containsText" priority="1343" dxfId="0" operator="containsText" text="No Aceptable o Aceptable con Control Especifico">
      <formula>NOT(ISERROR(SEARCH("No Aceptable o Aceptable con Control Especifico",U91)))</formula>
    </cfRule>
    <cfRule type="containsText" priority="1344" dxfId="2" operator="containsText" text="No Aceptable">
      <formula>NOT(ISERROR(SEARCH("No Aceptable",U91)))</formula>
    </cfRule>
    <cfRule type="containsText" priority="1345" dxfId="1" operator="containsText" text="No Aceptable o Aceptable con Control Especifico">
      <formula>NOT(ISERROR(SEARCH("No Aceptable o Aceptable con Control Especifico",U91)))</formula>
    </cfRule>
  </conditionalFormatting>
  <conditionalFormatting sqref="T91">
    <cfRule type="cellIs" priority="1342" dxfId="0" operator="equal">
      <formula>"II"</formula>
    </cfRule>
  </conditionalFormatting>
  <conditionalFormatting sqref="T86:U88">
    <cfRule type="cellIs" priority="1339" dxfId="8" operator="equal" stopIfTrue="1">
      <formula>"Muy Alto"</formula>
    </cfRule>
    <cfRule type="cellIs" priority="1340" dxfId="11" operator="equal" stopIfTrue="1">
      <formula>"Medio"</formula>
    </cfRule>
    <cfRule type="cellIs" priority="1341" dxfId="12" operator="equal" stopIfTrue="1">
      <formula>"Bajo"</formula>
    </cfRule>
  </conditionalFormatting>
  <conditionalFormatting sqref="T86:U88">
    <cfRule type="cellIs" priority="1338" dxfId="6" operator="equal" stopIfTrue="1">
      <formula>"Alto"</formula>
    </cfRule>
  </conditionalFormatting>
  <conditionalFormatting sqref="T86:U88">
    <cfRule type="cellIs" priority="1334" dxfId="12" operator="equal" stopIfTrue="1">
      <formula>"IV"</formula>
    </cfRule>
    <cfRule type="cellIs" priority="1335" dxfId="11" operator="equal" stopIfTrue="1">
      <formula>"III"</formula>
    </cfRule>
    <cfRule type="cellIs" priority="1336" dxfId="6" operator="equal" stopIfTrue="1">
      <formula>"II"</formula>
    </cfRule>
    <cfRule type="cellIs" priority="1337" dxfId="8" operator="equal" stopIfTrue="1">
      <formula>"I"</formula>
    </cfRule>
  </conditionalFormatting>
  <conditionalFormatting sqref="T86:U88">
    <cfRule type="cellIs" priority="1332" dxfId="8" operator="equal" stopIfTrue="1">
      <formula>"No Aceptable"</formula>
    </cfRule>
    <cfRule type="cellIs" priority="1333" dxfId="7" operator="equal" stopIfTrue="1">
      <formula>"Aceptable"</formula>
    </cfRule>
  </conditionalFormatting>
  <conditionalFormatting sqref="T86:U88">
    <cfRule type="cellIs" priority="1331" dxfId="6" operator="equal" stopIfTrue="1">
      <formula>"No Aceptable Con Control Especifico"</formula>
    </cfRule>
  </conditionalFormatting>
  <conditionalFormatting sqref="T86:U88">
    <cfRule type="cellIs" priority="1330" dxfId="5" operator="equal" stopIfTrue="1">
      <formula>"No Aceptable Con Control Esp."</formula>
    </cfRule>
  </conditionalFormatting>
  <conditionalFormatting sqref="U86:U88">
    <cfRule type="containsText" priority="1328" dxfId="4" operator="containsText" text="Mejorable">
      <formula>NOT(ISERROR(SEARCH("Mejorable",U86)))</formula>
    </cfRule>
  </conditionalFormatting>
  <conditionalFormatting sqref="U86:U88">
    <cfRule type="containsText" priority="1325" dxfId="0" operator="containsText" text="No Aceptable o Aceptable con Control Especifico">
      <formula>NOT(ISERROR(SEARCH("No Aceptable o Aceptable con Control Especifico",U86)))</formula>
    </cfRule>
    <cfRule type="containsText" priority="1326" dxfId="2" operator="containsText" text="No Aceptable">
      <formula>NOT(ISERROR(SEARCH("No Aceptable",U86)))</formula>
    </cfRule>
    <cfRule type="containsText" priority="1327" dxfId="1" operator="containsText" text="No Aceptable o Aceptable con Control Especifico">
      <formula>NOT(ISERROR(SEARCH("No Aceptable o Aceptable con Control Especifico",U86)))</formula>
    </cfRule>
  </conditionalFormatting>
  <conditionalFormatting sqref="T86:T88">
    <cfRule type="cellIs" priority="1324" dxfId="0" operator="equal">
      <formula>"II"</formula>
    </cfRule>
  </conditionalFormatting>
  <conditionalFormatting sqref="T96:U96">
    <cfRule type="cellIs" priority="1320" dxfId="8" operator="equal" stopIfTrue="1">
      <formula>"Muy Alto"</formula>
    </cfRule>
    <cfRule type="cellIs" priority="1321" dxfId="11" operator="equal" stopIfTrue="1">
      <formula>"Medio"</formula>
    </cfRule>
    <cfRule type="cellIs" priority="1322" dxfId="12" operator="equal" stopIfTrue="1">
      <formula>"Bajo"</formula>
    </cfRule>
  </conditionalFormatting>
  <conditionalFormatting sqref="T96:U96">
    <cfRule type="cellIs" priority="1319" dxfId="6" operator="equal" stopIfTrue="1">
      <formula>"Alto"</formula>
    </cfRule>
  </conditionalFormatting>
  <conditionalFormatting sqref="T96:U96">
    <cfRule type="cellIs" priority="1315" dxfId="12" operator="equal" stopIfTrue="1">
      <formula>"IV"</formula>
    </cfRule>
    <cfRule type="cellIs" priority="1316" dxfId="11" operator="equal" stopIfTrue="1">
      <formula>"III"</formula>
    </cfRule>
    <cfRule type="cellIs" priority="1317" dxfId="6" operator="equal" stopIfTrue="1">
      <formula>"II"</formula>
    </cfRule>
    <cfRule type="cellIs" priority="1318" dxfId="8" operator="equal" stopIfTrue="1">
      <formula>"I"</formula>
    </cfRule>
  </conditionalFormatting>
  <conditionalFormatting sqref="T96:U96">
    <cfRule type="cellIs" priority="1313" dxfId="8" operator="equal" stopIfTrue="1">
      <formula>"No Aceptable"</formula>
    </cfRule>
    <cfRule type="cellIs" priority="1314" dxfId="7" operator="equal" stopIfTrue="1">
      <formula>"Aceptable"</formula>
    </cfRule>
  </conditionalFormatting>
  <conditionalFormatting sqref="T96:U96">
    <cfRule type="cellIs" priority="1312" dxfId="6" operator="equal" stopIfTrue="1">
      <formula>"No Aceptable Con Control Especifico"</formula>
    </cfRule>
  </conditionalFormatting>
  <conditionalFormatting sqref="T96:U96">
    <cfRule type="cellIs" priority="1311" dxfId="5" operator="equal" stopIfTrue="1">
      <formula>"No Aceptable Con Control Esp."</formula>
    </cfRule>
  </conditionalFormatting>
  <conditionalFormatting sqref="U96">
    <cfRule type="containsText" priority="1309" dxfId="4" operator="containsText" text="Mejorable">
      <formula>NOT(ISERROR(SEARCH("Mejorable",U96)))</formula>
    </cfRule>
  </conditionalFormatting>
  <conditionalFormatting sqref="U96">
    <cfRule type="containsText" priority="1306" dxfId="0" operator="containsText" text="No Aceptable o Aceptable con Control Especifico">
      <formula>NOT(ISERROR(SEARCH("No Aceptable o Aceptable con Control Especifico",U96)))</formula>
    </cfRule>
    <cfRule type="containsText" priority="1307" dxfId="2" operator="containsText" text="No Aceptable">
      <formula>NOT(ISERROR(SEARCH("No Aceptable",U96)))</formula>
    </cfRule>
    <cfRule type="containsText" priority="1308" dxfId="1" operator="containsText" text="No Aceptable o Aceptable con Control Especifico">
      <formula>NOT(ISERROR(SEARCH("No Aceptable o Aceptable con Control Especifico",U96)))</formula>
    </cfRule>
  </conditionalFormatting>
  <conditionalFormatting sqref="T96">
    <cfRule type="cellIs" priority="1305" dxfId="0" operator="equal">
      <formula>"II"</formula>
    </cfRule>
  </conditionalFormatting>
  <conditionalFormatting sqref="T133:U154 T125:U126">
    <cfRule type="cellIs" priority="1302" dxfId="8" operator="equal" stopIfTrue="1">
      <formula>"Muy Alto"</formula>
    </cfRule>
    <cfRule type="cellIs" priority="1303" dxfId="11" operator="equal" stopIfTrue="1">
      <formula>"Medio"</formula>
    </cfRule>
    <cfRule type="cellIs" priority="1304" dxfId="12" operator="equal" stopIfTrue="1">
      <formula>"Bajo"</formula>
    </cfRule>
  </conditionalFormatting>
  <conditionalFormatting sqref="T133:U154 T125:U126">
    <cfRule type="cellIs" priority="1301" dxfId="6" operator="equal" stopIfTrue="1">
      <formula>"Alto"</formula>
    </cfRule>
  </conditionalFormatting>
  <conditionalFormatting sqref="T133:U154 T125:U126">
    <cfRule type="cellIs" priority="1297" dxfId="12" operator="equal" stopIfTrue="1">
      <formula>"IV"</formula>
    </cfRule>
    <cfRule type="cellIs" priority="1298" dxfId="11" operator="equal" stopIfTrue="1">
      <formula>"III"</formula>
    </cfRule>
    <cfRule type="cellIs" priority="1299" dxfId="6" operator="equal" stopIfTrue="1">
      <formula>"II"</formula>
    </cfRule>
    <cfRule type="cellIs" priority="1300" dxfId="8" operator="equal" stopIfTrue="1">
      <formula>"I"</formula>
    </cfRule>
  </conditionalFormatting>
  <conditionalFormatting sqref="T133:U154 T125:U126">
    <cfRule type="cellIs" priority="1295" dxfId="8" operator="equal" stopIfTrue="1">
      <formula>"No Aceptable"</formula>
    </cfRule>
    <cfRule type="cellIs" priority="1296" dxfId="7" operator="equal" stopIfTrue="1">
      <formula>"Aceptable"</formula>
    </cfRule>
  </conditionalFormatting>
  <conditionalFormatting sqref="T133:U154 T125:U126">
    <cfRule type="cellIs" priority="1294" dxfId="6" operator="equal" stopIfTrue="1">
      <formula>"No Aceptable Con Control Especifico"</formula>
    </cfRule>
  </conditionalFormatting>
  <conditionalFormatting sqref="T133:U154 T125:U126">
    <cfRule type="cellIs" priority="1293" dxfId="5" operator="equal" stopIfTrue="1">
      <formula>"No Aceptable Con Control Esp."</formula>
    </cfRule>
  </conditionalFormatting>
  <conditionalFormatting sqref="U133:U154 U125:U126">
    <cfRule type="containsText" priority="1291" dxfId="4" operator="containsText" text="Mejorable">
      <formula>NOT(ISERROR(SEARCH("Mejorable",U125)))</formula>
    </cfRule>
  </conditionalFormatting>
  <conditionalFormatting sqref="U133:U154 U125:U126">
    <cfRule type="containsText" priority="1288" dxfId="0" operator="containsText" text="No Aceptable o Aceptable con Control Especifico">
      <formula>NOT(ISERROR(SEARCH("No Aceptable o Aceptable con Control Especifico",U125)))</formula>
    </cfRule>
    <cfRule type="containsText" priority="1289" dxfId="2" operator="containsText" text="No Aceptable">
      <formula>NOT(ISERROR(SEARCH("No Aceptable",U125)))</formula>
    </cfRule>
    <cfRule type="containsText" priority="1290" dxfId="1" operator="containsText" text="No Aceptable o Aceptable con Control Especifico">
      <formula>NOT(ISERROR(SEARCH("No Aceptable o Aceptable con Control Especifico",U125)))</formula>
    </cfRule>
  </conditionalFormatting>
  <conditionalFormatting sqref="T133:T154 T125:T126">
    <cfRule type="cellIs" priority="1287" dxfId="0" operator="equal">
      <formula>"II"</formula>
    </cfRule>
  </conditionalFormatting>
  <conditionalFormatting sqref="T127:U127">
    <cfRule type="cellIs" priority="1284" dxfId="8" operator="equal" stopIfTrue="1">
      <formula>"Muy Alto"</formula>
    </cfRule>
    <cfRule type="cellIs" priority="1285" dxfId="11" operator="equal" stopIfTrue="1">
      <formula>"Medio"</formula>
    </cfRule>
    <cfRule type="cellIs" priority="1286" dxfId="12" operator="equal" stopIfTrue="1">
      <formula>"Bajo"</formula>
    </cfRule>
  </conditionalFormatting>
  <conditionalFormatting sqref="T127:U127">
    <cfRule type="cellIs" priority="1283" dxfId="6" operator="equal" stopIfTrue="1">
      <formula>"Alto"</formula>
    </cfRule>
  </conditionalFormatting>
  <conditionalFormatting sqref="T127:U127">
    <cfRule type="cellIs" priority="1279" dxfId="12" operator="equal" stopIfTrue="1">
      <formula>"IV"</formula>
    </cfRule>
    <cfRule type="cellIs" priority="1280" dxfId="11" operator="equal" stopIfTrue="1">
      <formula>"III"</formula>
    </cfRule>
    <cfRule type="cellIs" priority="1281" dxfId="6" operator="equal" stopIfTrue="1">
      <formula>"II"</formula>
    </cfRule>
    <cfRule type="cellIs" priority="1282" dxfId="8" operator="equal" stopIfTrue="1">
      <formula>"I"</formula>
    </cfRule>
  </conditionalFormatting>
  <conditionalFormatting sqref="T127:U127">
    <cfRule type="cellIs" priority="1277" dxfId="8" operator="equal" stopIfTrue="1">
      <formula>"No Aceptable"</formula>
    </cfRule>
    <cfRule type="cellIs" priority="1278" dxfId="7" operator="equal" stopIfTrue="1">
      <formula>"Aceptable"</formula>
    </cfRule>
  </conditionalFormatting>
  <conditionalFormatting sqref="T127:U127">
    <cfRule type="cellIs" priority="1276" dxfId="6" operator="equal" stopIfTrue="1">
      <formula>"No Aceptable Con Control Especifico"</formula>
    </cfRule>
  </conditionalFormatting>
  <conditionalFormatting sqref="T127:U127">
    <cfRule type="cellIs" priority="1275" dxfId="5" operator="equal" stopIfTrue="1">
      <formula>"No Aceptable Con Control Esp."</formula>
    </cfRule>
  </conditionalFormatting>
  <conditionalFormatting sqref="U127">
    <cfRule type="containsText" priority="1273" dxfId="4" operator="containsText" text="Mejorable">
      <formula>NOT(ISERROR(SEARCH("Mejorable",U127)))</formula>
    </cfRule>
  </conditionalFormatting>
  <conditionalFormatting sqref="U127">
    <cfRule type="containsText" priority="1270" dxfId="0" operator="containsText" text="No Aceptable o Aceptable con Control Especifico">
      <formula>NOT(ISERROR(SEARCH("No Aceptable o Aceptable con Control Especifico",U127)))</formula>
    </cfRule>
    <cfRule type="containsText" priority="1271" dxfId="2" operator="containsText" text="No Aceptable">
      <formula>NOT(ISERROR(SEARCH("No Aceptable",U127)))</formula>
    </cfRule>
    <cfRule type="containsText" priority="1272" dxfId="1" operator="containsText" text="No Aceptable o Aceptable con Control Especifico">
      <formula>NOT(ISERROR(SEARCH("No Aceptable o Aceptable con Control Especifico",U127)))</formula>
    </cfRule>
  </conditionalFormatting>
  <conditionalFormatting sqref="T127">
    <cfRule type="cellIs" priority="1269" dxfId="0" operator="equal">
      <formula>"II"</formula>
    </cfRule>
  </conditionalFormatting>
  <conditionalFormatting sqref="T122:U124">
    <cfRule type="cellIs" priority="1266" dxfId="8" operator="equal" stopIfTrue="1">
      <formula>"Muy Alto"</formula>
    </cfRule>
    <cfRule type="cellIs" priority="1267" dxfId="11" operator="equal" stopIfTrue="1">
      <formula>"Medio"</formula>
    </cfRule>
    <cfRule type="cellIs" priority="1268" dxfId="12" operator="equal" stopIfTrue="1">
      <formula>"Bajo"</formula>
    </cfRule>
  </conditionalFormatting>
  <conditionalFormatting sqref="T122:U124">
    <cfRule type="cellIs" priority="1265" dxfId="6" operator="equal" stopIfTrue="1">
      <formula>"Alto"</formula>
    </cfRule>
  </conditionalFormatting>
  <conditionalFormatting sqref="T122:U124">
    <cfRule type="cellIs" priority="1261" dxfId="12" operator="equal" stopIfTrue="1">
      <formula>"IV"</formula>
    </cfRule>
    <cfRule type="cellIs" priority="1262" dxfId="11" operator="equal" stopIfTrue="1">
      <formula>"III"</formula>
    </cfRule>
    <cfRule type="cellIs" priority="1263" dxfId="6" operator="equal" stopIfTrue="1">
      <formula>"II"</formula>
    </cfRule>
    <cfRule type="cellIs" priority="1264" dxfId="8" operator="equal" stopIfTrue="1">
      <formula>"I"</formula>
    </cfRule>
  </conditionalFormatting>
  <conditionalFormatting sqref="T122:U124">
    <cfRule type="cellIs" priority="1259" dxfId="8" operator="equal" stopIfTrue="1">
      <formula>"No Aceptable"</formula>
    </cfRule>
    <cfRule type="cellIs" priority="1260" dxfId="7" operator="equal" stopIfTrue="1">
      <formula>"Aceptable"</formula>
    </cfRule>
  </conditionalFormatting>
  <conditionalFormatting sqref="T122:U124">
    <cfRule type="cellIs" priority="1258" dxfId="6" operator="equal" stopIfTrue="1">
      <formula>"No Aceptable Con Control Especifico"</formula>
    </cfRule>
  </conditionalFormatting>
  <conditionalFormatting sqref="T122:U124">
    <cfRule type="cellIs" priority="1257" dxfId="5" operator="equal" stopIfTrue="1">
      <formula>"No Aceptable Con Control Esp."</formula>
    </cfRule>
  </conditionalFormatting>
  <conditionalFormatting sqref="U122:U124">
    <cfRule type="containsText" priority="1255" dxfId="4" operator="containsText" text="Mejorable">
      <formula>NOT(ISERROR(SEARCH("Mejorable",U122)))</formula>
    </cfRule>
  </conditionalFormatting>
  <conditionalFormatting sqref="U122:U124">
    <cfRule type="containsText" priority="1252" dxfId="0" operator="containsText" text="No Aceptable o Aceptable con Control Especifico">
      <formula>NOT(ISERROR(SEARCH("No Aceptable o Aceptable con Control Especifico",U122)))</formula>
    </cfRule>
    <cfRule type="containsText" priority="1253" dxfId="2" operator="containsText" text="No Aceptable">
      <formula>NOT(ISERROR(SEARCH("No Aceptable",U122)))</formula>
    </cfRule>
    <cfRule type="containsText" priority="1254" dxfId="1" operator="containsText" text="No Aceptable o Aceptable con Control Especifico">
      <formula>NOT(ISERROR(SEARCH("No Aceptable o Aceptable con Control Especifico",U122)))</formula>
    </cfRule>
  </conditionalFormatting>
  <conditionalFormatting sqref="T122:T124">
    <cfRule type="cellIs" priority="1251" dxfId="0" operator="equal">
      <formula>"II"</formula>
    </cfRule>
  </conditionalFormatting>
  <conditionalFormatting sqref="T132:U132">
    <cfRule type="cellIs" priority="1247" dxfId="8" operator="equal" stopIfTrue="1">
      <formula>"Muy Alto"</formula>
    </cfRule>
    <cfRule type="cellIs" priority="1248" dxfId="11" operator="equal" stopIfTrue="1">
      <formula>"Medio"</formula>
    </cfRule>
    <cfRule type="cellIs" priority="1249" dxfId="12" operator="equal" stopIfTrue="1">
      <formula>"Bajo"</formula>
    </cfRule>
  </conditionalFormatting>
  <conditionalFormatting sqref="T132:U132">
    <cfRule type="cellIs" priority="1246" dxfId="6" operator="equal" stopIfTrue="1">
      <formula>"Alto"</formula>
    </cfRule>
  </conditionalFormatting>
  <conditionalFormatting sqref="T132:U132">
    <cfRule type="cellIs" priority="1242" dxfId="12" operator="equal" stopIfTrue="1">
      <formula>"IV"</formula>
    </cfRule>
    <cfRule type="cellIs" priority="1243" dxfId="11" operator="equal" stopIfTrue="1">
      <formula>"III"</formula>
    </cfRule>
    <cfRule type="cellIs" priority="1244" dxfId="6" operator="equal" stopIfTrue="1">
      <formula>"II"</formula>
    </cfRule>
    <cfRule type="cellIs" priority="1245" dxfId="8" operator="equal" stopIfTrue="1">
      <formula>"I"</formula>
    </cfRule>
  </conditionalFormatting>
  <conditionalFormatting sqref="T132:U132">
    <cfRule type="cellIs" priority="1240" dxfId="8" operator="equal" stopIfTrue="1">
      <formula>"No Aceptable"</formula>
    </cfRule>
    <cfRule type="cellIs" priority="1241" dxfId="7" operator="equal" stopIfTrue="1">
      <formula>"Aceptable"</formula>
    </cfRule>
  </conditionalFormatting>
  <conditionalFormatting sqref="T132:U132">
    <cfRule type="cellIs" priority="1239" dxfId="6" operator="equal" stopIfTrue="1">
      <formula>"No Aceptable Con Control Especifico"</formula>
    </cfRule>
  </conditionalFormatting>
  <conditionalFormatting sqref="T132:U132">
    <cfRule type="cellIs" priority="1238" dxfId="5" operator="equal" stopIfTrue="1">
      <formula>"No Aceptable Con Control Esp."</formula>
    </cfRule>
  </conditionalFormatting>
  <conditionalFormatting sqref="U132">
    <cfRule type="containsText" priority="1236" dxfId="4" operator="containsText" text="Mejorable">
      <formula>NOT(ISERROR(SEARCH("Mejorable",U132)))</formula>
    </cfRule>
  </conditionalFormatting>
  <conditionalFormatting sqref="U132">
    <cfRule type="containsText" priority="1233" dxfId="0" operator="containsText" text="No Aceptable o Aceptable con Control Especifico">
      <formula>NOT(ISERROR(SEARCH("No Aceptable o Aceptable con Control Especifico",U132)))</formula>
    </cfRule>
    <cfRule type="containsText" priority="1234" dxfId="2" operator="containsText" text="No Aceptable">
      <formula>NOT(ISERROR(SEARCH("No Aceptable",U132)))</formula>
    </cfRule>
    <cfRule type="containsText" priority="1235" dxfId="1" operator="containsText" text="No Aceptable o Aceptable con Control Especifico">
      <formula>NOT(ISERROR(SEARCH("No Aceptable o Aceptable con Control Especifico",U132)))</formula>
    </cfRule>
  </conditionalFormatting>
  <conditionalFormatting sqref="T132">
    <cfRule type="cellIs" priority="1232" dxfId="0" operator="equal">
      <formula>"II"</formula>
    </cfRule>
  </conditionalFormatting>
  <conditionalFormatting sqref="T169:U190 T161:U162">
    <cfRule type="cellIs" priority="1229" dxfId="8" operator="equal" stopIfTrue="1">
      <formula>"Muy Alto"</formula>
    </cfRule>
    <cfRule type="cellIs" priority="1230" dxfId="11" operator="equal" stopIfTrue="1">
      <formula>"Medio"</formula>
    </cfRule>
    <cfRule type="cellIs" priority="1231" dxfId="12" operator="equal" stopIfTrue="1">
      <formula>"Bajo"</formula>
    </cfRule>
  </conditionalFormatting>
  <conditionalFormatting sqref="T169:U190 T161:U162">
    <cfRule type="cellIs" priority="1228" dxfId="6" operator="equal" stopIfTrue="1">
      <formula>"Alto"</formula>
    </cfRule>
  </conditionalFormatting>
  <conditionalFormatting sqref="T169:U190 T161:U162">
    <cfRule type="cellIs" priority="1224" dxfId="12" operator="equal" stopIfTrue="1">
      <formula>"IV"</formula>
    </cfRule>
    <cfRule type="cellIs" priority="1225" dxfId="11" operator="equal" stopIfTrue="1">
      <formula>"III"</formula>
    </cfRule>
    <cfRule type="cellIs" priority="1226" dxfId="6" operator="equal" stopIfTrue="1">
      <formula>"II"</formula>
    </cfRule>
    <cfRule type="cellIs" priority="1227" dxfId="8" operator="equal" stopIfTrue="1">
      <formula>"I"</formula>
    </cfRule>
  </conditionalFormatting>
  <conditionalFormatting sqref="T169:U190 T161:U162">
    <cfRule type="cellIs" priority="1222" dxfId="8" operator="equal" stopIfTrue="1">
      <formula>"No Aceptable"</formula>
    </cfRule>
    <cfRule type="cellIs" priority="1223" dxfId="7" operator="equal" stopIfTrue="1">
      <formula>"Aceptable"</formula>
    </cfRule>
  </conditionalFormatting>
  <conditionalFormatting sqref="T169:U190 T161:U162">
    <cfRule type="cellIs" priority="1221" dxfId="6" operator="equal" stopIfTrue="1">
      <formula>"No Aceptable Con Control Especifico"</formula>
    </cfRule>
  </conditionalFormatting>
  <conditionalFormatting sqref="T169:U190 T161:U162">
    <cfRule type="cellIs" priority="1220" dxfId="5" operator="equal" stopIfTrue="1">
      <formula>"No Aceptable Con Control Esp."</formula>
    </cfRule>
  </conditionalFormatting>
  <conditionalFormatting sqref="U169:U190 U161:U162">
    <cfRule type="containsText" priority="1218" dxfId="4" operator="containsText" text="Mejorable">
      <formula>NOT(ISERROR(SEARCH("Mejorable",U161)))</formula>
    </cfRule>
  </conditionalFormatting>
  <conditionalFormatting sqref="U169:U190 U161:U162">
    <cfRule type="containsText" priority="1215" dxfId="0" operator="containsText" text="No Aceptable o Aceptable con Control Especifico">
      <formula>NOT(ISERROR(SEARCH("No Aceptable o Aceptable con Control Especifico",U161)))</formula>
    </cfRule>
    <cfRule type="containsText" priority="1216" dxfId="2" operator="containsText" text="No Aceptable">
      <formula>NOT(ISERROR(SEARCH("No Aceptable",U161)))</formula>
    </cfRule>
    <cfRule type="containsText" priority="1217" dxfId="1" operator="containsText" text="No Aceptable o Aceptable con Control Especifico">
      <formula>NOT(ISERROR(SEARCH("No Aceptable o Aceptable con Control Especifico",U161)))</formula>
    </cfRule>
  </conditionalFormatting>
  <conditionalFormatting sqref="T169:T190 T161:T162">
    <cfRule type="cellIs" priority="1214" dxfId="0" operator="equal">
      <formula>"II"</formula>
    </cfRule>
  </conditionalFormatting>
  <conditionalFormatting sqref="T163:U163">
    <cfRule type="cellIs" priority="1211" dxfId="8" operator="equal" stopIfTrue="1">
      <formula>"Muy Alto"</formula>
    </cfRule>
    <cfRule type="cellIs" priority="1212" dxfId="11" operator="equal" stopIfTrue="1">
      <formula>"Medio"</formula>
    </cfRule>
    <cfRule type="cellIs" priority="1213" dxfId="12" operator="equal" stopIfTrue="1">
      <formula>"Bajo"</formula>
    </cfRule>
  </conditionalFormatting>
  <conditionalFormatting sqref="T163:U163">
    <cfRule type="cellIs" priority="1210" dxfId="6" operator="equal" stopIfTrue="1">
      <formula>"Alto"</formula>
    </cfRule>
  </conditionalFormatting>
  <conditionalFormatting sqref="T163:U163">
    <cfRule type="cellIs" priority="1206" dxfId="12" operator="equal" stopIfTrue="1">
      <formula>"IV"</formula>
    </cfRule>
    <cfRule type="cellIs" priority="1207" dxfId="11" operator="equal" stopIfTrue="1">
      <formula>"III"</formula>
    </cfRule>
    <cfRule type="cellIs" priority="1208" dxfId="6" operator="equal" stopIfTrue="1">
      <formula>"II"</formula>
    </cfRule>
    <cfRule type="cellIs" priority="1209" dxfId="8" operator="equal" stopIfTrue="1">
      <formula>"I"</formula>
    </cfRule>
  </conditionalFormatting>
  <conditionalFormatting sqref="T163:U163">
    <cfRule type="cellIs" priority="1204" dxfId="8" operator="equal" stopIfTrue="1">
      <formula>"No Aceptable"</formula>
    </cfRule>
    <cfRule type="cellIs" priority="1205" dxfId="7" operator="equal" stopIfTrue="1">
      <formula>"Aceptable"</formula>
    </cfRule>
  </conditionalFormatting>
  <conditionalFormatting sqref="T163:U163">
    <cfRule type="cellIs" priority="1203" dxfId="6" operator="equal" stopIfTrue="1">
      <formula>"No Aceptable Con Control Especifico"</formula>
    </cfRule>
  </conditionalFormatting>
  <conditionalFormatting sqref="T163:U163">
    <cfRule type="cellIs" priority="1202" dxfId="5" operator="equal" stopIfTrue="1">
      <formula>"No Aceptable Con Control Esp."</formula>
    </cfRule>
  </conditionalFormatting>
  <conditionalFormatting sqref="U163">
    <cfRule type="containsText" priority="1200" dxfId="4" operator="containsText" text="Mejorable">
      <formula>NOT(ISERROR(SEARCH("Mejorable",U163)))</formula>
    </cfRule>
  </conditionalFormatting>
  <conditionalFormatting sqref="U163">
    <cfRule type="containsText" priority="1197" dxfId="0" operator="containsText" text="No Aceptable o Aceptable con Control Especifico">
      <formula>NOT(ISERROR(SEARCH("No Aceptable o Aceptable con Control Especifico",U163)))</formula>
    </cfRule>
    <cfRule type="containsText" priority="1198" dxfId="2" operator="containsText" text="No Aceptable">
      <formula>NOT(ISERROR(SEARCH("No Aceptable",U163)))</formula>
    </cfRule>
    <cfRule type="containsText" priority="1199" dxfId="1" operator="containsText" text="No Aceptable o Aceptable con Control Especifico">
      <formula>NOT(ISERROR(SEARCH("No Aceptable o Aceptable con Control Especifico",U163)))</formula>
    </cfRule>
  </conditionalFormatting>
  <conditionalFormatting sqref="T163">
    <cfRule type="cellIs" priority="1196" dxfId="0" operator="equal">
      <formula>"II"</formula>
    </cfRule>
  </conditionalFormatting>
  <conditionalFormatting sqref="T158:U160">
    <cfRule type="cellIs" priority="1193" dxfId="8" operator="equal" stopIfTrue="1">
      <formula>"Muy Alto"</formula>
    </cfRule>
    <cfRule type="cellIs" priority="1194" dxfId="11" operator="equal" stopIfTrue="1">
      <formula>"Medio"</formula>
    </cfRule>
    <cfRule type="cellIs" priority="1195" dxfId="12" operator="equal" stopIfTrue="1">
      <formula>"Bajo"</formula>
    </cfRule>
  </conditionalFormatting>
  <conditionalFormatting sqref="T158:U160">
    <cfRule type="cellIs" priority="1192" dxfId="6" operator="equal" stopIfTrue="1">
      <formula>"Alto"</formula>
    </cfRule>
  </conditionalFormatting>
  <conditionalFormatting sqref="T158:U160">
    <cfRule type="cellIs" priority="1188" dxfId="12" operator="equal" stopIfTrue="1">
      <formula>"IV"</formula>
    </cfRule>
    <cfRule type="cellIs" priority="1189" dxfId="11" operator="equal" stopIfTrue="1">
      <formula>"III"</formula>
    </cfRule>
    <cfRule type="cellIs" priority="1190" dxfId="6" operator="equal" stopIfTrue="1">
      <formula>"II"</formula>
    </cfRule>
    <cfRule type="cellIs" priority="1191" dxfId="8" operator="equal" stopIfTrue="1">
      <formula>"I"</formula>
    </cfRule>
  </conditionalFormatting>
  <conditionalFormatting sqref="T158:U160">
    <cfRule type="cellIs" priority="1186" dxfId="8" operator="equal" stopIfTrue="1">
      <formula>"No Aceptable"</formula>
    </cfRule>
    <cfRule type="cellIs" priority="1187" dxfId="7" operator="equal" stopIfTrue="1">
      <formula>"Aceptable"</formula>
    </cfRule>
  </conditionalFormatting>
  <conditionalFormatting sqref="T158:U160">
    <cfRule type="cellIs" priority="1185" dxfId="6" operator="equal" stopIfTrue="1">
      <formula>"No Aceptable Con Control Especifico"</formula>
    </cfRule>
  </conditionalFormatting>
  <conditionalFormatting sqref="T158:U160">
    <cfRule type="cellIs" priority="1184" dxfId="5" operator="equal" stopIfTrue="1">
      <formula>"No Aceptable Con Control Esp."</formula>
    </cfRule>
  </conditionalFormatting>
  <conditionalFormatting sqref="U158:U160">
    <cfRule type="containsText" priority="1182" dxfId="4" operator="containsText" text="Mejorable">
      <formula>NOT(ISERROR(SEARCH("Mejorable",U158)))</formula>
    </cfRule>
  </conditionalFormatting>
  <conditionalFormatting sqref="U158:U160">
    <cfRule type="containsText" priority="1179" dxfId="0" operator="containsText" text="No Aceptable o Aceptable con Control Especifico">
      <formula>NOT(ISERROR(SEARCH("No Aceptable o Aceptable con Control Especifico",U158)))</formula>
    </cfRule>
    <cfRule type="containsText" priority="1180" dxfId="2" operator="containsText" text="No Aceptable">
      <formula>NOT(ISERROR(SEARCH("No Aceptable",U158)))</formula>
    </cfRule>
    <cfRule type="containsText" priority="1181" dxfId="1" operator="containsText" text="No Aceptable o Aceptable con Control Especifico">
      <formula>NOT(ISERROR(SEARCH("No Aceptable o Aceptable con Control Especifico",U158)))</formula>
    </cfRule>
  </conditionalFormatting>
  <conditionalFormatting sqref="T158:T160">
    <cfRule type="cellIs" priority="1178" dxfId="0" operator="equal">
      <formula>"II"</formula>
    </cfRule>
  </conditionalFormatting>
  <conditionalFormatting sqref="T168:U168">
    <cfRule type="cellIs" priority="1174" dxfId="8" operator="equal" stopIfTrue="1">
      <formula>"Muy Alto"</formula>
    </cfRule>
    <cfRule type="cellIs" priority="1175" dxfId="11" operator="equal" stopIfTrue="1">
      <formula>"Medio"</formula>
    </cfRule>
    <cfRule type="cellIs" priority="1176" dxfId="12" operator="equal" stopIfTrue="1">
      <formula>"Bajo"</formula>
    </cfRule>
  </conditionalFormatting>
  <conditionalFormatting sqref="T168:U168">
    <cfRule type="cellIs" priority="1173" dxfId="6" operator="equal" stopIfTrue="1">
      <formula>"Alto"</formula>
    </cfRule>
  </conditionalFormatting>
  <conditionalFormatting sqref="T168:U168">
    <cfRule type="cellIs" priority="1169" dxfId="12" operator="equal" stopIfTrue="1">
      <formula>"IV"</formula>
    </cfRule>
    <cfRule type="cellIs" priority="1170" dxfId="11" operator="equal" stopIfTrue="1">
      <formula>"III"</formula>
    </cfRule>
    <cfRule type="cellIs" priority="1171" dxfId="6" operator="equal" stopIfTrue="1">
      <formula>"II"</formula>
    </cfRule>
    <cfRule type="cellIs" priority="1172" dxfId="8" operator="equal" stopIfTrue="1">
      <formula>"I"</formula>
    </cfRule>
  </conditionalFormatting>
  <conditionalFormatting sqref="T168:U168">
    <cfRule type="cellIs" priority="1167" dxfId="8" operator="equal" stopIfTrue="1">
      <formula>"No Aceptable"</formula>
    </cfRule>
    <cfRule type="cellIs" priority="1168" dxfId="7" operator="equal" stopIfTrue="1">
      <formula>"Aceptable"</formula>
    </cfRule>
  </conditionalFormatting>
  <conditionalFormatting sqref="T168:U168">
    <cfRule type="cellIs" priority="1166" dxfId="6" operator="equal" stopIfTrue="1">
      <formula>"No Aceptable Con Control Especifico"</formula>
    </cfRule>
  </conditionalFormatting>
  <conditionalFormatting sqref="T168:U168">
    <cfRule type="cellIs" priority="1165" dxfId="5" operator="equal" stopIfTrue="1">
      <formula>"No Aceptable Con Control Esp."</formula>
    </cfRule>
  </conditionalFormatting>
  <conditionalFormatting sqref="U168">
    <cfRule type="containsText" priority="1163" dxfId="4" operator="containsText" text="Mejorable">
      <formula>NOT(ISERROR(SEARCH("Mejorable",U168)))</formula>
    </cfRule>
  </conditionalFormatting>
  <conditionalFormatting sqref="U168">
    <cfRule type="containsText" priority="1160" dxfId="0" operator="containsText" text="No Aceptable o Aceptable con Control Especifico">
      <formula>NOT(ISERROR(SEARCH("No Aceptable o Aceptable con Control Especifico",U168)))</formula>
    </cfRule>
    <cfRule type="containsText" priority="1161" dxfId="2" operator="containsText" text="No Aceptable">
      <formula>NOT(ISERROR(SEARCH("No Aceptable",U168)))</formula>
    </cfRule>
    <cfRule type="containsText" priority="1162" dxfId="1" operator="containsText" text="No Aceptable o Aceptable con Control Especifico">
      <formula>NOT(ISERROR(SEARCH("No Aceptable o Aceptable con Control Especifico",U168)))</formula>
    </cfRule>
  </conditionalFormatting>
  <conditionalFormatting sqref="T168">
    <cfRule type="cellIs" priority="1159" dxfId="0" operator="equal">
      <formula>"II"</formula>
    </cfRule>
  </conditionalFormatting>
  <conditionalFormatting sqref="T205:U226 T197:U198">
    <cfRule type="cellIs" priority="1156" dxfId="8" operator="equal" stopIfTrue="1">
      <formula>"Muy Alto"</formula>
    </cfRule>
    <cfRule type="cellIs" priority="1157" dxfId="11" operator="equal" stopIfTrue="1">
      <formula>"Medio"</formula>
    </cfRule>
    <cfRule type="cellIs" priority="1158" dxfId="12" operator="equal" stopIfTrue="1">
      <formula>"Bajo"</formula>
    </cfRule>
  </conditionalFormatting>
  <conditionalFormatting sqref="T205:U226 T197:U198">
    <cfRule type="cellIs" priority="1155" dxfId="6" operator="equal" stopIfTrue="1">
      <formula>"Alto"</formula>
    </cfRule>
  </conditionalFormatting>
  <conditionalFormatting sqref="T205:U226 T197:U198">
    <cfRule type="cellIs" priority="1151" dxfId="12" operator="equal" stopIfTrue="1">
      <formula>"IV"</formula>
    </cfRule>
    <cfRule type="cellIs" priority="1152" dxfId="11" operator="equal" stopIfTrue="1">
      <formula>"III"</formula>
    </cfRule>
    <cfRule type="cellIs" priority="1153" dxfId="6" operator="equal" stopIfTrue="1">
      <formula>"II"</formula>
    </cfRule>
    <cfRule type="cellIs" priority="1154" dxfId="8" operator="equal" stopIfTrue="1">
      <formula>"I"</formula>
    </cfRule>
  </conditionalFormatting>
  <conditionalFormatting sqref="T205:U226 T197:U198">
    <cfRule type="cellIs" priority="1149" dxfId="8" operator="equal" stopIfTrue="1">
      <formula>"No Aceptable"</formula>
    </cfRule>
    <cfRule type="cellIs" priority="1150" dxfId="7" operator="equal" stopIfTrue="1">
      <formula>"Aceptable"</formula>
    </cfRule>
  </conditionalFormatting>
  <conditionalFormatting sqref="T205:U226 T197:U198">
    <cfRule type="cellIs" priority="1148" dxfId="6" operator="equal" stopIfTrue="1">
      <formula>"No Aceptable Con Control Especifico"</formula>
    </cfRule>
  </conditionalFormatting>
  <conditionalFormatting sqref="T205:U226 T197:U198">
    <cfRule type="cellIs" priority="1147" dxfId="5" operator="equal" stopIfTrue="1">
      <formula>"No Aceptable Con Control Esp."</formula>
    </cfRule>
  </conditionalFormatting>
  <conditionalFormatting sqref="U205:U226 U197:U198">
    <cfRule type="containsText" priority="1145" dxfId="4" operator="containsText" text="Mejorable">
      <formula>NOT(ISERROR(SEARCH("Mejorable",U197)))</formula>
    </cfRule>
  </conditionalFormatting>
  <conditionalFormatting sqref="U205:U226 U197:U198">
    <cfRule type="containsText" priority="1142" dxfId="0" operator="containsText" text="No Aceptable o Aceptable con Control Especifico">
      <formula>NOT(ISERROR(SEARCH("No Aceptable o Aceptable con Control Especifico",U197)))</formula>
    </cfRule>
    <cfRule type="containsText" priority="1143" dxfId="2" operator="containsText" text="No Aceptable">
      <formula>NOT(ISERROR(SEARCH("No Aceptable",U197)))</formula>
    </cfRule>
    <cfRule type="containsText" priority="1144" dxfId="1" operator="containsText" text="No Aceptable o Aceptable con Control Especifico">
      <formula>NOT(ISERROR(SEARCH("No Aceptable o Aceptable con Control Especifico",U197)))</formula>
    </cfRule>
  </conditionalFormatting>
  <conditionalFormatting sqref="T205:T226 T197:T198">
    <cfRule type="cellIs" priority="1141" dxfId="0" operator="equal">
      <formula>"II"</formula>
    </cfRule>
  </conditionalFormatting>
  <conditionalFormatting sqref="T199:U199">
    <cfRule type="cellIs" priority="1138" dxfId="8" operator="equal" stopIfTrue="1">
      <formula>"Muy Alto"</formula>
    </cfRule>
    <cfRule type="cellIs" priority="1139" dxfId="11" operator="equal" stopIfTrue="1">
      <formula>"Medio"</formula>
    </cfRule>
    <cfRule type="cellIs" priority="1140" dxfId="12" operator="equal" stopIfTrue="1">
      <formula>"Bajo"</formula>
    </cfRule>
  </conditionalFormatting>
  <conditionalFormatting sqref="T199:U199">
    <cfRule type="cellIs" priority="1137" dxfId="6" operator="equal" stopIfTrue="1">
      <formula>"Alto"</formula>
    </cfRule>
  </conditionalFormatting>
  <conditionalFormatting sqref="T199:U199">
    <cfRule type="cellIs" priority="1133" dxfId="12" operator="equal" stopIfTrue="1">
      <formula>"IV"</formula>
    </cfRule>
    <cfRule type="cellIs" priority="1134" dxfId="11" operator="equal" stopIfTrue="1">
      <formula>"III"</formula>
    </cfRule>
    <cfRule type="cellIs" priority="1135" dxfId="6" operator="equal" stopIfTrue="1">
      <formula>"II"</formula>
    </cfRule>
    <cfRule type="cellIs" priority="1136" dxfId="8" operator="equal" stopIfTrue="1">
      <formula>"I"</formula>
    </cfRule>
  </conditionalFormatting>
  <conditionalFormatting sqref="T199:U199">
    <cfRule type="cellIs" priority="1131" dxfId="8" operator="equal" stopIfTrue="1">
      <formula>"No Aceptable"</formula>
    </cfRule>
    <cfRule type="cellIs" priority="1132" dxfId="7" operator="equal" stopIfTrue="1">
      <formula>"Aceptable"</formula>
    </cfRule>
  </conditionalFormatting>
  <conditionalFormatting sqref="T199:U199">
    <cfRule type="cellIs" priority="1130" dxfId="6" operator="equal" stopIfTrue="1">
      <formula>"No Aceptable Con Control Especifico"</formula>
    </cfRule>
  </conditionalFormatting>
  <conditionalFormatting sqref="T199:U199">
    <cfRule type="cellIs" priority="1129" dxfId="5" operator="equal" stopIfTrue="1">
      <formula>"No Aceptable Con Control Esp."</formula>
    </cfRule>
  </conditionalFormatting>
  <conditionalFormatting sqref="U199">
    <cfRule type="containsText" priority="1127" dxfId="4" operator="containsText" text="Mejorable">
      <formula>NOT(ISERROR(SEARCH("Mejorable",U199)))</formula>
    </cfRule>
  </conditionalFormatting>
  <conditionalFormatting sqref="U199">
    <cfRule type="containsText" priority="1124" dxfId="0" operator="containsText" text="No Aceptable o Aceptable con Control Especifico">
      <formula>NOT(ISERROR(SEARCH("No Aceptable o Aceptable con Control Especifico",U199)))</formula>
    </cfRule>
    <cfRule type="containsText" priority="1125" dxfId="2" operator="containsText" text="No Aceptable">
      <formula>NOT(ISERROR(SEARCH("No Aceptable",U199)))</formula>
    </cfRule>
    <cfRule type="containsText" priority="1126" dxfId="1" operator="containsText" text="No Aceptable o Aceptable con Control Especifico">
      <formula>NOT(ISERROR(SEARCH("No Aceptable o Aceptable con Control Especifico",U199)))</formula>
    </cfRule>
  </conditionalFormatting>
  <conditionalFormatting sqref="T199">
    <cfRule type="cellIs" priority="1123" dxfId="0" operator="equal">
      <formula>"II"</formula>
    </cfRule>
  </conditionalFormatting>
  <conditionalFormatting sqref="T194:U196">
    <cfRule type="cellIs" priority="1120" dxfId="8" operator="equal" stopIfTrue="1">
      <formula>"Muy Alto"</formula>
    </cfRule>
    <cfRule type="cellIs" priority="1121" dxfId="11" operator="equal" stopIfTrue="1">
      <formula>"Medio"</formula>
    </cfRule>
    <cfRule type="cellIs" priority="1122" dxfId="12" operator="equal" stopIfTrue="1">
      <formula>"Bajo"</formula>
    </cfRule>
  </conditionalFormatting>
  <conditionalFormatting sqref="T194:U196">
    <cfRule type="cellIs" priority="1119" dxfId="6" operator="equal" stopIfTrue="1">
      <formula>"Alto"</formula>
    </cfRule>
  </conditionalFormatting>
  <conditionalFormatting sqref="T194:U196">
    <cfRule type="cellIs" priority="1115" dxfId="12" operator="equal" stopIfTrue="1">
      <formula>"IV"</formula>
    </cfRule>
    <cfRule type="cellIs" priority="1116" dxfId="11" operator="equal" stopIfTrue="1">
      <formula>"III"</formula>
    </cfRule>
    <cfRule type="cellIs" priority="1117" dxfId="6" operator="equal" stopIfTrue="1">
      <formula>"II"</formula>
    </cfRule>
    <cfRule type="cellIs" priority="1118" dxfId="8" operator="equal" stopIfTrue="1">
      <formula>"I"</formula>
    </cfRule>
  </conditionalFormatting>
  <conditionalFormatting sqref="T194:U196">
    <cfRule type="cellIs" priority="1113" dxfId="8" operator="equal" stopIfTrue="1">
      <formula>"No Aceptable"</formula>
    </cfRule>
    <cfRule type="cellIs" priority="1114" dxfId="7" operator="equal" stopIfTrue="1">
      <formula>"Aceptable"</formula>
    </cfRule>
  </conditionalFormatting>
  <conditionalFormatting sqref="T194:U196">
    <cfRule type="cellIs" priority="1112" dxfId="6" operator="equal" stopIfTrue="1">
      <formula>"No Aceptable Con Control Especifico"</formula>
    </cfRule>
  </conditionalFormatting>
  <conditionalFormatting sqref="T194:U196">
    <cfRule type="cellIs" priority="1111" dxfId="5" operator="equal" stopIfTrue="1">
      <formula>"No Aceptable Con Control Esp."</formula>
    </cfRule>
  </conditionalFormatting>
  <conditionalFormatting sqref="U194:U196">
    <cfRule type="containsText" priority="1109" dxfId="4" operator="containsText" text="Mejorable">
      <formula>NOT(ISERROR(SEARCH("Mejorable",U194)))</formula>
    </cfRule>
  </conditionalFormatting>
  <conditionalFormatting sqref="U194:U196">
    <cfRule type="containsText" priority="1106" dxfId="0" operator="containsText" text="No Aceptable o Aceptable con Control Especifico">
      <formula>NOT(ISERROR(SEARCH("No Aceptable o Aceptable con Control Especifico",U194)))</formula>
    </cfRule>
    <cfRule type="containsText" priority="1107" dxfId="2" operator="containsText" text="No Aceptable">
      <formula>NOT(ISERROR(SEARCH("No Aceptable",U194)))</formula>
    </cfRule>
    <cfRule type="containsText" priority="1108" dxfId="1" operator="containsText" text="No Aceptable o Aceptable con Control Especifico">
      <formula>NOT(ISERROR(SEARCH("No Aceptable o Aceptable con Control Especifico",U194)))</formula>
    </cfRule>
  </conditionalFormatting>
  <conditionalFormatting sqref="T194:T196">
    <cfRule type="cellIs" priority="1105" dxfId="0" operator="equal">
      <formula>"II"</formula>
    </cfRule>
  </conditionalFormatting>
  <conditionalFormatting sqref="T204:U204">
    <cfRule type="cellIs" priority="1101" dxfId="8" operator="equal" stopIfTrue="1">
      <formula>"Muy Alto"</formula>
    </cfRule>
    <cfRule type="cellIs" priority="1102" dxfId="11" operator="equal" stopIfTrue="1">
      <formula>"Medio"</formula>
    </cfRule>
    <cfRule type="cellIs" priority="1103" dxfId="12" operator="equal" stopIfTrue="1">
      <formula>"Bajo"</formula>
    </cfRule>
  </conditionalFormatting>
  <conditionalFormatting sqref="T204:U204">
    <cfRule type="cellIs" priority="1100" dxfId="6" operator="equal" stopIfTrue="1">
      <formula>"Alto"</formula>
    </cfRule>
  </conditionalFormatting>
  <conditionalFormatting sqref="T204:U204">
    <cfRule type="cellIs" priority="1096" dxfId="12" operator="equal" stopIfTrue="1">
      <formula>"IV"</formula>
    </cfRule>
    <cfRule type="cellIs" priority="1097" dxfId="11" operator="equal" stopIfTrue="1">
      <formula>"III"</formula>
    </cfRule>
    <cfRule type="cellIs" priority="1098" dxfId="6" operator="equal" stopIfTrue="1">
      <formula>"II"</formula>
    </cfRule>
    <cfRule type="cellIs" priority="1099" dxfId="8" operator="equal" stopIfTrue="1">
      <formula>"I"</formula>
    </cfRule>
  </conditionalFormatting>
  <conditionalFormatting sqref="T204:U204">
    <cfRule type="cellIs" priority="1094" dxfId="8" operator="equal" stopIfTrue="1">
      <formula>"No Aceptable"</formula>
    </cfRule>
    <cfRule type="cellIs" priority="1095" dxfId="7" operator="equal" stopIfTrue="1">
      <formula>"Aceptable"</formula>
    </cfRule>
  </conditionalFormatting>
  <conditionalFormatting sqref="T204:U204">
    <cfRule type="cellIs" priority="1093" dxfId="6" operator="equal" stopIfTrue="1">
      <formula>"No Aceptable Con Control Especifico"</formula>
    </cfRule>
  </conditionalFormatting>
  <conditionalFormatting sqref="T204:U204">
    <cfRule type="cellIs" priority="1092" dxfId="5" operator="equal" stopIfTrue="1">
      <formula>"No Aceptable Con Control Esp."</formula>
    </cfRule>
  </conditionalFormatting>
  <conditionalFormatting sqref="U204">
    <cfRule type="containsText" priority="1090" dxfId="4" operator="containsText" text="Mejorable">
      <formula>NOT(ISERROR(SEARCH("Mejorable",U204)))</formula>
    </cfRule>
  </conditionalFormatting>
  <conditionalFormatting sqref="U204">
    <cfRule type="containsText" priority="1087" dxfId="0" operator="containsText" text="No Aceptable o Aceptable con Control Especifico">
      <formula>NOT(ISERROR(SEARCH("No Aceptable o Aceptable con Control Especifico",U204)))</formula>
    </cfRule>
    <cfRule type="containsText" priority="1088" dxfId="2" operator="containsText" text="No Aceptable">
      <formula>NOT(ISERROR(SEARCH("No Aceptable",U204)))</formula>
    </cfRule>
    <cfRule type="containsText" priority="1089" dxfId="1" operator="containsText" text="No Aceptable o Aceptable con Control Especifico">
      <formula>NOT(ISERROR(SEARCH("No Aceptable o Aceptable con Control Especifico",U204)))</formula>
    </cfRule>
  </conditionalFormatting>
  <conditionalFormatting sqref="T204">
    <cfRule type="cellIs" priority="1086" dxfId="0" operator="equal">
      <formula>"II"</formula>
    </cfRule>
  </conditionalFormatting>
  <conditionalFormatting sqref="T241:U262 T233:U234">
    <cfRule type="cellIs" priority="1083" dxfId="8" operator="equal" stopIfTrue="1">
      <formula>"Muy Alto"</formula>
    </cfRule>
    <cfRule type="cellIs" priority="1084" dxfId="11" operator="equal" stopIfTrue="1">
      <formula>"Medio"</formula>
    </cfRule>
    <cfRule type="cellIs" priority="1085" dxfId="12" operator="equal" stopIfTrue="1">
      <formula>"Bajo"</formula>
    </cfRule>
  </conditionalFormatting>
  <conditionalFormatting sqref="T241:U262 T233:U234">
    <cfRule type="cellIs" priority="1082" dxfId="6" operator="equal" stopIfTrue="1">
      <formula>"Alto"</formula>
    </cfRule>
  </conditionalFormatting>
  <conditionalFormatting sqref="T241:U262 T233:U234">
    <cfRule type="cellIs" priority="1078" dxfId="12" operator="equal" stopIfTrue="1">
      <formula>"IV"</formula>
    </cfRule>
    <cfRule type="cellIs" priority="1079" dxfId="11" operator="equal" stopIfTrue="1">
      <formula>"III"</formula>
    </cfRule>
    <cfRule type="cellIs" priority="1080" dxfId="6" operator="equal" stopIfTrue="1">
      <formula>"II"</formula>
    </cfRule>
    <cfRule type="cellIs" priority="1081" dxfId="8" operator="equal" stopIfTrue="1">
      <formula>"I"</formula>
    </cfRule>
  </conditionalFormatting>
  <conditionalFormatting sqref="T241:U262 T233:U234">
    <cfRule type="cellIs" priority="1076" dxfId="8" operator="equal" stopIfTrue="1">
      <formula>"No Aceptable"</formula>
    </cfRule>
    <cfRule type="cellIs" priority="1077" dxfId="7" operator="equal" stopIfTrue="1">
      <formula>"Aceptable"</formula>
    </cfRule>
  </conditionalFormatting>
  <conditionalFormatting sqref="T241:U262 T233:U234">
    <cfRule type="cellIs" priority="1075" dxfId="6" operator="equal" stopIfTrue="1">
      <formula>"No Aceptable Con Control Especifico"</formula>
    </cfRule>
  </conditionalFormatting>
  <conditionalFormatting sqref="T241:U262 T233:U234">
    <cfRule type="cellIs" priority="1074" dxfId="5" operator="equal" stopIfTrue="1">
      <formula>"No Aceptable Con Control Esp."</formula>
    </cfRule>
  </conditionalFormatting>
  <conditionalFormatting sqref="U241:U262 U233:U234">
    <cfRule type="containsText" priority="1072" dxfId="4" operator="containsText" text="Mejorable">
      <formula>NOT(ISERROR(SEARCH("Mejorable",U233)))</formula>
    </cfRule>
  </conditionalFormatting>
  <conditionalFormatting sqref="U241:U262 U233:U234">
    <cfRule type="containsText" priority="1069" dxfId="0" operator="containsText" text="No Aceptable o Aceptable con Control Especifico">
      <formula>NOT(ISERROR(SEARCH("No Aceptable o Aceptable con Control Especifico",U233)))</formula>
    </cfRule>
    <cfRule type="containsText" priority="1070" dxfId="2" operator="containsText" text="No Aceptable">
      <formula>NOT(ISERROR(SEARCH("No Aceptable",U233)))</formula>
    </cfRule>
    <cfRule type="containsText" priority="1071" dxfId="1" operator="containsText" text="No Aceptable o Aceptable con Control Especifico">
      <formula>NOT(ISERROR(SEARCH("No Aceptable o Aceptable con Control Especifico",U233)))</formula>
    </cfRule>
  </conditionalFormatting>
  <conditionalFormatting sqref="T241:T262 T233:T234">
    <cfRule type="cellIs" priority="1068" dxfId="0" operator="equal">
      <formula>"II"</formula>
    </cfRule>
  </conditionalFormatting>
  <conditionalFormatting sqref="T235:U235">
    <cfRule type="cellIs" priority="1065" dxfId="8" operator="equal" stopIfTrue="1">
      <formula>"Muy Alto"</formula>
    </cfRule>
    <cfRule type="cellIs" priority="1066" dxfId="11" operator="equal" stopIfTrue="1">
      <formula>"Medio"</formula>
    </cfRule>
    <cfRule type="cellIs" priority="1067" dxfId="12" operator="equal" stopIfTrue="1">
      <formula>"Bajo"</formula>
    </cfRule>
  </conditionalFormatting>
  <conditionalFormatting sqref="T235:U235">
    <cfRule type="cellIs" priority="1064" dxfId="6" operator="equal" stopIfTrue="1">
      <formula>"Alto"</formula>
    </cfRule>
  </conditionalFormatting>
  <conditionalFormatting sqref="T235:U235">
    <cfRule type="cellIs" priority="1060" dxfId="12" operator="equal" stopIfTrue="1">
      <formula>"IV"</formula>
    </cfRule>
    <cfRule type="cellIs" priority="1061" dxfId="11" operator="equal" stopIfTrue="1">
      <formula>"III"</formula>
    </cfRule>
    <cfRule type="cellIs" priority="1062" dxfId="6" operator="equal" stopIfTrue="1">
      <formula>"II"</formula>
    </cfRule>
    <cfRule type="cellIs" priority="1063" dxfId="8" operator="equal" stopIfTrue="1">
      <formula>"I"</formula>
    </cfRule>
  </conditionalFormatting>
  <conditionalFormatting sqref="T235:U235">
    <cfRule type="cellIs" priority="1058" dxfId="8" operator="equal" stopIfTrue="1">
      <formula>"No Aceptable"</formula>
    </cfRule>
    <cfRule type="cellIs" priority="1059" dxfId="7" operator="equal" stopIfTrue="1">
      <formula>"Aceptable"</formula>
    </cfRule>
  </conditionalFormatting>
  <conditionalFormatting sqref="T235:U235">
    <cfRule type="cellIs" priority="1057" dxfId="6" operator="equal" stopIfTrue="1">
      <formula>"No Aceptable Con Control Especifico"</formula>
    </cfRule>
  </conditionalFormatting>
  <conditionalFormatting sqref="T235:U235">
    <cfRule type="cellIs" priority="1056" dxfId="5" operator="equal" stopIfTrue="1">
      <formula>"No Aceptable Con Control Esp."</formula>
    </cfRule>
  </conditionalFormatting>
  <conditionalFormatting sqref="U235">
    <cfRule type="containsText" priority="1054" dxfId="4" operator="containsText" text="Mejorable">
      <formula>NOT(ISERROR(SEARCH("Mejorable",U235)))</formula>
    </cfRule>
  </conditionalFormatting>
  <conditionalFormatting sqref="U235">
    <cfRule type="containsText" priority="1051" dxfId="0" operator="containsText" text="No Aceptable o Aceptable con Control Especifico">
      <formula>NOT(ISERROR(SEARCH("No Aceptable o Aceptable con Control Especifico",U235)))</formula>
    </cfRule>
    <cfRule type="containsText" priority="1052" dxfId="2" operator="containsText" text="No Aceptable">
      <formula>NOT(ISERROR(SEARCH("No Aceptable",U235)))</formula>
    </cfRule>
    <cfRule type="containsText" priority="1053" dxfId="1" operator="containsText" text="No Aceptable o Aceptable con Control Especifico">
      <formula>NOT(ISERROR(SEARCH("No Aceptable o Aceptable con Control Especifico",U235)))</formula>
    </cfRule>
  </conditionalFormatting>
  <conditionalFormatting sqref="T235">
    <cfRule type="cellIs" priority="1050" dxfId="0" operator="equal">
      <formula>"II"</formula>
    </cfRule>
  </conditionalFormatting>
  <conditionalFormatting sqref="T230:U232">
    <cfRule type="cellIs" priority="1047" dxfId="8" operator="equal" stopIfTrue="1">
      <formula>"Muy Alto"</formula>
    </cfRule>
    <cfRule type="cellIs" priority="1048" dxfId="11" operator="equal" stopIfTrue="1">
      <formula>"Medio"</formula>
    </cfRule>
    <cfRule type="cellIs" priority="1049" dxfId="12" operator="equal" stopIfTrue="1">
      <formula>"Bajo"</formula>
    </cfRule>
  </conditionalFormatting>
  <conditionalFormatting sqref="T230:U232">
    <cfRule type="cellIs" priority="1046" dxfId="6" operator="equal" stopIfTrue="1">
      <formula>"Alto"</formula>
    </cfRule>
  </conditionalFormatting>
  <conditionalFormatting sqref="T230:U232">
    <cfRule type="cellIs" priority="1042" dxfId="12" operator="equal" stopIfTrue="1">
      <formula>"IV"</formula>
    </cfRule>
    <cfRule type="cellIs" priority="1043" dxfId="11" operator="equal" stopIfTrue="1">
      <formula>"III"</formula>
    </cfRule>
    <cfRule type="cellIs" priority="1044" dxfId="6" operator="equal" stopIfTrue="1">
      <formula>"II"</formula>
    </cfRule>
    <cfRule type="cellIs" priority="1045" dxfId="8" operator="equal" stopIfTrue="1">
      <formula>"I"</formula>
    </cfRule>
  </conditionalFormatting>
  <conditionalFormatting sqref="T230:U232">
    <cfRule type="cellIs" priority="1040" dxfId="8" operator="equal" stopIfTrue="1">
      <formula>"No Aceptable"</formula>
    </cfRule>
    <cfRule type="cellIs" priority="1041" dxfId="7" operator="equal" stopIfTrue="1">
      <formula>"Aceptable"</formula>
    </cfRule>
  </conditionalFormatting>
  <conditionalFormatting sqref="T230:U232">
    <cfRule type="cellIs" priority="1039" dxfId="6" operator="equal" stopIfTrue="1">
      <formula>"No Aceptable Con Control Especifico"</formula>
    </cfRule>
  </conditionalFormatting>
  <conditionalFormatting sqref="T230:U232">
    <cfRule type="cellIs" priority="1038" dxfId="5" operator="equal" stopIfTrue="1">
      <formula>"No Aceptable Con Control Esp."</formula>
    </cfRule>
  </conditionalFormatting>
  <conditionalFormatting sqref="U230:U232">
    <cfRule type="containsText" priority="1036" dxfId="4" operator="containsText" text="Mejorable">
      <formula>NOT(ISERROR(SEARCH("Mejorable",U230)))</formula>
    </cfRule>
  </conditionalFormatting>
  <conditionalFormatting sqref="U230:U232">
    <cfRule type="containsText" priority="1033" dxfId="0" operator="containsText" text="No Aceptable o Aceptable con Control Especifico">
      <formula>NOT(ISERROR(SEARCH("No Aceptable o Aceptable con Control Especifico",U230)))</formula>
    </cfRule>
    <cfRule type="containsText" priority="1034" dxfId="2" operator="containsText" text="No Aceptable">
      <formula>NOT(ISERROR(SEARCH("No Aceptable",U230)))</formula>
    </cfRule>
    <cfRule type="containsText" priority="1035" dxfId="1" operator="containsText" text="No Aceptable o Aceptable con Control Especifico">
      <formula>NOT(ISERROR(SEARCH("No Aceptable o Aceptable con Control Especifico",U230)))</formula>
    </cfRule>
  </conditionalFormatting>
  <conditionalFormatting sqref="T230:T232">
    <cfRule type="cellIs" priority="1032" dxfId="0" operator="equal">
      <formula>"II"</formula>
    </cfRule>
  </conditionalFormatting>
  <conditionalFormatting sqref="U240">
    <cfRule type="containsText" priority="1017" dxfId="4" operator="containsText" text="Mejorable">
      <formula>NOT(ISERROR(SEARCH("Mejorable",U240)))</formula>
    </cfRule>
  </conditionalFormatting>
  <conditionalFormatting sqref="U240">
    <cfRule type="containsText" priority="1014" dxfId="0" operator="containsText" text="No Aceptable o Aceptable con Control Especifico">
      <formula>NOT(ISERROR(SEARCH("No Aceptable o Aceptable con Control Especifico",U240)))</formula>
    </cfRule>
    <cfRule type="containsText" priority="1015" dxfId="2" operator="containsText" text="No Aceptable">
      <formula>NOT(ISERROR(SEARCH("No Aceptable",U240)))</formula>
    </cfRule>
    <cfRule type="containsText" priority="1016" dxfId="1" operator="containsText" text="No Aceptable o Aceptable con Control Especifico">
      <formula>NOT(ISERROR(SEARCH("No Aceptable o Aceptable con Control Especifico",U240)))</formula>
    </cfRule>
  </conditionalFormatting>
  <conditionalFormatting sqref="T240">
    <cfRule type="cellIs" priority="1013" dxfId="0" operator="equal">
      <formula>"II"</formula>
    </cfRule>
  </conditionalFormatting>
  <conditionalFormatting sqref="T277:U298 T269:U270">
    <cfRule type="cellIs" priority="1010" dxfId="8" operator="equal" stopIfTrue="1">
      <formula>"Muy Alto"</formula>
    </cfRule>
    <cfRule type="cellIs" priority="1011" dxfId="11" operator="equal" stopIfTrue="1">
      <formula>"Medio"</formula>
    </cfRule>
    <cfRule type="cellIs" priority="1012" dxfId="12" operator="equal" stopIfTrue="1">
      <formula>"Bajo"</formula>
    </cfRule>
  </conditionalFormatting>
  <conditionalFormatting sqref="T277:U298 T269:U270">
    <cfRule type="cellIs" priority="1009" dxfId="6" operator="equal" stopIfTrue="1">
      <formula>"Alto"</formula>
    </cfRule>
  </conditionalFormatting>
  <conditionalFormatting sqref="T277:U298 T269:U270">
    <cfRule type="cellIs" priority="1005" dxfId="12" operator="equal" stopIfTrue="1">
      <formula>"IV"</formula>
    </cfRule>
    <cfRule type="cellIs" priority="1006" dxfId="11" operator="equal" stopIfTrue="1">
      <formula>"III"</formula>
    </cfRule>
    <cfRule type="cellIs" priority="1007" dxfId="6" operator="equal" stopIfTrue="1">
      <formula>"II"</formula>
    </cfRule>
    <cfRule type="cellIs" priority="1008" dxfId="8" operator="equal" stopIfTrue="1">
      <formula>"I"</formula>
    </cfRule>
  </conditionalFormatting>
  <conditionalFormatting sqref="T277:U298 T269:U270">
    <cfRule type="cellIs" priority="1003" dxfId="8" operator="equal" stopIfTrue="1">
      <formula>"No Aceptable"</formula>
    </cfRule>
    <cfRule type="cellIs" priority="1004" dxfId="7" operator="equal" stopIfTrue="1">
      <formula>"Aceptable"</formula>
    </cfRule>
  </conditionalFormatting>
  <conditionalFormatting sqref="T277:U298 T269:U270">
    <cfRule type="cellIs" priority="1002" dxfId="6" operator="equal" stopIfTrue="1">
      <formula>"No Aceptable Con Control Especifico"</formula>
    </cfRule>
  </conditionalFormatting>
  <conditionalFormatting sqref="T277:U298 T269:U270">
    <cfRule type="cellIs" priority="1001" dxfId="5" operator="equal" stopIfTrue="1">
      <formula>"No Aceptable Con Control Esp."</formula>
    </cfRule>
  </conditionalFormatting>
  <conditionalFormatting sqref="U277:U298 U269:U270">
    <cfRule type="containsText" priority="999" dxfId="4" operator="containsText" text="Mejorable">
      <formula>NOT(ISERROR(SEARCH("Mejorable",U269)))</formula>
    </cfRule>
  </conditionalFormatting>
  <conditionalFormatting sqref="U277:U298 U269:U270">
    <cfRule type="containsText" priority="996" dxfId="0" operator="containsText" text="No Aceptable o Aceptable con Control Especifico">
      <formula>NOT(ISERROR(SEARCH("No Aceptable o Aceptable con Control Especifico",U269)))</formula>
    </cfRule>
    <cfRule type="containsText" priority="997" dxfId="2" operator="containsText" text="No Aceptable">
      <formula>NOT(ISERROR(SEARCH("No Aceptable",U269)))</formula>
    </cfRule>
    <cfRule type="containsText" priority="998" dxfId="1" operator="containsText" text="No Aceptable o Aceptable con Control Especifico">
      <formula>NOT(ISERROR(SEARCH("No Aceptable o Aceptable con Control Especifico",U269)))</formula>
    </cfRule>
  </conditionalFormatting>
  <conditionalFormatting sqref="T277:T298 T269:T270">
    <cfRule type="cellIs" priority="995" dxfId="0" operator="equal">
      <formula>"II"</formula>
    </cfRule>
  </conditionalFormatting>
  <conditionalFormatting sqref="T271:U271">
    <cfRule type="cellIs" priority="992" dxfId="8" operator="equal" stopIfTrue="1">
      <formula>"Muy Alto"</formula>
    </cfRule>
    <cfRule type="cellIs" priority="993" dxfId="11" operator="equal" stopIfTrue="1">
      <formula>"Medio"</formula>
    </cfRule>
    <cfRule type="cellIs" priority="994" dxfId="12" operator="equal" stopIfTrue="1">
      <formula>"Bajo"</formula>
    </cfRule>
  </conditionalFormatting>
  <conditionalFormatting sqref="T271:U271">
    <cfRule type="cellIs" priority="991" dxfId="6" operator="equal" stopIfTrue="1">
      <formula>"Alto"</formula>
    </cfRule>
  </conditionalFormatting>
  <conditionalFormatting sqref="T271:U271">
    <cfRule type="cellIs" priority="987" dxfId="12" operator="equal" stopIfTrue="1">
      <formula>"IV"</formula>
    </cfRule>
    <cfRule type="cellIs" priority="988" dxfId="11" operator="equal" stopIfTrue="1">
      <formula>"III"</formula>
    </cfRule>
    <cfRule type="cellIs" priority="989" dxfId="6" operator="equal" stopIfTrue="1">
      <formula>"II"</formula>
    </cfRule>
    <cfRule type="cellIs" priority="990" dxfId="8" operator="equal" stopIfTrue="1">
      <formula>"I"</formula>
    </cfRule>
  </conditionalFormatting>
  <conditionalFormatting sqref="T271:U271">
    <cfRule type="cellIs" priority="985" dxfId="8" operator="equal" stopIfTrue="1">
      <formula>"No Aceptable"</formula>
    </cfRule>
    <cfRule type="cellIs" priority="986" dxfId="7" operator="equal" stopIfTrue="1">
      <formula>"Aceptable"</formula>
    </cfRule>
  </conditionalFormatting>
  <conditionalFormatting sqref="T271:U271">
    <cfRule type="cellIs" priority="984" dxfId="6" operator="equal" stopIfTrue="1">
      <formula>"No Aceptable Con Control Especifico"</formula>
    </cfRule>
  </conditionalFormatting>
  <conditionalFormatting sqref="T271:U271">
    <cfRule type="cellIs" priority="983" dxfId="5" operator="equal" stopIfTrue="1">
      <formula>"No Aceptable Con Control Esp."</formula>
    </cfRule>
  </conditionalFormatting>
  <conditionalFormatting sqref="U271">
    <cfRule type="containsText" priority="981" dxfId="4" operator="containsText" text="Mejorable">
      <formula>NOT(ISERROR(SEARCH("Mejorable",U271)))</formula>
    </cfRule>
  </conditionalFormatting>
  <conditionalFormatting sqref="U271">
    <cfRule type="containsText" priority="978" dxfId="0" operator="containsText" text="No Aceptable o Aceptable con Control Especifico">
      <formula>NOT(ISERROR(SEARCH("No Aceptable o Aceptable con Control Especifico",U271)))</formula>
    </cfRule>
    <cfRule type="containsText" priority="979" dxfId="2" operator="containsText" text="No Aceptable">
      <formula>NOT(ISERROR(SEARCH("No Aceptable",U271)))</formula>
    </cfRule>
    <cfRule type="containsText" priority="980" dxfId="1" operator="containsText" text="No Aceptable o Aceptable con Control Especifico">
      <formula>NOT(ISERROR(SEARCH("No Aceptable o Aceptable con Control Especifico",U271)))</formula>
    </cfRule>
  </conditionalFormatting>
  <conditionalFormatting sqref="T271">
    <cfRule type="cellIs" priority="977" dxfId="0" operator="equal">
      <formula>"II"</formula>
    </cfRule>
  </conditionalFormatting>
  <conditionalFormatting sqref="T266:U268">
    <cfRule type="cellIs" priority="974" dxfId="8" operator="equal" stopIfTrue="1">
      <formula>"Muy Alto"</formula>
    </cfRule>
    <cfRule type="cellIs" priority="975" dxfId="11" operator="equal" stopIfTrue="1">
      <formula>"Medio"</formula>
    </cfRule>
    <cfRule type="cellIs" priority="976" dxfId="12" operator="equal" stopIfTrue="1">
      <formula>"Bajo"</formula>
    </cfRule>
  </conditionalFormatting>
  <conditionalFormatting sqref="T266:U268">
    <cfRule type="cellIs" priority="973" dxfId="6" operator="equal" stopIfTrue="1">
      <formula>"Alto"</formula>
    </cfRule>
  </conditionalFormatting>
  <conditionalFormatting sqref="T266:U268">
    <cfRule type="cellIs" priority="969" dxfId="12" operator="equal" stopIfTrue="1">
      <formula>"IV"</formula>
    </cfRule>
    <cfRule type="cellIs" priority="970" dxfId="11" operator="equal" stopIfTrue="1">
      <formula>"III"</formula>
    </cfRule>
    <cfRule type="cellIs" priority="971" dxfId="6" operator="equal" stopIfTrue="1">
      <formula>"II"</formula>
    </cfRule>
    <cfRule type="cellIs" priority="972" dxfId="8" operator="equal" stopIfTrue="1">
      <formula>"I"</formula>
    </cfRule>
  </conditionalFormatting>
  <conditionalFormatting sqref="T266:U268">
    <cfRule type="cellIs" priority="967" dxfId="8" operator="equal" stopIfTrue="1">
      <formula>"No Aceptable"</formula>
    </cfRule>
    <cfRule type="cellIs" priority="968" dxfId="7" operator="equal" stopIfTrue="1">
      <formula>"Aceptable"</formula>
    </cfRule>
  </conditionalFormatting>
  <conditionalFormatting sqref="T266:U268">
    <cfRule type="cellIs" priority="966" dxfId="6" operator="equal" stopIfTrue="1">
      <formula>"No Aceptable Con Control Especifico"</formula>
    </cfRule>
  </conditionalFormatting>
  <conditionalFormatting sqref="T266:U268">
    <cfRule type="cellIs" priority="965" dxfId="5" operator="equal" stopIfTrue="1">
      <formula>"No Aceptable Con Control Esp."</formula>
    </cfRule>
  </conditionalFormatting>
  <conditionalFormatting sqref="U266:U268">
    <cfRule type="containsText" priority="963" dxfId="4" operator="containsText" text="Mejorable">
      <formula>NOT(ISERROR(SEARCH("Mejorable",U266)))</formula>
    </cfRule>
  </conditionalFormatting>
  <conditionalFormatting sqref="U266:U268">
    <cfRule type="containsText" priority="960" dxfId="0" operator="containsText" text="No Aceptable o Aceptable con Control Especifico">
      <formula>NOT(ISERROR(SEARCH("No Aceptable o Aceptable con Control Especifico",U266)))</formula>
    </cfRule>
    <cfRule type="containsText" priority="961" dxfId="2" operator="containsText" text="No Aceptable">
      <formula>NOT(ISERROR(SEARCH("No Aceptable",U266)))</formula>
    </cfRule>
    <cfRule type="containsText" priority="962" dxfId="1" operator="containsText" text="No Aceptable o Aceptable con Control Especifico">
      <formula>NOT(ISERROR(SEARCH("No Aceptable o Aceptable con Control Especifico",U266)))</formula>
    </cfRule>
  </conditionalFormatting>
  <conditionalFormatting sqref="T266:T268">
    <cfRule type="cellIs" priority="959" dxfId="0" operator="equal">
      <formula>"II"</formula>
    </cfRule>
  </conditionalFormatting>
  <conditionalFormatting sqref="T276:U276">
    <cfRule type="cellIs" priority="955" dxfId="8" operator="equal" stopIfTrue="1">
      <formula>"Muy Alto"</formula>
    </cfRule>
    <cfRule type="cellIs" priority="956" dxfId="11" operator="equal" stopIfTrue="1">
      <formula>"Medio"</formula>
    </cfRule>
    <cfRule type="cellIs" priority="957" dxfId="12" operator="equal" stopIfTrue="1">
      <formula>"Bajo"</formula>
    </cfRule>
  </conditionalFormatting>
  <conditionalFormatting sqref="T276:U276">
    <cfRule type="cellIs" priority="954" dxfId="6" operator="equal" stopIfTrue="1">
      <formula>"Alto"</formula>
    </cfRule>
  </conditionalFormatting>
  <conditionalFormatting sqref="T276:U276">
    <cfRule type="cellIs" priority="950" dxfId="12" operator="equal" stopIfTrue="1">
      <formula>"IV"</formula>
    </cfRule>
    <cfRule type="cellIs" priority="951" dxfId="11" operator="equal" stopIfTrue="1">
      <formula>"III"</formula>
    </cfRule>
    <cfRule type="cellIs" priority="952" dxfId="6" operator="equal" stopIfTrue="1">
      <formula>"II"</formula>
    </cfRule>
    <cfRule type="cellIs" priority="953" dxfId="8" operator="equal" stopIfTrue="1">
      <formula>"I"</formula>
    </cfRule>
  </conditionalFormatting>
  <conditionalFormatting sqref="T276:U276">
    <cfRule type="cellIs" priority="948" dxfId="8" operator="equal" stopIfTrue="1">
      <formula>"No Aceptable"</formula>
    </cfRule>
    <cfRule type="cellIs" priority="949" dxfId="7" operator="equal" stopIfTrue="1">
      <formula>"Aceptable"</formula>
    </cfRule>
  </conditionalFormatting>
  <conditionalFormatting sqref="T276:U276">
    <cfRule type="cellIs" priority="947" dxfId="6" operator="equal" stopIfTrue="1">
      <formula>"No Aceptable Con Control Especifico"</formula>
    </cfRule>
  </conditionalFormatting>
  <conditionalFormatting sqref="T276:U276">
    <cfRule type="cellIs" priority="946" dxfId="5" operator="equal" stopIfTrue="1">
      <formula>"No Aceptable Con Control Esp."</formula>
    </cfRule>
  </conditionalFormatting>
  <conditionalFormatting sqref="U276">
    <cfRule type="containsText" priority="944" dxfId="4" operator="containsText" text="Mejorable">
      <formula>NOT(ISERROR(SEARCH("Mejorable",U276)))</formula>
    </cfRule>
  </conditionalFormatting>
  <conditionalFormatting sqref="U276">
    <cfRule type="containsText" priority="941" dxfId="0" operator="containsText" text="No Aceptable o Aceptable con Control Especifico">
      <formula>NOT(ISERROR(SEARCH("No Aceptable o Aceptable con Control Especifico",U276)))</formula>
    </cfRule>
    <cfRule type="containsText" priority="942" dxfId="2" operator="containsText" text="No Aceptable">
      <formula>NOT(ISERROR(SEARCH("No Aceptable",U276)))</formula>
    </cfRule>
    <cfRule type="containsText" priority="943" dxfId="1" operator="containsText" text="No Aceptable o Aceptable con Control Especifico">
      <formula>NOT(ISERROR(SEARCH("No Aceptable o Aceptable con Control Especifico",U276)))</formula>
    </cfRule>
  </conditionalFormatting>
  <conditionalFormatting sqref="T276">
    <cfRule type="cellIs" priority="940" dxfId="0" operator="equal">
      <formula>"II"</formula>
    </cfRule>
  </conditionalFormatting>
  <conditionalFormatting sqref="T304:U305">
    <cfRule type="cellIs" priority="937" dxfId="8" operator="equal" stopIfTrue="1">
      <formula>"Muy Alto"</formula>
    </cfRule>
    <cfRule type="cellIs" priority="938" dxfId="11" operator="equal" stopIfTrue="1">
      <formula>"Medio"</formula>
    </cfRule>
    <cfRule type="cellIs" priority="939" dxfId="12" operator="equal" stopIfTrue="1">
      <formula>"Bajo"</formula>
    </cfRule>
  </conditionalFormatting>
  <conditionalFormatting sqref="T304:U305">
    <cfRule type="cellIs" priority="936" dxfId="6" operator="equal" stopIfTrue="1">
      <formula>"Alto"</formula>
    </cfRule>
  </conditionalFormatting>
  <conditionalFormatting sqref="T304:U305">
    <cfRule type="cellIs" priority="932" dxfId="12" operator="equal" stopIfTrue="1">
      <formula>"IV"</formula>
    </cfRule>
    <cfRule type="cellIs" priority="933" dxfId="11" operator="equal" stopIfTrue="1">
      <formula>"III"</formula>
    </cfRule>
    <cfRule type="cellIs" priority="934" dxfId="6" operator="equal" stopIfTrue="1">
      <formula>"II"</formula>
    </cfRule>
    <cfRule type="cellIs" priority="935" dxfId="8" operator="equal" stopIfTrue="1">
      <formula>"I"</formula>
    </cfRule>
  </conditionalFormatting>
  <conditionalFormatting sqref="T304:U305">
    <cfRule type="cellIs" priority="930" dxfId="8" operator="equal" stopIfTrue="1">
      <formula>"No Aceptable"</formula>
    </cfRule>
    <cfRule type="cellIs" priority="931" dxfId="7" operator="equal" stopIfTrue="1">
      <formula>"Aceptable"</formula>
    </cfRule>
  </conditionalFormatting>
  <conditionalFormatting sqref="T304:U305">
    <cfRule type="cellIs" priority="929" dxfId="6" operator="equal" stopIfTrue="1">
      <formula>"No Aceptable Con Control Especifico"</formula>
    </cfRule>
  </conditionalFormatting>
  <conditionalFormatting sqref="T304:U305">
    <cfRule type="cellIs" priority="928" dxfId="5" operator="equal" stopIfTrue="1">
      <formula>"No Aceptable Con Control Esp."</formula>
    </cfRule>
  </conditionalFormatting>
  <conditionalFormatting sqref="P304:P305">
    <cfRule type="cellIs" priority="927" operator="equal" stopIfTrue="1">
      <formula>"10, 25, 50, 100"</formula>
    </cfRule>
  </conditionalFormatting>
  <conditionalFormatting sqref="U304:U305">
    <cfRule type="containsText" priority="926" dxfId="4" operator="containsText" text="Mejorable">
      <formula>NOT(ISERROR(SEARCH("Mejorable",U304)))</formula>
    </cfRule>
  </conditionalFormatting>
  <conditionalFormatting sqref="U304:U305">
    <cfRule type="containsText" priority="923" dxfId="0" operator="containsText" text="No Aceptable o Aceptable con Control Especifico">
      <formula>NOT(ISERROR(SEARCH("No Aceptable o Aceptable con Control Especifico",U304)))</formula>
    </cfRule>
    <cfRule type="containsText" priority="924" dxfId="2" operator="containsText" text="No Aceptable">
      <formula>NOT(ISERROR(SEARCH("No Aceptable",U304)))</formula>
    </cfRule>
    <cfRule type="containsText" priority="925" dxfId="1" operator="containsText" text="No Aceptable o Aceptable con Control Especifico">
      <formula>NOT(ISERROR(SEARCH("No Aceptable o Aceptable con Control Especifico",U304)))</formula>
    </cfRule>
  </conditionalFormatting>
  <conditionalFormatting sqref="T304:T305">
    <cfRule type="cellIs" priority="922" dxfId="0" operator="equal">
      <formula>"II"</formula>
    </cfRule>
  </conditionalFormatting>
  <conditionalFormatting sqref="T302:U303">
    <cfRule type="cellIs" priority="901" dxfId="8" operator="equal" stopIfTrue="1">
      <formula>"Muy Alto"</formula>
    </cfRule>
    <cfRule type="cellIs" priority="902" dxfId="11" operator="equal" stopIfTrue="1">
      <formula>"Medio"</formula>
    </cfRule>
    <cfRule type="cellIs" priority="903" dxfId="12" operator="equal" stopIfTrue="1">
      <formula>"Bajo"</formula>
    </cfRule>
  </conditionalFormatting>
  <conditionalFormatting sqref="T302:U303">
    <cfRule type="cellIs" priority="900" dxfId="6" operator="equal" stopIfTrue="1">
      <formula>"Alto"</formula>
    </cfRule>
  </conditionalFormatting>
  <conditionalFormatting sqref="T302:U303">
    <cfRule type="cellIs" priority="896" dxfId="12" operator="equal" stopIfTrue="1">
      <formula>"IV"</formula>
    </cfRule>
    <cfRule type="cellIs" priority="897" dxfId="11" operator="equal" stopIfTrue="1">
      <formula>"III"</formula>
    </cfRule>
    <cfRule type="cellIs" priority="898" dxfId="6" operator="equal" stopIfTrue="1">
      <formula>"II"</formula>
    </cfRule>
    <cfRule type="cellIs" priority="899" dxfId="8" operator="equal" stopIfTrue="1">
      <formula>"I"</formula>
    </cfRule>
  </conditionalFormatting>
  <conditionalFormatting sqref="T302:U303">
    <cfRule type="cellIs" priority="894" dxfId="8" operator="equal" stopIfTrue="1">
      <formula>"No Aceptable"</formula>
    </cfRule>
    <cfRule type="cellIs" priority="895" dxfId="7" operator="equal" stopIfTrue="1">
      <formula>"Aceptable"</formula>
    </cfRule>
  </conditionalFormatting>
  <conditionalFormatting sqref="T302:U303">
    <cfRule type="cellIs" priority="893" dxfId="6" operator="equal" stopIfTrue="1">
      <formula>"No Aceptable Con Control Especifico"</formula>
    </cfRule>
  </conditionalFormatting>
  <conditionalFormatting sqref="T302:U303">
    <cfRule type="cellIs" priority="892" dxfId="5" operator="equal" stopIfTrue="1">
      <formula>"No Aceptable Con Control Esp."</formula>
    </cfRule>
  </conditionalFormatting>
  <conditionalFormatting sqref="P302">
    <cfRule type="cellIs" priority="891" operator="equal" stopIfTrue="1">
      <formula>"10, 25, 50, 100"</formula>
    </cfRule>
  </conditionalFormatting>
  <conditionalFormatting sqref="U302:U303">
    <cfRule type="containsText" priority="890" dxfId="4" operator="containsText" text="Mejorable">
      <formula>NOT(ISERROR(SEARCH("Mejorable",U302)))</formula>
    </cfRule>
  </conditionalFormatting>
  <conditionalFormatting sqref="U302:U303">
    <cfRule type="containsText" priority="887" dxfId="0" operator="containsText" text="No Aceptable o Aceptable con Control Especifico">
      <formula>NOT(ISERROR(SEARCH("No Aceptable o Aceptable con Control Especifico",U302)))</formula>
    </cfRule>
    <cfRule type="containsText" priority="888" dxfId="2" operator="containsText" text="No Aceptable">
      <formula>NOT(ISERROR(SEARCH("No Aceptable",U302)))</formula>
    </cfRule>
    <cfRule type="containsText" priority="889" dxfId="1" operator="containsText" text="No Aceptable o Aceptable con Control Especifico">
      <formula>NOT(ISERROR(SEARCH("No Aceptable o Aceptable con Control Especifico",U302)))</formula>
    </cfRule>
  </conditionalFormatting>
  <conditionalFormatting sqref="T302:T303">
    <cfRule type="cellIs" priority="886" dxfId="0" operator="equal">
      <formula>"II"</formula>
    </cfRule>
  </conditionalFormatting>
  <conditionalFormatting sqref="T339:U360 T331:U332">
    <cfRule type="cellIs" priority="864" dxfId="8" operator="equal" stopIfTrue="1">
      <formula>"Muy Alto"</formula>
    </cfRule>
    <cfRule type="cellIs" priority="865" dxfId="11" operator="equal" stopIfTrue="1">
      <formula>"Medio"</formula>
    </cfRule>
    <cfRule type="cellIs" priority="866" dxfId="12" operator="equal" stopIfTrue="1">
      <formula>"Bajo"</formula>
    </cfRule>
  </conditionalFormatting>
  <conditionalFormatting sqref="T339:U360 T331:U332">
    <cfRule type="cellIs" priority="863" dxfId="6" operator="equal" stopIfTrue="1">
      <formula>"Alto"</formula>
    </cfRule>
  </conditionalFormatting>
  <conditionalFormatting sqref="T339:U360 T331:U332">
    <cfRule type="cellIs" priority="859" dxfId="12" operator="equal" stopIfTrue="1">
      <formula>"IV"</formula>
    </cfRule>
    <cfRule type="cellIs" priority="860" dxfId="11" operator="equal" stopIfTrue="1">
      <formula>"III"</formula>
    </cfRule>
    <cfRule type="cellIs" priority="861" dxfId="6" operator="equal" stopIfTrue="1">
      <formula>"II"</formula>
    </cfRule>
    <cfRule type="cellIs" priority="862" dxfId="8" operator="equal" stopIfTrue="1">
      <formula>"I"</formula>
    </cfRule>
  </conditionalFormatting>
  <conditionalFormatting sqref="T339:U360 T331:U332">
    <cfRule type="cellIs" priority="857" dxfId="8" operator="equal" stopIfTrue="1">
      <formula>"No Aceptable"</formula>
    </cfRule>
    <cfRule type="cellIs" priority="858" dxfId="7" operator="equal" stopIfTrue="1">
      <formula>"Aceptable"</formula>
    </cfRule>
  </conditionalFormatting>
  <conditionalFormatting sqref="T339:U360 T331:U332">
    <cfRule type="cellIs" priority="856" dxfId="6" operator="equal" stopIfTrue="1">
      <formula>"No Aceptable Con Control Especifico"</formula>
    </cfRule>
  </conditionalFormatting>
  <conditionalFormatting sqref="T339:U360 T331:U332">
    <cfRule type="cellIs" priority="855" dxfId="5" operator="equal" stopIfTrue="1">
      <formula>"No Aceptable Con Control Esp."</formula>
    </cfRule>
  </conditionalFormatting>
  <conditionalFormatting sqref="U339:U360 U331:U332">
    <cfRule type="containsText" priority="853" dxfId="4" operator="containsText" text="Mejorable">
      <formula>NOT(ISERROR(SEARCH("Mejorable",U331)))</formula>
    </cfRule>
  </conditionalFormatting>
  <conditionalFormatting sqref="U339:U360 U331:U332">
    <cfRule type="containsText" priority="850" dxfId="0" operator="containsText" text="No Aceptable o Aceptable con Control Especifico">
      <formula>NOT(ISERROR(SEARCH("No Aceptable o Aceptable con Control Especifico",U331)))</formula>
    </cfRule>
    <cfRule type="containsText" priority="851" dxfId="2" operator="containsText" text="No Aceptable">
      <formula>NOT(ISERROR(SEARCH("No Aceptable",U331)))</formula>
    </cfRule>
    <cfRule type="containsText" priority="852" dxfId="1" operator="containsText" text="No Aceptable o Aceptable con Control Especifico">
      <formula>NOT(ISERROR(SEARCH("No Aceptable o Aceptable con Control Especifico",U331)))</formula>
    </cfRule>
  </conditionalFormatting>
  <conditionalFormatting sqref="T339:T360 T331:T332">
    <cfRule type="cellIs" priority="849" dxfId="0" operator="equal">
      <formula>"II"</formula>
    </cfRule>
  </conditionalFormatting>
  <conditionalFormatting sqref="T333:U333">
    <cfRule type="cellIs" priority="846" dxfId="8" operator="equal" stopIfTrue="1">
      <formula>"Muy Alto"</formula>
    </cfRule>
    <cfRule type="cellIs" priority="847" dxfId="11" operator="equal" stopIfTrue="1">
      <formula>"Medio"</formula>
    </cfRule>
    <cfRule type="cellIs" priority="848" dxfId="12" operator="equal" stopIfTrue="1">
      <formula>"Bajo"</formula>
    </cfRule>
  </conditionalFormatting>
  <conditionalFormatting sqref="T333:U333">
    <cfRule type="cellIs" priority="845" dxfId="6" operator="equal" stopIfTrue="1">
      <formula>"Alto"</formula>
    </cfRule>
  </conditionalFormatting>
  <conditionalFormatting sqref="T333:U333">
    <cfRule type="cellIs" priority="841" dxfId="12" operator="equal" stopIfTrue="1">
      <formula>"IV"</formula>
    </cfRule>
    <cfRule type="cellIs" priority="842" dxfId="11" operator="equal" stopIfTrue="1">
      <formula>"III"</formula>
    </cfRule>
    <cfRule type="cellIs" priority="843" dxfId="6" operator="equal" stopIfTrue="1">
      <formula>"II"</formula>
    </cfRule>
    <cfRule type="cellIs" priority="844" dxfId="8" operator="equal" stopIfTrue="1">
      <formula>"I"</formula>
    </cfRule>
  </conditionalFormatting>
  <conditionalFormatting sqref="T333:U333">
    <cfRule type="cellIs" priority="839" dxfId="8" operator="equal" stopIfTrue="1">
      <formula>"No Aceptable"</formula>
    </cfRule>
    <cfRule type="cellIs" priority="840" dxfId="7" operator="equal" stopIfTrue="1">
      <formula>"Aceptable"</formula>
    </cfRule>
  </conditionalFormatting>
  <conditionalFormatting sqref="T333:U333">
    <cfRule type="cellIs" priority="838" dxfId="6" operator="equal" stopIfTrue="1">
      <formula>"No Aceptable Con Control Especifico"</formula>
    </cfRule>
  </conditionalFormatting>
  <conditionalFormatting sqref="T333:U333">
    <cfRule type="cellIs" priority="837" dxfId="5" operator="equal" stopIfTrue="1">
      <formula>"No Aceptable Con Control Esp."</formula>
    </cfRule>
  </conditionalFormatting>
  <conditionalFormatting sqref="U333">
    <cfRule type="containsText" priority="835" dxfId="4" operator="containsText" text="Mejorable">
      <formula>NOT(ISERROR(SEARCH("Mejorable",U333)))</formula>
    </cfRule>
  </conditionalFormatting>
  <conditionalFormatting sqref="U333">
    <cfRule type="containsText" priority="832" dxfId="0" operator="containsText" text="No Aceptable o Aceptable con Control Especifico">
      <formula>NOT(ISERROR(SEARCH("No Aceptable o Aceptable con Control Especifico",U333)))</formula>
    </cfRule>
    <cfRule type="containsText" priority="833" dxfId="2" operator="containsText" text="No Aceptable">
      <formula>NOT(ISERROR(SEARCH("No Aceptable",U333)))</formula>
    </cfRule>
    <cfRule type="containsText" priority="834" dxfId="1" operator="containsText" text="No Aceptable o Aceptable con Control Especifico">
      <formula>NOT(ISERROR(SEARCH("No Aceptable o Aceptable con Control Especifico",U333)))</formula>
    </cfRule>
  </conditionalFormatting>
  <conditionalFormatting sqref="T333">
    <cfRule type="cellIs" priority="831" dxfId="0" operator="equal">
      <formula>"II"</formula>
    </cfRule>
  </conditionalFormatting>
  <conditionalFormatting sqref="T328:U330">
    <cfRule type="cellIs" priority="828" dxfId="8" operator="equal" stopIfTrue="1">
      <formula>"Muy Alto"</formula>
    </cfRule>
    <cfRule type="cellIs" priority="829" dxfId="11" operator="equal" stopIfTrue="1">
      <formula>"Medio"</formula>
    </cfRule>
    <cfRule type="cellIs" priority="830" dxfId="12" operator="equal" stopIfTrue="1">
      <formula>"Bajo"</formula>
    </cfRule>
  </conditionalFormatting>
  <conditionalFormatting sqref="T328:U330">
    <cfRule type="cellIs" priority="827" dxfId="6" operator="equal" stopIfTrue="1">
      <formula>"Alto"</formula>
    </cfRule>
  </conditionalFormatting>
  <conditionalFormatting sqref="T328:U330">
    <cfRule type="cellIs" priority="823" dxfId="12" operator="equal" stopIfTrue="1">
      <formula>"IV"</formula>
    </cfRule>
    <cfRule type="cellIs" priority="824" dxfId="11" operator="equal" stopIfTrue="1">
      <formula>"III"</formula>
    </cfRule>
    <cfRule type="cellIs" priority="825" dxfId="6" operator="equal" stopIfTrue="1">
      <formula>"II"</formula>
    </cfRule>
    <cfRule type="cellIs" priority="826" dxfId="8" operator="equal" stopIfTrue="1">
      <formula>"I"</formula>
    </cfRule>
  </conditionalFormatting>
  <conditionalFormatting sqref="T328:U330">
    <cfRule type="cellIs" priority="821" dxfId="8" operator="equal" stopIfTrue="1">
      <formula>"No Aceptable"</formula>
    </cfRule>
    <cfRule type="cellIs" priority="822" dxfId="7" operator="equal" stopIfTrue="1">
      <formula>"Aceptable"</formula>
    </cfRule>
  </conditionalFormatting>
  <conditionalFormatting sqref="T328:U330">
    <cfRule type="cellIs" priority="820" dxfId="6" operator="equal" stopIfTrue="1">
      <formula>"No Aceptable Con Control Especifico"</formula>
    </cfRule>
  </conditionalFormatting>
  <conditionalFormatting sqref="T328:U330">
    <cfRule type="cellIs" priority="819" dxfId="5" operator="equal" stopIfTrue="1">
      <formula>"No Aceptable Con Control Esp."</formula>
    </cfRule>
  </conditionalFormatting>
  <conditionalFormatting sqref="U328:U330">
    <cfRule type="containsText" priority="817" dxfId="4" operator="containsText" text="Mejorable">
      <formula>NOT(ISERROR(SEARCH("Mejorable",U328)))</formula>
    </cfRule>
  </conditionalFormatting>
  <conditionalFormatting sqref="U328:U330">
    <cfRule type="containsText" priority="814" dxfId="0" operator="containsText" text="No Aceptable o Aceptable con Control Especifico">
      <formula>NOT(ISERROR(SEARCH("No Aceptable o Aceptable con Control Especifico",U328)))</formula>
    </cfRule>
    <cfRule type="containsText" priority="815" dxfId="2" operator="containsText" text="No Aceptable">
      <formula>NOT(ISERROR(SEARCH("No Aceptable",U328)))</formula>
    </cfRule>
    <cfRule type="containsText" priority="816" dxfId="1" operator="containsText" text="No Aceptable o Aceptable con Control Especifico">
      <formula>NOT(ISERROR(SEARCH("No Aceptable o Aceptable con Control Especifico",U328)))</formula>
    </cfRule>
  </conditionalFormatting>
  <conditionalFormatting sqref="T328:T330">
    <cfRule type="cellIs" priority="813" dxfId="0" operator="equal">
      <formula>"II"</formula>
    </cfRule>
  </conditionalFormatting>
  <conditionalFormatting sqref="T338:U338">
    <cfRule type="cellIs" priority="809" dxfId="8" operator="equal" stopIfTrue="1">
      <formula>"Muy Alto"</formula>
    </cfRule>
    <cfRule type="cellIs" priority="810" dxfId="11" operator="equal" stopIfTrue="1">
      <formula>"Medio"</formula>
    </cfRule>
    <cfRule type="cellIs" priority="811" dxfId="12" operator="equal" stopIfTrue="1">
      <formula>"Bajo"</formula>
    </cfRule>
  </conditionalFormatting>
  <conditionalFormatting sqref="T338:U338">
    <cfRule type="cellIs" priority="808" dxfId="6" operator="equal" stopIfTrue="1">
      <formula>"Alto"</formula>
    </cfRule>
  </conditionalFormatting>
  <conditionalFormatting sqref="T338:U338">
    <cfRule type="cellIs" priority="804" dxfId="12" operator="equal" stopIfTrue="1">
      <formula>"IV"</formula>
    </cfRule>
    <cfRule type="cellIs" priority="805" dxfId="11" operator="equal" stopIfTrue="1">
      <formula>"III"</formula>
    </cfRule>
    <cfRule type="cellIs" priority="806" dxfId="6" operator="equal" stopIfTrue="1">
      <formula>"II"</formula>
    </cfRule>
    <cfRule type="cellIs" priority="807" dxfId="8" operator="equal" stopIfTrue="1">
      <formula>"I"</formula>
    </cfRule>
  </conditionalFormatting>
  <conditionalFormatting sqref="T338:U338">
    <cfRule type="cellIs" priority="802" dxfId="8" operator="equal" stopIfTrue="1">
      <formula>"No Aceptable"</formula>
    </cfRule>
    <cfRule type="cellIs" priority="803" dxfId="7" operator="equal" stopIfTrue="1">
      <formula>"Aceptable"</formula>
    </cfRule>
  </conditionalFormatting>
  <conditionalFormatting sqref="T338:U338">
    <cfRule type="cellIs" priority="801" dxfId="6" operator="equal" stopIfTrue="1">
      <formula>"No Aceptable Con Control Especifico"</formula>
    </cfRule>
  </conditionalFormatting>
  <conditionalFormatting sqref="T338:U338">
    <cfRule type="cellIs" priority="800" dxfId="5" operator="equal" stopIfTrue="1">
      <formula>"No Aceptable Con Control Esp."</formula>
    </cfRule>
  </conditionalFormatting>
  <conditionalFormatting sqref="U338">
    <cfRule type="containsText" priority="798" dxfId="4" operator="containsText" text="Mejorable">
      <formula>NOT(ISERROR(SEARCH("Mejorable",U338)))</formula>
    </cfRule>
  </conditionalFormatting>
  <conditionalFormatting sqref="U338">
    <cfRule type="containsText" priority="795" dxfId="0" operator="containsText" text="No Aceptable o Aceptable con Control Especifico">
      <formula>NOT(ISERROR(SEARCH("No Aceptable o Aceptable con Control Especifico",U338)))</formula>
    </cfRule>
    <cfRule type="containsText" priority="796" dxfId="2" operator="containsText" text="No Aceptable">
      <formula>NOT(ISERROR(SEARCH("No Aceptable",U338)))</formula>
    </cfRule>
    <cfRule type="containsText" priority="797" dxfId="1" operator="containsText" text="No Aceptable o Aceptable con Control Especifico">
      <formula>NOT(ISERROR(SEARCH("No Aceptable o Aceptable con Control Especifico",U338)))</formula>
    </cfRule>
  </conditionalFormatting>
  <conditionalFormatting sqref="T338">
    <cfRule type="cellIs" priority="794" dxfId="0" operator="equal">
      <formula>"II"</formula>
    </cfRule>
  </conditionalFormatting>
  <conditionalFormatting sqref="T375:U396 T367:U368">
    <cfRule type="cellIs" priority="791" dxfId="8" operator="equal" stopIfTrue="1">
      <formula>"Muy Alto"</formula>
    </cfRule>
    <cfRule type="cellIs" priority="792" dxfId="11" operator="equal" stopIfTrue="1">
      <formula>"Medio"</formula>
    </cfRule>
    <cfRule type="cellIs" priority="793" dxfId="12" operator="equal" stopIfTrue="1">
      <formula>"Bajo"</formula>
    </cfRule>
  </conditionalFormatting>
  <conditionalFormatting sqref="T375:U396 T367:U368">
    <cfRule type="cellIs" priority="790" dxfId="6" operator="equal" stopIfTrue="1">
      <formula>"Alto"</formula>
    </cfRule>
  </conditionalFormatting>
  <conditionalFormatting sqref="T375:U396 T367:U368">
    <cfRule type="cellIs" priority="786" dxfId="12" operator="equal" stopIfTrue="1">
      <formula>"IV"</formula>
    </cfRule>
    <cfRule type="cellIs" priority="787" dxfId="11" operator="equal" stopIfTrue="1">
      <formula>"III"</formula>
    </cfRule>
    <cfRule type="cellIs" priority="788" dxfId="6" operator="equal" stopIfTrue="1">
      <formula>"II"</formula>
    </cfRule>
    <cfRule type="cellIs" priority="789" dxfId="8" operator="equal" stopIfTrue="1">
      <formula>"I"</formula>
    </cfRule>
  </conditionalFormatting>
  <conditionalFormatting sqref="T375:U396 T367:U368">
    <cfRule type="cellIs" priority="784" dxfId="8" operator="equal" stopIfTrue="1">
      <formula>"No Aceptable"</formula>
    </cfRule>
    <cfRule type="cellIs" priority="785" dxfId="7" operator="equal" stopIfTrue="1">
      <formula>"Aceptable"</formula>
    </cfRule>
  </conditionalFormatting>
  <conditionalFormatting sqref="T375:U396 T367:U368">
    <cfRule type="cellIs" priority="783" dxfId="6" operator="equal" stopIfTrue="1">
      <formula>"No Aceptable Con Control Especifico"</formula>
    </cfRule>
  </conditionalFormatting>
  <conditionalFormatting sqref="T375:U396 T367:U368">
    <cfRule type="cellIs" priority="782" dxfId="5" operator="equal" stopIfTrue="1">
      <formula>"No Aceptable Con Control Esp."</formula>
    </cfRule>
  </conditionalFormatting>
  <conditionalFormatting sqref="U375:U396 U367:U368">
    <cfRule type="containsText" priority="780" dxfId="4" operator="containsText" text="Mejorable">
      <formula>NOT(ISERROR(SEARCH("Mejorable",U367)))</formula>
    </cfRule>
  </conditionalFormatting>
  <conditionalFormatting sqref="U375:U396 U367:U368">
    <cfRule type="containsText" priority="777" dxfId="0" operator="containsText" text="No Aceptable o Aceptable con Control Especifico">
      <formula>NOT(ISERROR(SEARCH("No Aceptable o Aceptable con Control Especifico",U367)))</formula>
    </cfRule>
    <cfRule type="containsText" priority="778" dxfId="2" operator="containsText" text="No Aceptable">
      <formula>NOT(ISERROR(SEARCH("No Aceptable",U367)))</formula>
    </cfRule>
    <cfRule type="containsText" priority="779" dxfId="1" operator="containsText" text="No Aceptable o Aceptable con Control Especifico">
      <formula>NOT(ISERROR(SEARCH("No Aceptable o Aceptable con Control Especifico",U367)))</formula>
    </cfRule>
  </conditionalFormatting>
  <conditionalFormatting sqref="T375:T396 T367:T368">
    <cfRule type="cellIs" priority="776" dxfId="0" operator="equal">
      <formula>"II"</formula>
    </cfRule>
  </conditionalFormatting>
  <conditionalFormatting sqref="T369:U369">
    <cfRule type="cellIs" priority="773" dxfId="8" operator="equal" stopIfTrue="1">
      <formula>"Muy Alto"</formula>
    </cfRule>
    <cfRule type="cellIs" priority="774" dxfId="11" operator="equal" stopIfTrue="1">
      <formula>"Medio"</formula>
    </cfRule>
    <cfRule type="cellIs" priority="775" dxfId="12" operator="equal" stopIfTrue="1">
      <formula>"Bajo"</formula>
    </cfRule>
  </conditionalFormatting>
  <conditionalFormatting sqref="T369:U369">
    <cfRule type="cellIs" priority="772" dxfId="6" operator="equal" stopIfTrue="1">
      <formula>"Alto"</formula>
    </cfRule>
  </conditionalFormatting>
  <conditionalFormatting sqref="T369:U369">
    <cfRule type="cellIs" priority="768" dxfId="12" operator="equal" stopIfTrue="1">
      <formula>"IV"</formula>
    </cfRule>
    <cfRule type="cellIs" priority="769" dxfId="11" operator="equal" stopIfTrue="1">
      <formula>"III"</formula>
    </cfRule>
    <cfRule type="cellIs" priority="770" dxfId="6" operator="equal" stopIfTrue="1">
      <formula>"II"</formula>
    </cfRule>
    <cfRule type="cellIs" priority="771" dxfId="8" operator="equal" stopIfTrue="1">
      <formula>"I"</formula>
    </cfRule>
  </conditionalFormatting>
  <conditionalFormatting sqref="T369:U369">
    <cfRule type="cellIs" priority="766" dxfId="8" operator="equal" stopIfTrue="1">
      <formula>"No Aceptable"</formula>
    </cfRule>
    <cfRule type="cellIs" priority="767" dxfId="7" operator="equal" stopIfTrue="1">
      <formula>"Aceptable"</formula>
    </cfRule>
  </conditionalFormatting>
  <conditionalFormatting sqref="T369:U369">
    <cfRule type="cellIs" priority="765" dxfId="6" operator="equal" stopIfTrue="1">
      <formula>"No Aceptable Con Control Especifico"</formula>
    </cfRule>
  </conditionalFormatting>
  <conditionalFormatting sqref="T369:U369">
    <cfRule type="cellIs" priority="764" dxfId="5" operator="equal" stopIfTrue="1">
      <formula>"No Aceptable Con Control Esp."</formula>
    </cfRule>
  </conditionalFormatting>
  <conditionalFormatting sqref="U369">
    <cfRule type="containsText" priority="762" dxfId="4" operator="containsText" text="Mejorable">
      <formula>NOT(ISERROR(SEARCH("Mejorable",U369)))</formula>
    </cfRule>
  </conditionalFormatting>
  <conditionalFormatting sqref="U369">
    <cfRule type="containsText" priority="759" dxfId="0" operator="containsText" text="No Aceptable o Aceptable con Control Especifico">
      <formula>NOT(ISERROR(SEARCH("No Aceptable o Aceptable con Control Especifico",U369)))</formula>
    </cfRule>
    <cfRule type="containsText" priority="760" dxfId="2" operator="containsText" text="No Aceptable">
      <formula>NOT(ISERROR(SEARCH("No Aceptable",U369)))</formula>
    </cfRule>
    <cfRule type="containsText" priority="761" dxfId="1" operator="containsText" text="No Aceptable o Aceptable con Control Especifico">
      <formula>NOT(ISERROR(SEARCH("No Aceptable o Aceptable con Control Especifico",U369)))</formula>
    </cfRule>
  </conditionalFormatting>
  <conditionalFormatting sqref="T369">
    <cfRule type="cellIs" priority="758" dxfId="0" operator="equal">
      <formula>"II"</formula>
    </cfRule>
  </conditionalFormatting>
  <conditionalFormatting sqref="T364:U366">
    <cfRule type="cellIs" priority="755" dxfId="8" operator="equal" stopIfTrue="1">
      <formula>"Muy Alto"</formula>
    </cfRule>
    <cfRule type="cellIs" priority="756" dxfId="11" operator="equal" stopIfTrue="1">
      <formula>"Medio"</formula>
    </cfRule>
    <cfRule type="cellIs" priority="757" dxfId="12" operator="equal" stopIfTrue="1">
      <formula>"Bajo"</formula>
    </cfRule>
  </conditionalFormatting>
  <conditionalFormatting sqref="T364:U366">
    <cfRule type="cellIs" priority="754" dxfId="6" operator="equal" stopIfTrue="1">
      <formula>"Alto"</formula>
    </cfRule>
  </conditionalFormatting>
  <conditionalFormatting sqref="T364:U366">
    <cfRule type="cellIs" priority="750" dxfId="12" operator="equal" stopIfTrue="1">
      <formula>"IV"</formula>
    </cfRule>
    <cfRule type="cellIs" priority="751" dxfId="11" operator="equal" stopIfTrue="1">
      <formula>"III"</formula>
    </cfRule>
    <cfRule type="cellIs" priority="752" dxfId="6" operator="equal" stopIfTrue="1">
      <formula>"II"</formula>
    </cfRule>
    <cfRule type="cellIs" priority="753" dxfId="8" operator="equal" stopIfTrue="1">
      <formula>"I"</formula>
    </cfRule>
  </conditionalFormatting>
  <conditionalFormatting sqref="T364:U366">
    <cfRule type="cellIs" priority="748" dxfId="8" operator="equal" stopIfTrue="1">
      <formula>"No Aceptable"</formula>
    </cfRule>
    <cfRule type="cellIs" priority="749" dxfId="7" operator="equal" stopIfTrue="1">
      <formula>"Aceptable"</formula>
    </cfRule>
  </conditionalFormatting>
  <conditionalFormatting sqref="T364:U366">
    <cfRule type="cellIs" priority="747" dxfId="6" operator="equal" stopIfTrue="1">
      <formula>"No Aceptable Con Control Especifico"</formula>
    </cfRule>
  </conditionalFormatting>
  <conditionalFormatting sqref="T364:U366">
    <cfRule type="cellIs" priority="746" dxfId="5" operator="equal" stopIfTrue="1">
      <formula>"No Aceptable Con Control Esp."</formula>
    </cfRule>
  </conditionalFormatting>
  <conditionalFormatting sqref="U364:U366">
    <cfRule type="containsText" priority="744" dxfId="4" operator="containsText" text="Mejorable">
      <formula>NOT(ISERROR(SEARCH("Mejorable",U364)))</formula>
    </cfRule>
  </conditionalFormatting>
  <conditionalFormatting sqref="U364:U366">
    <cfRule type="containsText" priority="741" dxfId="0" operator="containsText" text="No Aceptable o Aceptable con Control Especifico">
      <formula>NOT(ISERROR(SEARCH("No Aceptable o Aceptable con Control Especifico",U364)))</formula>
    </cfRule>
    <cfRule type="containsText" priority="742" dxfId="2" operator="containsText" text="No Aceptable">
      <formula>NOT(ISERROR(SEARCH("No Aceptable",U364)))</formula>
    </cfRule>
    <cfRule type="containsText" priority="743" dxfId="1" operator="containsText" text="No Aceptable o Aceptable con Control Especifico">
      <formula>NOT(ISERROR(SEARCH("No Aceptable o Aceptable con Control Especifico",U364)))</formula>
    </cfRule>
  </conditionalFormatting>
  <conditionalFormatting sqref="T364:T366">
    <cfRule type="cellIs" priority="740" dxfId="0" operator="equal">
      <formula>"II"</formula>
    </cfRule>
  </conditionalFormatting>
  <conditionalFormatting sqref="T374:U374">
    <cfRule type="cellIs" priority="736" dxfId="8" operator="equal" stopIfTrue="1">
      <formula>"Muy Alto"</formula>
    </cfRule>
    <cfRule type="cellIs" priority="737" dxfId="11" operator="equal" stopIfTrue="1">
      <formula>"Medio"</formula>
    </cfRule>
    <cfRule type="cellIs" priority="738" dxfId="12" operator="equal" stopIfTrue="1">
      <formula>"Bajo"</formula>
    </cfRule>
  </conditionalFormatting>
  <conditionalFormatting sqref="T374:U374">
    <cfRule type="cellIs" priority="735" dxfId="6" operator="equal" stopIfTrue="1">
      <formula>"Alto"</formula>
    </cfRule>
  </conditionalFormatting>
  <conditionalFormatting sqref="T374:U374">
    <cfRule type="cellIs" priority="731" dxfId="12" operator="equal" stopIfTrue="1">
      <formula>"IV"</formula>
    </cfRule>
    <cfRule type="cellIs" priority="732" dxfId="11" operator="equal" stopIfTrue="1">
      <formula>"III"</formula>
    </cfRule>
    <cfRule type="cellIs" priority="733" dxfId="6" operator="equal" stopIfTrue="1">
      <formula>"II"</formula>
    </cfRule>
    <cfRule type="cellIs" priority="734" dxfId="8" operator="equal" stopIfTrue="1">
      <formula>"I"</formula>
    </cfRule>
  </conditionalFormatting>
  <conditionalFormatting sqref="T374:U374">
    <cfRule type="cellIs" priority="729" dxfId="8" operator="equal" stopIfTrue="1">
      <formula>"No Aceptable"</formula>
    </cfRule>
    <cfRule type="cellIs" priority="730" dxfId="7" operator="equal" stopIfTrue="1">
      <formula>"Aceptable"</formula>
    </cfRule>
  </conditionalFormatting>
  <conditionalFormatting sqref="T374:U374">
    <cfRule type="cellIs" priority="728" dxfId="6" operator="equal" stopIfTrue="1">
      <formula>"No Aceptable Con Control Especifico"</formula>
    </cfRule>
  </conditionalFormatting>
  <conditionalFormatting sqref="T374:U374">
    <cfRule type="cellIs" priority="727" dxfId="5" operator="equal" stopIfTrue="1">
      <formula>"No Aceptable Con Control Esp."</formula>
    </cfRule>
  </conditionalFormatting>
  <conditionalFormatting sqref="U374">
    <cfRule type="containsText" priority="725" dxfId="4" operator="containsText" text="Mejorable">
      <formula>NOT(ISERROR(SEARCH("Mejorable",U374)))</formula>
    </cfRule>
  </conditionalFormatting>
  <conditionalFormatting sqref="U374">
    <cfRule type="containsText" priority="722" dxfId="0" operator="containsText" text="No Aceptable o Aceptable con Control Especifico">
      <formula>NOT(ISERROR(SEARCH("No Aceptable o Aceptable con Control Especifico",U374)))</formula>
    </cfRule>
    <cfRule type="containsText" priority="723" dxfId="2" operator="containsText" text="No Aceptable">
      <formula>NOT(ISERROR(SEARCH("No Aceptable",U374)))</formula>
    </cfRule>
    <cfRule type="containsText" priority="724" dxfId="1" operator="containsText" text="No Aceptable o Aceptable con Control Especifico">
      <formula>NOT(ISERROR(SEARCH("No Aceptable o Aceptable con Control Especifico",U374)))</formula>
    </cfRule>
  </conditionalFormatting>
  <conditionalFormatting sqref="T374">
    <cfRule type="cellIs" priority="721" dxfId="0" operator="equal">
      <formula>"II"</formula>
    </cfRule>
  </conditionalFormatting>
  <conditionalFormatting sqref="T411:U432 T403:U404">
    <cfRule type="cellIs" priority="718" dxfId="8" operator="equal" stopIfTrue="1">
      <formula>"Muy Alto"</formula>
    </cfRule>
    <cfRule type="cellIs" priority="719" dxfId="11" operator="equal" stopIfTrue="1">
      <formula>"Medio"</formula>
    </cfRule>
    <cfRule type="cellIs" priority="720" dxfId="12" operator="equal" stopIfTrue="1">
      <formula>"Bajo"</formula>
    </cfRule>
  </conditionalFormatting>
  <conditionalFormatting sqref="T411:U432 T403:U404">
    <cfRule type="cellIs" priority="717" dxfId="6" operator="equal" stopIfTrue="1">
      <formula>"Alto"</formula>
    </cfRule>
  </conditionalFormatting>
  <conditionalFormatting sqref="T411:U432 T403:U404">
    <cfRule type="cellIs" priority="713" dxfId="12" operator="equal" stopIfTrue="1">
      <formula>"IV"</formula>
    </cfRule>
    <cfRule type="cellIs" priority="714" dxfId="11" operator="equal" stopIfTrue="1">
      <formula>"III"</formula>
    </cfRule>
    <cfRule type="cellIs" priority="715" dxfId="6" operator="equal" stopIfTrue="1">
      <formula>"II"</formula>
    </cfRule>
    <cfRule type="cellIs" priority="716" dxfId="8" operator="equal" stopIfTrue="1">
      <formula>"I"</formula>
    </cfRule>
  </conditionalFormatting>
  <conditionalFormatting sqref="T411:U432 T403:U404">
    <cfRule type="cellIs" priority="711" dxfId="8" operator="equal" stopIfTrue="1">
      <formula>"No Aceptable"</formula>
    </cfRule>
    <cfRule type="cellIs" priority="712" dxfId="7" operator="equal" stopIfTrue="1">
      <formula>"Aceptable"</formula>
    </cfRule>
  </conditionalFormatting>
  <conditionalFormatting sqref="T411:U432 T403:U404">
    <cfRule type="cellIs" priority="710" dxfId="6" operator="equal" stopIfTrue="1">
      <formula>"No Aceptable Con Control Especifico"</formula>
    </cfRule>
  </conditionalFormatting>
  <conditionalFormatting sqref="T411:U432 T403:U404">
    <cfRule type="cellIs" priority="709" dxfId="5" operator="equal" stopIfTrue="1">
      <formula>"No Aceptable Con Control Esp."</formula>
    </cfRule>
  </conditionalFormatting>
  <conditionalFormatting sqref="U411:U432 U403:U404">
    <cfRule type="containsText" priority="707" dxfId="4" operator="containsText" text="Mejorable">
      <formula>NOT(ISERROR(SEARCH("Mejorable",U403)))</formula>
    </cfRule>
  </conditionalFormatting>
  <conditionalFormatting sqref="U411:U432 U403:U404">
    <cfRule type="containsText" priority="704" dxfId="0" operator="containsText" text="No Aceptable o Aceptable con Control Especifico">
      <formula>NOT(ISERROR(SEARCH("No Aceptable o Aceptable con Control Especifico",U403)))</formula>
    </cfRule>
    <cfRule type="containsText" priority="705" dxfId="2" operator="containsText" text="No Aceptable">
      <formula>NOT(ISERROR(SEARCH("No Aceptable",U403)))</formula>
    </cfRule>
    <cfRule type="containsText" priority="706" dxfId="1" operator="containsText" text="No Aceptable o Aceptable con Control Especifico">
      <formula>NOT(ISERROR(SEARCH("No Aceptable o Aceptable con Control Especifico",U403)))</formula>
    </cfRule>
  </conditionalFormatting>
  <conditionalFormatting sqref="T411:T432 T403:T404">
    <cfRule type="cellIs" priority="703" dxfId="0" operator="equal">
      <formula>"II"</formula>
    </cfRule>
  </conditionalFormatting>
  <conditionalFormatting sqref="T405:U405">
    <cfRule type="cellIs" priority="700" dxfId="8" operator="equal" stopIfTrue="1">
      <formula>"Muy Alto"</formula>
    </cfRule>
    <cfRule type="cellIs" priority="701" dxfId="11" operator="equal" stopIfTrue="1">
      <formula>"Medio"</formula>
    </cfRule>
    <cfRule type="cellIs" priority="702" dxfId="12" operator="equal" stopIfTrue="1">
      <formula>"Bajo"</formula>
    </cfRule>
  </conditionalFormatting>
  <conditionalFormatting sqref="T405:U405">
    <cfRule type="cellIs" priority="699" dxfId="6" operator="equal" stopIfTrue="1">
      <formula>"Alto"</formula>
    </cfRule>
  </conditionalFormatting>
  <conditionalFormatting sqref="T405:U405">
    <cfRule type="cellIs" priority="695" dxfId="12" operator="equal" stopIfTrue="1">
      <formula>"IV"</formula>
    </cfRule>
    <cfRule type="cellIs" priority="696" dxfId="11" operator="equal" stopIfTrue="1">
      <formula>"III"</formula>
    </cfRule>
    <cfRule type="cellIs" priority="697" dxfId="6" operator="equal" stopIfTrue="1">
      <formula>"II"</formula>
    </cfRule>
    <cfRule type="cellIs" priority="698" dxfId="8" operator="equal" stopIfTrue="1">
      <formula>"I"</formula>
    </cfRule>
  </conditionalFormatting>
  <conditionalFormatting sqref="T405:U405">
    <cfRule type="cellIs" priority="693" dxfId="8" operator="equal" stopIfTrue="1">
      <formula>"No Aceptable"</formula>
    </cfRule>
    <cfRule type="cellIs" priority="694" dxfId="7" operator="equal" stopIfTrue="1">
      <formula>"Aceptable"</formula>
    </cfRule>
  </conditionalFormatting>
  <conditionalFormatting sqref="T405:U405">
    <cfRule type="cellIs" priority="692" dxfId="6" operator="equal" stopIfTrue="1">
      <formula>"No Aceptable Con Control Especifico"</formula>
    </cfRule>
  </conditionalFormatting>
  <conditionalFormatting sqref="T405:U405">
    <cfRule type="cellIs" priority="691" dxfId="5" operator="equal" stopIfTrue="1">
      <formula>"No Aceptable Con Control Esp."</formula>
    </cfRule>
  </conditionalFormatting>
  <conditionalFormatting sqref="U405">
    <cfRule type="containsText" priority="689" dxfId="4" operator="containsText" text="Mejorable">
      <formula>NOT(ISERROR(SEARCH("Mejorable",U405)))</formula>
    </cfRule>
  </conditionalFormatting>
  <conditionalFormatting sqref="U405">
    <cfRule type="containsText" priority="686" dxfId="0" operator="containsText" text="No Aceptable o Aceptable con Control Especifico">
      <formula>NOT(ISERROR(SEARCH("No Aceptable o Aceptable con Control Especifico",U405)))</formula>
    </cfRule>
    <cfRule type="containsText" priority="687" dxfId="2" operator="containsText" text="No Aceptable">
      <formula>NOT(ISERROR(SEARCH("No Aceptable",U405)))</formula>
    </cfRule>
    <cfRule type="containsText" priority="688" dxfId="1" operator="containsText" text="No Aceptable o Aceptable con Control Especifico">
      <formula>NOT(ISERROR(SEARCH("No Aceptable o Aceptable con Control Especifico",U405)))</formula>
    </cfRule>
  </conditionalFormatting>
  <conditionalFormatting sqref="T405">
    <cfRule type="cellIs" priority="685" dxfId="0" operator="equal">
      <formula>"II"</formula>
    </cfRule>
  </conditionalFormatting>
  <conditionalFormatting sqref="T400:U402">
    <cfRule type="cellIs" priority="682" dxfId="8" operator="equal" stopIfTrue="1">
      <formula>"Muy Alto"</formula>
    </cfRule>
    <cfRule type="cellIs" priority="683" dxfId="11" operator="equal" stopIfTrue="1">
      <formula>"Medio"</formula>
    </cfRule>
    <cfRule type="cellIs" priority="684" dxfId="12" operator="equal" stopIfTrue="1">
      <formula>"Bajo"</formula>
    </cfRule>
  </conditionalFormatting>
  <conditionalFormatting sqref="T400:U402">
    <cfRule type="cellIs" priority="681" dxfId="6" operator="equal" stopIfTrue="1">
      <formula>"Alto"</formula>
    </cfRule>
  </conditionalFormatting>
  <conditionalFormatting sqref="T400:U402">
    <cfRule type="cellIs" priority="677" dxfId="12" operator="equal" stopIfTrue="1">
      <formula>"IV"</formula>
    </cfRule>
    <cfRule type="cellIs" priority="678" dxfId="11" operator="equal" stopIfTrue="1">
      <formula>"III"</formula>
    </cfRule>
    <cfRule type="cellIs" priority="679" dxfId="6" operator="equal" stopIfTrue="1">
      <formula>"II"</formula>
    </cfRule>
    <cfRule type="cellIs" priority="680" dxfId="8" operator="equal" stopIfTrue="1">
      <formula>"I"</formula>
    </cfRule>
  </conditionalFormatting>
  <conditionalFormatting sqref="T400:U402">
    <cfRule type="cellIs" priority="675" dxfId="8" operator="equal" stopIfTrue="1">
      <formula>"No Aceptable"</formula>
    </cfRule>
    <cfRule type="cellIs" priority="676" dxfId="7" operator="equal" stopIfTrue="1">
      <formula>"Aceptable"</formula>
    </cfRule>
  </conditionalFormatting>
  <conditionalFormatting sqref="T400:U402">
    <cfRule type="cellIs" priority="674" dxfId="6" operator="equal" stopIfTrue="1">
      <formula>"No Aceptable Con Control Especifico"</formula>
    </cfRule>
  </conditionalFormatting>
  <conditionalFormatting sqref="T400:U402">
    <cfRule type="cellIs" priority="673" dxfId="5" operator="equal" stopIfTrue="1">
      <formula>"No Aceptable Con Control Esp."</formula>
    </cfRule>
  </conditionalFormatting>
  <conditionalFormatting sqref="U400:U402">
    <cfRule type="containsText" priority="671" dxfId="4" operator="containsText" text="Mejorable">
      <formula>NOT(ISERROR(SEARCH("Mejorable",U400)))</formula>
    </cfRule>
  </conditionalFormatting>
  <conditionalFormatting sqref="U400:U402">
    <cfRule type="containsText" priority="668" dxfId="0" operator="containsText" text="No Aceptable o Aceptable con Control Especifico">
      <formula>NOT(ISERROR(SEARCH("No Aceptable o Aceptable con Control Especifico",U400)))</formula>
    </cfRule>
    <cfRule type="containsText" priority="669" dxfId="2" operator="containsText" text="No Aceptable">
      <formula>NOT(ISERROR(SEARCH("No Aceptable",U400)))</formula>
    </cfRule>
    <cfRule type="containsText" priority="670" dxfId="1" operator="containsText" text="No Aceptable o Aceptable con Control Especifico">
      <formula>NOT(ISERROR(SEARCH("No Aceptable o Aceptable con Control Especifico",U400)))</formula>
    </cfRule>
  </conditionalFormatting>
  <conditionalFormatting sqref="T400:T402">
    <cfRule type="cellIs" priority="667" dxfId="0" operator="equal">
      <formula>"II"</formula>
    </cfRule>
  </conditionalFormatting>
  <conditionalFormatting sqref="T410:U410">
    <cfRule type="cellIs" priority="663" dxfId="8" operator="equal" stopIfTrue="1">
      <formula>"Muy Alto"</formula>
    </cfRule>
    <cfRule type="cellIs" priority="664" dxfId="11" operator="equal" stopIfTrue="1">
      <formula>"Medio"</formula>
    </cfRule>
    <cfRule type="cellIs" priority="665" dxfId="12" operator="equal" stopIfTrue="1">
      <formula>"Bajo"</formula>
    </cfRule>
  </conditionalFormatting>
  <conditionalFormatting sqref="T410:U410">
    <cfRule type="cellIs" priority="662" dxfId="6" operator="equal" stopIfTrue="1">
      <formula>"Alto"</formula>
    </cfRule>
  </conditionalFormatting>
  <conditionalFormatting sqref="T410:U410">
    <cfRule type="cellIs" priority="658" dxfId="12" operator="equal" stopIfTrue="1">
      <formula>"IV"</formula>
    </cfRule>
    <cfRule type="cellIs" priority="659" dxfId="11" operator="equal" stopIfTrue="1">
      <formula>"III"</formula>
    </cfRule>
    <cfRule type="cellIs" priority="660" dxfId="6" operator="equal" stopIfTrue="1">
      <formula>"II"</formula>
    </cfRule>
    <cfRule type="cellIs" priority="661" dxfId="8" operator="equal" stopIfTrue="1">
      <formula>"I"</formula>
    </cfRule>
  </conditionalFormatting>
  <conditionalFormatting sqref="T410:U410">
    <cfRule type="cellIs" priority="656" dxfId="8" operator="equal" stopIfTrue="1">
      <formula>"No Aceptable"</formula>
    </cfRule>
    <cfRule type="cellIs" priority="657" dxfId="7" operator="equal" stopIfTrue="1">
      <formula>"Aceptable"</formula>
    </cfRule>
  </conditionalFormatting>
  <conditionalFormatting sqref="T410:U410">
    <cfRule type="cellIs" priority="655" dxfId="6" operator="equal" stopIfTrue="1">
      <formula>"No Aceptable Con Control Especifico"</formula>
    </cfRule>
  </conditionalFormatting>
  <conditionalFormatting sqref="T410:U410">
    <cfRule type="cellIs" priority="654" dxfId="5" operator="equal" stopIfTrue="1">
      <formula>"No Aceptable Con Control Esp."</formula>
    </cfRule>
  </conditionalFormatting>
  <conditionalFormatting sqref="U410">
    <cfRule type="containsText" priority="652" dxfId="4" operator="containsText" text="Mejorable">
      <formula>NOT(ISERROR(SEARCH("Mejorable",U410)))</formula>
    </cfRule>
  </conditionalFormatting>
  <conditionalFormatting sqref="U410">
    <cfRule type="containsText" priority="649" dxfId="0" operator="containsText" text="No Aceptable o Aceptable con Control Especifico">
      <formula>NOT(ISERROR(SEARCH("No Aceptable o Aceptable con Control Especifico",U410)))</formula>
    </cfRule>
    <cfRule type="containsText" priority="650" dxfId="2" operator="containsText" text="No Aceptable">
      <formula>NOT(ISERROR(SEARCH("No Aceptable",U410)))</formula>
    </cfRule>
    <cfRule type="containsText" priority="651" dxfId="1" operator="containsText" text="No Aceptable o Aceptable con Control Especifico">
      <formula>NOT(ISERROR(SEARCH("No Aceptable o Aceptable con Control Especifico",U410)))</formula>
    </cfRule>
  </conditionalFormatting>
  <conditionalFormatting sqref="T410">
    <cfRule type="cellIs" priority="648" dxfId="0" operator="equal">
      <formula>"II"</formula>
    </cfRule>
  </conditionalFormatting>
  <conditionalFormatting sqref="T447:U468 T439:U440">
    <cfRule type="cellIs" priority="645" dxfId="8" operator="equal" stopIfTrue="1">
      <formula>"Muy Alto"</formula>
    </cfRule>
    <cfRule type="cellIs" priority="646" dxfId="11" operator="equal" stopIfTrue="1">
      <formula>"Medio"</formula>
    </cfRule>
    <cfRule type="cellIs" priority="647" dxfId="12" operator="equal" stopIfTrue="1">
      <formula>"Bajo"</formula>
    </cfRule>
  </conditionalFormatting>
  <conditionalFormatting sqref="T447:U468 T439:U440">
    <cfRule type="cellIs" priority="644" dxfId="6" operator="equal" stopIfTrue="1">
      <formula>"Alto"</formula>
    </cfRule>
  </conditionalFormatting>
  <conditionalFormatting sqref="T447:U468 T439:U440">
    <cfRule type="cellIs" priority="640" dxfId="12" operator="equal" stopIfTrue="1">
      <formula>"IV"</formula>
    </cfRule>
    <cfRule type="cellIs" priority="641" dxfId="11" operator="equal" stopIfTrue="1">
      <formula>"III"</formula>
    </cfRule>
    <cfRule type="cellIs" priority="642" dxfId="6" operator="equal" stopIfTrue="1">
      <formula>"II"</formula>
    </cfRule>
    <cfRule type="cellIs" priority="643" dxfId="8" operator="equal" stopIfTrue="1">
      <formula>"I"</formula>
    </cfRule>
  </conditionalFormatting>
  <conditionalFormatting sqref="T447:U468 T439:U440">
    <cfRule type="cellIs" priority="638" dxfId="8" operator="equal" stopIfTrue="1">
      <formula>"No Aceptable"</formula>
    </cfRule>
    <cfRule type="cellIs" priority="639" dxfId="7" operator="equal" stopIfTrue="1">
      <formula>"Aceptable"</formula>
    </cfRule>
  </conditionalFormatting>
  <conditionalFormatting sqref="T447:U468 T439:U440">
    <cfRule type="cellIs" priority="637" dxfId="6" operator="equal" stopIfTrue="1">
      <formula>"No Aceptable Con Control Especifico"</formula>
    </cfRule>
  </conditionalFormatting>
  <conditionalFormatting sqref="T447:U468 T439:U440">
    <cfRule type="cellIs" priority="636" dxfId="5" operator="equal" stopIfTrue="1">
      <formula>"No Aceptable Con Control Esp."</formula>
    </cfRule>
  </conditionalFormatting>
  <conditionalFormatting sqref="U447:U468 U439:U440">
    <cfRule type="containsText" priority="634" dxfId="4" operator="containsText" text="Mejorable">
      <formula>NOT(ISERROR(SEARCH("Mejorable",U439)))</formula>
    </cfRule>
  </conditionalFormatting>
  <conditionalFormatting sqref="U447:U468 U439:U440">
    <cfRule type="containsText" priority="631" dxfId="0" operator="containsText" text="No Aceptable o Aceptable con Control Especifico">
      <formula>NOT(ISERROR(SEARCH("No Aceptable o Aceptable con Control Especifico",U439)))</formula>
    </cfRule>
    <cfRule type="containsText" priority="632" dxfId="2" operator="containsText" text="No Aceptable">
      <formula>NOT(ISERROR(SEARCH("No Aceptable",U439)))</formula>
    </cfRule>
    <cfRule type="containsText" priority="633" dxfId="1" operator="containsText" text="No Aceptable o Aceptable con Control Especifico">
      <formula>NOT(ISERROR(SEARCH("No Aceptable o Aceptable con Control Especifico",U439)))</formula>
    </cfRule>
  </conditionalFormatting>
  <conditionalFormatting sqref="T447:T468 T439:T440">
    <cfRule type="cellIs" priority="630" dxfId="0" operator="equal">
      <formula>"II"</formula>
    </cfRule>
  </conditionalFormatting>
  <conditionalFormatting sqref="T441:U441">
    <cfRule type="cellIs" priority="627" dxfId="8" operator="equal" stopIfTrue="1">
      <formula>"Muy Alto"</formula>
    </cfRule>
    <cfRule type="cellIs" priority="628" dxfId="11" operator="equal" stopIfTrue="1">
      <formula>"Medio"</formula>
    </cfRule>
    <cfRule type="cellIs" priority="629" dxfId="12" operator="equal" stopIfTrue="1">
      <formula>"Bajo"</formula>
    </cfRule>
  </conditionalFormatting>
  <conditionalFormatting sqref="T441:U441">
    <cfRule type="cellIs" priority="626" dxfId="6" operator="equal" stopIfTrue="1">
      <formula>"Alto"</formula>
    </cfRule>
  </conditionalFormatting>
  <conditionalFormatting sqref="T441:U441">
    <cfRule type="cellIs" priority="622" dxfId="12" operator="equal" stopIfTrue="1">
      <formula>"IV"</formula>
    </cfRule>
    <cfRule type="cellIs" priority="623" dxfId="11" operator="equal" stopIfTrue="1">
      <formula>"III"</formula>
    </cfRule>
    <cfRule type="cellIs" priority="624" dxfId="6" operator="equal" stopIfTrue="1">
      <formula>"II"</formula>
    </cfRule>
    <cfRule type="cellIs" priority="625" dxfId="8" operator="equal" stopIfTrue="1">
      <formula>"I"</formula>
    </cfRule>
  </conditionalFormatting>
  <conditionalFormatting sqref="T441:U441">
    <cfRule type="cellIs" priority="620" dxfId="8" operator="equal" stopIfTrue="1">
      <formula>"No Aceptable"</formula>
    </cfRule>
    <cfRule type="cellIs" priority="621" dxfId="7" operator="equal" stopIfTrue="1">
      <formula>"Aceptable"</formula>
    </cfRule>
  </conditionalFormatting>
  <conditionalFormatting sqref="T441:U441">
    <cfRule type="cellIs" priority="619" dxfId="6" operator="equal" stopIfTrue="1">
      <formula>"No Aceptable Con Control Especifico"</formula>
    </cfRule>
  </conditionalFormatting>
  <conditionalFormatting sqref="T441:U441">
    <cfRule type="cellIs" priority="618" dxfId="5" operator="equal" stopIfTrue="1">
      <formula>"No Aceptable Con Control Esp."</formula>
    </cfRule>
  </conditionalFormatting>
  <conditionalFormatting sqref="U441">
    <cfRule type="containsText" priority="616" dxfId="4" operator="containsText" text="Mejorable">
      <formula>NOT(ISERROR(SEARCH("Mejorable",U441)))</formula>
    </cfRule>
  </conditionalFormatting>
  <conditionalFormatting sqref="U441">
    <cfRule type="containsText" priority="613" dxfId="0" operator="containsText" text="No Aceptable o Aceptable con Control Especifico">
      <formula>NOT(ISERROR(SEARCH("No Aceptable o Aceptable con Control Especifico",U441)))</formula>
    </cfRule>
    <cfRule type="containsText" priority="614" dxfId="2" operator="containsText" text="No Aceptable">
      <formula>NOT(ISERROR(SEARCH("No Aceptable",U441)))</formula>
    </cfRule>
    <cfRule type="containsText" priority="615" dxfId="1" operator="containsText" text="No Aceptable o Aceptable con Control Especifico">
      <formula>NOT(ISERROR(SEARCH("No Aceptable o Aceptable con Control Especifico",U441)))</formula>
    </cfRule>
  </conditionalFormatting>
  <conditionalFormatting sqref="T441">
    <cfRule type="cellIs" priority="612" dxfId="0" operator="equal">
      <formula>"II"</formula>
    </cfRule>
  </conditionalFormatting>
  <conditionalFormatting sqref="T436:U438">
    <cfRule type="cellIs" priority="609" dxfId="8" operator="equal" stopIfTrue="1">
      <formula>"Muy Alto"</formula>
    </cfRule>
    <cfRule type="cellIs" priority="610" dxfId="11" operator="equal" stopIfTrue="1">
      <formula>"Medio"</formula>
    </cfRule>
    <cfRule type="cellIs" priority="611" dxfId="12" operator="equal" stopIfTrue="1">
      <formula>"Bajo"</formula>
    </cfRule>
  </conditionalFormatting>
  <conditionalFormatting sqref="T436:U438">
    <cfRule type="cellIs" priority="608" dxfId="6" operator="equal" stopIfTrue="1">
      <formula>"Alto"</formula>
    </cfRule>
  </conditionalFormatting>
  <conditionalFormatting sqref="T436:U438">
    <cfRule type="cellIs" priority="604" dxfId="12" operator="equal" stopIfTrue="1">
      <formula>"IV"</formula>
    </cfRule>
    <cfRule type="cellIs" priority="605" dxfId="11" operator="equal" stopIfTrue="1">
      <formula>"III"</formula>
    </cfRule>
    <cfRule type="cellIs" priority="606" dxfId="6" operator="equal" stopIfTrue="1">
      <formula>"II"</formula>
    </cfRule>
    <cfRule type="cellIs" priority="607" dxfId="8" operator="equal" stopIfTrue="1">
      <formula>"I"</formula>
    </cfRule>
  </conditionalFormatting>
  <conditionalFormatting sqref="T436:U438">
    <cfRule type="cellIs" priority="602" dxfId="8" operator="equal" stopIfTrue="1">
      <formula>"No Aceptable"</formula>
    </cfRule>
    <cfRule type="cellIs" priority="603" dxfId="7" operator="equal" stopIfTrue="1">
      <formula>"Aceptable"</formula>
    </cfRule>
  </conditionalFormatting>
  <conditionalFormatting sqref="T436:U438">
    <cfRule type="cellIs" priority="601" dxfId="6" operator="equal" stopIfTrue="1">
      <formula>"No Aceptable Con Control Especifico"</formula>
    </cfRule>
  </conditionalFormatting>
  <conditionalFormatting sqref="T436:U438">
    <cfRule type="cellIs" priority="600" dxfId="5" operator="equal" stopIfTrue="1">
      <formula>"No Aceptable Con Control Esp."</formula>
    </cfRule>
  </conditionalFormatting>
  <conditionalFormatting sqref="U436:U438">
    <cfRule type="containsText" priority="598" dxfId="4" operator="containsText" text="Mejorable">
      <formula>NOT(ISERROR(SEARCH("Mejorable",U436)))</formula>
    </cfRule>
  </conditionalFormatting>
  <conditionalFormatting sqref="U436:U438">
    <cfRule type="containsText" priority="595" dxfId="0" operator="containsText" text="No Aceptable o Aceptable con Control Especifico">
      <formula>NOT(ISERROR(SEARCH("No Aceptable o Aceptable con Control Especifico",U436)))</formula>
    </cfRule>
    <cfRule type="containsText" priority="596" dxfId="2" operator="containsText" text="No Aceptable">
      <formula>NOT(ISERROR(SEARCH("No Aceptable",U436)))</formula>
    </cfRule>
    <cfRule type="containsText" priority="597" dxfId="1" operator="containsText" text="No Aceptable o Aceptable con Control Especifico">
      <formula>NOT(ISERROR(SEARCH("No Aceptable o Aceptable con Control Especifico",U436)))</formula>
    </cfRule>
  </conditionalFormatting>
  <conditionalFormatting sqref="T436:T438">
    <cfRule type="cellIs" priority="594" dxfId="0" operator="equal">
      <formula>"II"</formula>
    </cfRule>
  </conditionalFormatting>
  <conditionalFormatting sqref="T446:U446">
    <cfRule type="cellIs" priority="590" dxfId="8" operator="equal" stopIfTrue="1">
      <formula>"Muy Alto"</formula>
    </cfRule>
    <cfRule type="cellIs" priority="591" dxfId="11" operator="equal" stopIfTrue="1">
      <formula>"Medio"</formula>
    </cfRule>
    <cfRule type="cellIs" priority="592" dxfId="12" operator="equal" stopIfTrue="1">
      <formula>"Bajo"</formula>
    </cfRule>
  </conditionalFormatting>
  <conditionalFormatting sqref="T446:U446">
    <cfRule type="cellIs" priority="589" dxfId="6" operator="equal" stopIfTrue="1">
      <formula>"Alto"</formula>
    </cfRule>
  </conditionalFormatting>
  <conditionalFormatting sqref="T446:U446">
    <cfRule type="cellIs" priority="585" dxfId="12" operator="equal" stopIfTrue="1">
      <formula>"IV"</formula>
    </cfRule>
    <cfRule type="cellIs" priority="586" dxfId="11" operator="equal" stopIfTrue="1">
      <formula>"III"</formula>
    </cfRule>
    <cfRule type="cellIs" priority="587" dxfId="6" operator="equal" stopIfTrue="1">
      <formula>"II"</formula>
    </cfRule>
    <cfRule type="cellIs" priority="588" dxfId="8" operator="equal" stopIfTrue="1">
      <formula>"I"</formula>
    </cfRule>
  </conditionalFormatting>
  <conditionalFormatting sqref="T446:U446">
    <cfRule type="cellIs" priority="583" dxfId="8" operator="equal" stopIfTrue="1">
      <formula>"No Aceptable"</formula>
    </cfRule>
    <cfRule type="cellIs" priority="584" dxfId="7" operator="equal" stopIfTrue="1">
      <formula>"Aceptable"</formula>
    </cfRule>
  </conditionalFormatting>
  <conditionalFormatting sqref="T446:U446">
    <cfRule type="cellIs" priority="582" dxfId="6" operator="equal" stopIfTrue="1">
      <formula>"No Aceptable Con Control Especifico"</formula>
    </cfRule>
  </conditionalFormatting>
  <conditionalFormatting sqref="T446:U446">
    <cfRule type="cellIs" priority="581" dxfId="5" operator="equal" stopIfTrue="1">
      <formula>"No Aceptable Con Control Esp."</formula>
    </cfRule>
  </conditionalFormatting>
  <conditionalFormatting sqref="U446">
    <cfRule type="containsText" priority="579" dxfId="4" operator="containsText" text="Mejorable">
      <formula>NOT(ISERROR(SEARCH("Mejorable",U446)))</formula>
    </cfRule>
  </conditionalFormatting>
  <conditionalFormatting sqref="U446">
    <cfRule type="containsText" priority="576" dxfId="0" operator="containsText" text="No Aceptable o Aceptable con Control Especifico">
      <formula>NOT(ISERROR(SEARCH("No Aceptable o Aceptable con Control Especifico",U446)))</formula>
    </cfRule>
    <cfRule type="containsText" priority="577" dxfId="2" operator="containsText" text="No Aceptable">
      <formula>NOT(ISERROR(SEARCH("No Aceptable",U446)))</formula>
    </cfRule>
    <cfRule type="containsText" priority="578" dxfId="1" operator="containsText" text="No Aceptable o Aceptable con Control Especifico">
      <formula>NOT(ISERROR(SEARCH("No Aceptable o Aceptable con Control Especifico",U446)))</formula>
    </cfRule>
  </conditionalFormatting>
  <conditionalFormatting sqref="T446">
    <cfRule type="cellIs" priority="575" dxfId="0" operator="equal">
      <formula>"II"</formula>
    </cfRule>
  </conditionalFormatting>
  <conditionalFormatting sqref="T483:U504 T475:U476">
    <cfRule type="cellIs" priority="572" dxfId="8" operator="equal" stopIfTrue="1">
      <formula>"Muy Alto"</formula>
    </cfRule>
    <cfRule type="cellIs" priority="573" dxfId="11" operator="equal" stopIfTrue="1">
      <formula>"Medio"</formula>
    </cfRule>
    <cfRule type="cellIs" priority="574" dxfId="12" operator="equal" stopIfTrue="1">
      <formula>"Bajo"</formula>
    </cfRule>
  </conditionalFormatting>
  <conditionalFormatting sqref="T483:U504 T475:U476">
    <cfRule type="cellIs" priority="571" dxfId="6" operator="equal" stopIfTrue="1">
      <formula>"Alto"</formula>
    </cfRule>
  </conditionalFormatting>
  <conditionalFormatting sqref="T483:U504 T475:U476">
    <cfRule type="cellIs" priority="567" dxfId="12" operator="equal" stopIfTrue="1">
      <formula>"IV"</formula>
    </cfRule>
    <cfRule type="cellIs" priority="568" dxfId="11" operator="equal" stopIfTrue="1">
      <formula>"III"</formula>
    </cfRule>
    <cfRule type="cellIs" priority="569" dxfId="6" operator="equal" stopIfTrue="1">
      <formula>"II"</formula>
    </cfRule>
    <cfRule type="cellIs" priority="570" dxfId="8" operator="equal" stopIfTrue="1">
      <formula>"I"</formula>
    </cfRule>
  </conditionalFormatting>
  <conditionalFormatting sqref="T483:U504 T475:U476">
    <cfRule type="cellIs" priority="565" dxfId="8" operator="equal" stopIfTrue="1">
      <formula>"No Aceptable"</formula>
    </cfRule>
    <cfRule type="cellIs" priority="566" dxfId="7" operator="equal" stopIfTrue="1">
      <formula>"Aceptable"</formula>
    </cfRule>
  </conditionalFormatting>
  <conditionalFormatting sqref="T483:U504 T475:U476">
    <cfRule type="cellIs" priority="564" dxfId="6" operator="equal" stopIfTrue="1">
      <formula>"No Aceptable Con Control Especifico"</formula>
    </cfRule>
  </conditionalFormatting>
  <conditionalFormatting sqref="T483:U504 T475:U476">
    <cfRule type="cellIs" priority="563" dxfId="5" operator="equal" stopIfTrue="1">
      <formula>"No Aceptable Con Control Esp."</formula>
    </cfRule>
  </conditionalFormatting>
  <conditionalFormatting sqref="U483:U504 U475:U476">
    <cfRule type="containsText" priority="561" dxfId="4" operator="containsText" text="Mejorable">
      <formula>NOT(ISERROR(SEARCH("Mejorable",U475)))</formula>
    </cfRule>
  </conditionalFormatting>
  <conditionalFormatting sqref="U483:U504 U475:U476">
    <cfRule type="containsText" priority="558" dxfId="0" operator="containsText" text="No Aceptable o Aceptable con Control Especifico">
      <formula>NOT(ISERROR(SEARCH("No Aceptable o Aceptable con Control Especifico",U475)))</formula>
    </cfRule>
    <cfRule type="containsText" priority="559" dxfId="2" operator="containsText" text="No Aceptable">
      <formula>NOT(ISERROR(SEARCH("No Aceptable",U475)))</formula>
    </cfRule>
    <cfRule type="containsText" priority="560" dxfId="1" operator="containsText" text="No Aceptable o Aceptable con Control Especifico">
      <formula>NOT(ISERROR(SEARCH("No Aceptable o Aceptable con Control Especifico",U475)))</formula>
    </cfRule>
  </conditionalFormatting>
  <conditionalFormatting sqref="T483:T504 T475:T476">
    <cfRule type="cellIs" priority="557" dxfId="0" operator="equal">
      <formula>"II"</formula>
    </cfRule>
  </conditionalFormatting>
  <conditionalFormatting sqref="T477:U477">
    <cfRule type="cellIs" priority="554" dxfId="8" operator="equal" stopIfTrue="1">
      <formula>"Muy Alto"</formula>
    </cfRule>
    <cfRule type="cellIs" priority="555" dxfId="11" operator="equal" stopIfTrue="1">
      <formula>"Medio"</formula>
    </cfRule>
    <cfRule type="cellIs" priority="556" dxfId="12" operator="equal" stopIfTrue="1">
      <formula>"Bajo"</formula>
    </cfRule>
  </conditionalFormatting>
  <conditionalFormatting sqref="T477:U477">
    <cfRule type="cellIs" priority="553" dxfId="6" operator="equal" stopIfTrue="1">
      <formula>"Alto"</formula>
    </cfRule>
  </conditionalFormatting>
  <conditionalFormatting sqref="T477:U477">
    <cfRule type="cellIs" priority="549" dxfId="12" operator="equal" stopIfTrue="1">
      <formula>"IV"</formula>
    </cfRule>
    <cfRule type="cellIs" priority="550" dxfId="11" operator="equal" stopIfTrue="1">
      <formula>"III"</formula>
    </cfRule>
    <cfRule type="cellIs" priority="551" dxfId="6" operator="equal" stopIfTrue="1">
      <formula>"II"</formula>
    </cfRule>
    <cfRule type="cellIs" priority="552" dxfId="8" operator="equal" stopIfTrue="1">
      <formula>"I"</formula>
    </cfRule>
  </conditionalFormatting>
  <conditionalFormatting sqref="T477:U477">
    <cfRule type="cellIs" priority="547" dxfId="8" operator="equal" stopIfTrue="1">
      <formula>"No Aceptable"</formula>
    </cfRule>
    <cfRule type="cellIs" priority="548" dxfId="7" operator="equal" stopIfTrue="1">
      <formula>"Aceptable"</formula>
    </cfRule>
  </conditionalFormatting>
  <conditionalFormatting sqref="T477:U477">
    <cfRule type="cellIs" priority="546" dxfId="6" operator="equal" stopIfTrue="1">
      <formula>"No Aceptable Con Control Especifico"</formula>
    </cfRule>
  </conditionalFormatting>
  <conditionalFormatting sqref="T477:U477">
    <cfRule type="cellIs" priority="545" dxfId="5" operator="equal" stopIfTrue="1">
      <formula>"No Aceptable Con Control Esp."</formula>
    </cfRule>
  </conditionalFormatting>
  <conditionalFormatting sqref="U477">
    <cfRule type="containsText" priority="543" dxfId="4" operator="containsText" text="Mejorable">
      <formula>NOT(ISERROR(SEARCH("Mejorable",U477)))</formula>
    </cfRule>
  </conditionalFormatting>
  <conditionalFormatting sqref="U477">
    <cfRule type="containsText" priority="540" dxfId="0" operator="containsText" text="No Aceptable o Aceptable con Control Especifico">
      <formula>NOT(ISERROR(SEARCH("No Aceptable o Aceptable con Control Especifico",U477)))</formula>
    </cfRule>
    <cfRule type="containsText" priority="541" dxfId="2" operator="containsText" text="No Aceptable">
      <formula>NOT(ISERROR(SEARCH("No Aceptable",U477)))</formula>
    </cfRule>
    <cfRule type="containsText" priority="542" dxfId="1" operator="containsText" text="No Aceptable o Aceptable con Control Especifico">
      <formula>NOT(ISERROR(SEARCH("No Aceptable o Aceptable con Control Especifico",U477)))</formula>
    </cfRule>
  </conditionalFormatting>
  <conditionalFormatting sqref="T477">
    <cfRule type="cellIs" priority="539" dxfId="0" operator="equal">
      <formula>"II"</formula>
    </cfRule>
  </conditionalFormatting>
  <conditionalFormatting sqref="T472:U474">
    <cfRule type="cellIs" priority="536" dxfId="8" operator="equal" stopIfTrue="1">
      <formula>"Muy Alto"</formula>
    </cfRule>
    <cfRule type="cellIs" priority="537" dxfId="11" operator="equal" stopIfTrue="1">
      <formula>"Medio"</formula>
    </cfRule>
    <cfRule type="cellIs" priority="538" dxfId="12" operator="equal" stopIfTrue="1">
      <formula>"Bajo"</formula>
    </cfRule>
  </conditionalFormatting>
  <conditionalFormatting sqref="T472:U474">
    <cfRule type="cellIs" priority="535" dxfId="6" operator="equal" stopIfTrue="1">
      <formula>"Alto"</formula>
    </cfRule>
  </conditionalFormatting>
  <conditionalFormatting sqref="T472:U474">
    <cfRule type="cellIs" priority="531" dxfId="12" operator="equal" stopIfTrue="1">
      <formula>"IV"</formula>
    </cfRule>
    <cfRule type="cellIs" priority="532" dxfId="11" operator="equal" stopIfTrue="1">
      <formula>"III"</formula>
    </cfRule>
    <cfRule type="cellIs" priority="533" dxfId="6" operator="equal" stopIfTrue="1">
      <formula>"II"</formula>
    </cfRule>
    <cfRule type="cellIs" priority="534" dxfId="8" operator="equal" stopIfTrue="1">
      <formula>"I"</formula>
    </cfRule>
  </conditionalFormatting>
  <conditionalFormatting sqref="T472:U474">
    <cfRule type="cellIs" priority="529" dxfId="8" operator="equal" stopIfTrue="1">
      <formula>"No Aceptable"</formula>
    </cfRule>
    <cfRule type="cellIs" priority="530" dxfId="7" operator="equal" stopIfTrue="1">
      <formula>"Aceptable"</formula>
    </cfRule>
  </conditionalFormatting>
  <conditionalFormatting sqref="T472:U474">
    <cfRule type="cellIs" priority="528" dxfId="6" operator="equal" stopIfTrue="1">
      <formula>"No Aceptable Con Control Especifico"</formula>
    </cfRule>
  </conditionalFormatting>
  <conditionalFormatting sqref="T472:U474">
    <cfRule type="cellIs" priority="527" dxfId="5" operator="equal" stopIfTrue="1">
      <formula>"No Aceptable Con Control Esp."</formula>
    </cfRule>
  </conditionalFormatting>
  <conditionalFormatting sqref="U472:U474">
    <cfRule type="containsText" priority="525" dxfId="4" operator="containsText" text="Mejorable">
      <formula>NOT(ISERROR(SEARCH("Mejorable",U472)))</formula>
    </cfRule>
  </conditionalFormatting>
  <conditionalFormatting sqref="U472:U474">
    <cfRule type="containsText" priority="522" dxfId="0" operator="containsText" text="No Aceptable o Aceptable con Control Especifico">
      <formula>NOT(ISERROR(SEARCH("No Aceptable o Aceptable con Control Especifico",U472)))</formula>
    </cfRule>
    <cfRule type="containsText" priority="523" dxfId="2" operator="containsText" text="No Aceptable">
      <formula>NOT(ISERROR(SEARCH("No Aceptable",U472)))</formula>
    </cfRule>
    <cfRule type="containsText" priority="524" dxfId="1" operator="containsText" text="No Aceptable o Aceptable con Control Especifico">
      <formula>NOT(ISERROR(SEARCH("No Aceptable o Aceptable con Control Especifico",U472)))</formula>
    </cfRule>
  </conditionalFormatting>
  <conditionalFormatting sqref="T472:T474">
    <cfRule type="cellIs" priority="521" dxfId="0" operator="equal">
      <formula>"II"</formula>
    </cfRule>
  </conditionalFormatting>
  <conditionalFormatting sqref="T482:U482">
    <cfRule type="cellIs" priority="517" dxfId="8" operator="equal" stopIfTrue="1">
      <formula>"Muy Alto"</formula>
    </cfRule>
    <cfRule type="cellIs" priority="518" dxfId="11" operator="equal" stopIfTrue="1">
      <formula>"Medio"</formula>
    </cfRule>
    <cfRule type="cellIs" priority="519" dxfId="12" operator="equal" stopIfTrue="1">
      <formula>"Bajo"</formula>
    </cfRule>
  </conditionalFormatting>
  <conditionalFormatting sqref="T482:U482">
    <cfRule type="cellIs" priority="516" dxfId="6" operator="equal" stopIfTrue="1">
      <formula>"Alto"</formula>
    </cfRule>
  </conditionalFormatting>
  <conditionalFormatting sqref="T482:U482">
    <cfRule type="cellIs" priority="512" dxfId="12" operator="equal" stopIfTrue="1">
      <formula>"IV"</formula>
    </cfRule>
    <cfRule type="cellIs" priority="513" dxfId="11" operator="equal" stopIfTrue="1">
      <formula>"III"</formula>
    </cfRule>
    <cfRule type="cellIs" priority="514" dxfId="6" operator="equal" stopIfTrue="1">
      <formula>"II"</formula>
    </cfRule>
    <cfRule type="cellIs" priority="515" dxfId="8" operator="equal" stopIfTrue="1">
      <formula>"I"</formula>
    </cfRule>
  </conditionalFormatting>
  <conditionalFormatting sqref="T482:U482">
    <cfRule type="cellIs" priority="510" dxfId="8" operator="equal" stopIfTrue="1">
      <formula>"No Aceptable"</formula>
    </cfRule>
    <cfRule type="cellIs" priority="511" dxfId="7" operator="equal" stopIfTrue="1">
      <formula>"Aceptable"</formula>
    </cfRule>
  </conditionalFormatting>
  <conditionalFormatting sqref="T482:U482">
    <cfRule type="cellIs" priority="509" dxfId="6" operator="equal" stopIfTrue="1">
      <formula>"No Aceptable Con Control Especifico"</formula>
    </cfRule>
  </conditionalFormatting>
  <conditionalFormatting sqref="T482:U482">
    <cfRule type="cellIs" priority="508" dxfId="5" operator="equal" stopIfTrue="1">
      <formula>"No Aceptable Con Control Esp."</formula>
    </cfRule>
  </conditionalFormatting>
  <conditionalFormatting sqref="U482">
    <cfRule type="containsText" priority="506" dxfId="4" operator="containsText" text="Mejorable">
      <formula>NOT(ISERROR(SEARCH("Mejorable",U482)))</formula>
    </cfRule>
  </conditionalFormatting>
  <conditionalFormatting sqref="U482">
    <cfRule type="containsText" priority="503" dxfId="0" operator="containsText" text="No Aceptable o Aceptable con Control Especifico">
      <formula>NOT(ISERROR(SEARCH("No Aceptable o Aceptable con Control Especifico",U482)))</formula>
    </cfRule>
    <cfRule type="containsText" priority="504" dxfId="2" operator="containsText" text="No Aceptable">
      <formula>NOT(ISERROR(SEARCH("No Aceptable",U482)))</formula>
    </cfRule>
    <cfRule type="containsText" priority="505" dxfId="1" operator="containsText" text="No Aceptable o Aceptable con Control Especifico">
      <formula>NOT(ISERROR(SEARCH("No Aceptable o Aceptable con Control Especifico",U482)))</formula>
    </cfRule>
  </conditionalFormatting>
  <conditionalFormatting sqref="T482">
    <cfRule type="cellIs" priority="502" dxfId="0" operator="equal">
      <formula>"II"</formula>
    </cfRule>
  </conditionalFormatting>
  <conditionalFormatting sqref="P308">
    <cfRule type="cellIs" priority="494" operator="equal" stopIfTrue="1">
      <formula>"10, 25, 50, 100"</formula>
    </cfRule>
  </conditionalFormatting>
  <conditionalFormatting sqref="T20:U23">
    <cfRule type="cellIs" priority="486" dxfId="8" operator="equal" stopIfTrue="1">
      <formula>"Muy Alto"</formula>
    </cfRule>
    <cfRule type="cellIs" priority="487" dxfId="11" operator="equal" stopIfTrue="1">
      <formula>"Medio"</formula>
    </cfRule>
    <cfRule type="cellIs" priority="488" dxfId="12" operator="equal" stopIfTrue="1">
      <formula>"Bajo"</formula>
    </cfRule>
  </conditionalFormatting>
  <conditionalFormatting sqref="T20:U23">
    <cfRule type="cellIs" priority="485" dxfId="6" operator="equal" stopIfTrue="1">
      <formula>"Alto"</formula>
    </cfRule>
  </conditionalFormatting>
  <conditionalFormatting sqref="T20:U23">
    <cfRule type="cellIs" priority="481" dxfId="12" operator="equal" stopIfTrue="1">
      <formula>"IV"</formula>
    </cfRule>
    <cfRule type="cellIs" priority="482" dxfId="11" operator="equal" stopIfTrue="1">
      <formula>"III"</formula>
    </cfRule>
    <cfRule type="cellIs" priority="483" dxfId="6" operator="equal" stopIfTrue="1">
      <formula>"II"</formula>
    </cfRule>
    <cfRule type="cellIs" priority="484" dxfId="8" operator="equal" stopIfTrue="1">
      <formula>"I"</formula>
    </cfRule>
  </conditionalFormatting>
  <conditionalFormatting sqref="T20:U23">
    <cfRule type="cellIs" priority="479" dxfId="8" operator="equal" stopIfTrue="1">
      <formula>"No Aceptable"</formula>
    </cfRule>
    <cfRule type="cellIs" priority="480" dxfId="7" operator="equal" stopIfTrue="1">
      <formula>"Aceptable"</formula>
    </cfRule>
  </conditionalFormatting>
  <conditionalFormatting sqref="T20:U23">
    <cfRule type="cellIs" priority="478" dxfId="6" operator="equal" stopIfTrue="1">
      <formula>"No Aceptable Con Control Especifico"</formula>
    </cfRule>
  </conditionalFormatting>
  <conditionalFormatting sqref="T20:U23">
    <cfRule type="cellIs" priority="477" dxfId="5" operator="equal" stopIfTrue="1">
      <formula>"No Aceptable Con Control Esp."</formula>
    </cfRule>
  </conditionalFormatting>
  <conditionalFormatting sqref="P20:P23">
    <cfRule type="cellIs" priority="476" operator="equal" stopIfTrue="1">
      <formula>"10, 25, 50, 100"</formula>
    </cfRule>
  </conditionalFormatting>
  <conditionalFormatting sqref="U20:U23">
    <cfRule type="containsText" priority="475" dxfId="4" operator="containsText" text="Mejorable">
      <formula>NOT(ISERROR(SEARCH("Mejorable",U20)))</formula>
    </cfRule>
  </conditionalFormatting>
  <conditionalFormatting sqref="U20:U23">
    <cfRule type="containsText" priority="472" dxfId="0" operator="containsText" text="No Aceptable o Aceptable con Control Especifico">
      <formula>NOT(ISERROR(SEARCH("No Aceptable o Aceptable con Control Especifico",U20)))</formula>
    </cfRule>
    <cfRule type="containsText" priority="473" dxfId="2" operator="containsText" text="No Aceptable">
      <formula>NOT(ISERROR(SEARCH("No Aceptable",U20)))</formula>
    </cfRule>
    <cfRule type="containsText" priority="474" dxfId="1" operator="containsText" text="No Aceptable o Aceptable con Control Especifico">
      <formula>NOT(ISERROR(SEARCH("No Aceptable o Aceptable con Control Especifico",U20)))</formula>
    </cfRule>
  </conditionalFormatting>
  <conditionalFormatting sqref="T20:T23">
    <cfRule type="cellIs" priority="471" dxfId="0" operator="equal">
      <formula>"II"</formula>
    </cfRule>
  </conditionalFormatting>
  <conditionalFormatting sqref="T56:U59">
    <cfRule type="cellIs" priority="468" dxfId="8" operator="equal" stopIfTrue="1">
      <formula>"Muy Alto"</formula>
    </cfRule>
    <cfRule type="cellIs" priority="469" dxfId="11" operator="equal" stopIfTrue="1">
      <formula>"Medio"</formula>
    </cfRule>
    <cfRule type="cellIs" priority="470" dxfId="12" operator="equal" stopIfTrue="1">
      <formula>"Bajo"</formula>
    </cfRule>
  </conditionalFormatting>
  <conditionalFormatting sqref="T56:U59">
    <cfRule type="cellIs" priority="467" dxfId="6" operator="equal" stopIfTrue="1">
      <formula>"Alto"</formula>
    </cfRule>
  </conditionalFormatting>
  <conditionalFormatting sqref="T56:U59">
    <cfRule type="cellIs" priority="463" dxfId="12" operator="equal" stopIfTrue="1">
      <formula>"IV"</formula>
    </cfRule>
    <cfRule type="cellIs" priority="464" dxfId="11" operator="equal" stopIfTrue="1">
      <formula>"III"</formula>
    </cfRule>
    <cfRule type="cellIs" priority="465" dxfId="6" operator="equal" stopIfTrue="1">
      <formula>"II"</formula>
    </cfRule>
    <cfRule type="cellIs" priority="466" dxfId="8" operator="equal" stopIfTrue="1">
      <formula>"I"</formula>
    </cfRule>
  </conditionalFormatting>
  <conditionalFormatting sqref="T56:U59">
    <cfRule type="cellIs" priority="461" dxfId="8" operator="equal" stopIfTrue="1">
      <formula>"No Aceptable"</formula>
    </cfRule>
    <cfRule type="cellIs" priority="462" dxfId="7" operator="equal" stopIfTrue="1">
      <formula>"Aceptable"</formula>
    </cfRule>
  </conditionalFormatting>
  <conditionalFormatting sqref="T56:U59">
    <cfRule type="cellIs" priority="460" dxfId="6" operator="equal" stopIfTrue="1">
      <formula>"No Aceptable Con Control Especifico"</formula>
    </cfRule>
  </conditionalFormatting>
  <conditionalFormatting sqref="T56:U59">
    <cfRule type="cellIs" priority="459" dxfId="5" operator="equal" stopIfTrue="1">
      <formula>"No Aceptable Con Control Esp."</formula>
    </cfRule>
  </conditionalFormatting>
  <conditionalFormatting sqref="U56:U59">
    <cfRule type="containsText" priority="457" dxfId="4" operator="containsText" text="Mejorable">
      <formula>NOT(ISERROR(SEARCH("Mejorable",U56)))</formula>
    </cfRule>
  </conditionalFormatting>
  <conditionalFormatting sqref="U56:U59">
    <cfRule type="containsText" priority="454" dxfId="0" operator="containsText" text="No Aceptable o Aceptable con Control Especifico">
      <formula>NOT(ISERROR(SEARCH("No Aceptable o Aceptable con Control Especifico",U56)))</formula>
    </cfRule>
    <cfRule type="containsText" priority="455" dxfId="2" operator="containsText" text="No Aceptable">
      <formula>NOT(ISERROR(SEARCH("No Aceptable",U56)))</formula>
    </cfRule>
    <cfRule type="containsText" priority="456" dxfId="1" operator="containsText" text="No Aceptable o Aceptable con Control Especifico">
      <formula>NOT(ISERROR(SEARCH("No Aceptable o Aceptable con Control Especifico",U56)))</formula>
    </cfRule>
  </conditionalFormatting>
  <conditionalFormatting sqref="T56:T59">
    <cfRule type="cellIs" priority="453" dxfId="0" operator="equal">
      <formula>"II"</formula>
    </cfRule>
  </conditionalFormatting>
  <conditionalFormatting sqref="T92:U95">
    <cfRule type="cellIs" priority="450" dxfId="8" operator="equal" stopIfTrue="1">
      <formula>"Muy Alto"</formula>
    </cfRule>
    <cfRule type="cellIs" priority="451" dxfId="11" operator="equal" stopIfTrue="1">
      <formula>"Medio"</formula>
    </cfRule>
    <cfRule type="cellIs" priority="452" dxfId="12" operator="equal" stopIfTrue="1">
      <formula>"Bajo"</formula>
    </cfRule>
  </conditionalFormatting>
  <conditionalFormatting sqref="T92:U95">
    <cfRule type="cellIs" priority="449" dxfId="6" operator="equal" stopIfTrue="1">
      <formula>"Alto"</formula>
    </cfRule>
  </conditionalFormatting>
  <conditionalFormatting sqref="T92:U95">
    <cfRule type="cellIs" priority="445" dxfId="12" operator="equal" stopIfTrue="1">
      <formula>"IV"</formula>
    </cfRule>
    <cfRule type="cellIs" priority="446" dxfId="11" operator="equal" stopIfTrue="1">
      <formula>"III"</formula>
    </cfRule>
    <cfRule type="cellIs" priority="447" dxfId="6" operator="equal" stopIfTrue="1">
      <formula>"II"</formula>
    </cfRule>
    <cfRule type="cellIs" priority="448" dxfId="8" operator="equal" stopIfTrue="1">
      <formula>"I"</formula>
    </cfRule>
  </conditionalFormatting>
  <conditionalFormatting sqref="T92:U95">
    <cfRule type="cellIs" priority="443" dxfId="8" operator="equal" stopIfTrue="1">
      <formula>"No Aceptable"</formula>
    </cfRule>
    <cfRule type="cellIs" priority="444" dxfId="7" operator="equal" stopIfTrue="1">
      <formula>"Aceptable"</formula>
    </cfRule>
  </conditionalFormatting>
  <conditionalFormatting sqref="T92:U95">
    <cfRule type="cellIs" priority="442" dxfId="6" operator="equal" stopIfTrue="1">
      <formula>"No Aceptable Con Control Especifico"</formula>
    </cfRule>
  </conditionalFormatting>
  <conditionalFormatting sqref="T92:U95">
    <cfRule type="cellIs" priority="441" dxfId="5" operator="equal" stopIfTrue="1">
      <formula>"No Aceptable Con Control Esp."</formula>
    </cfRule>
  </conditionalFormatting>
  <conditionalFormatting sqref="U92:U95">
    <cfRule type="containsText" priority="439" dxfId="4" operator="containsText" text="Mejorable">
      <formula>NOT(ISERROR(SEARCH("Mejorable",U92)))</formula>
    </cfRule>
  </conditionalFormatting>
  <conditionalFormatting sqref="U92:U95">
    <cfRule type="containsText" priority="436" dxfId="0" operator="containsText" text="No Aceptable o Aceptable con Control Especifico">
      <formula>NOT(ISERROR(SEARCH("No Aceptable o Aceptable con Control Especifico",U92)))</formula>
    </cfRule>
    <cfRule type="containsText" priority="437" dxfId="2" operator="containsText" text="No Aceptable">
      <formula>NOT(ISERROR(SEARCH("No Aceptable",U92)))</formula>
    </cfRule>
    <cfRule type="containsText" priority="438" dxfId="1" operator="containsText" text="No Aceptable o Aceptable con Control Especifico">
      <formula>NOT(ISERROR(SEARCH("No Aceptable o Aceptable con Control Especifico",U92)))</formula>
    </cfRule>
  </conditionalFormatting>
  <conditionalFormatting sqref="T92:T95">
    <cfRule type="cellIs" priority="435" dxfId="0" operator="equal">
      <formula>"II"</formula>
    </cfRule>
  </conditionalFormatting>
  <conditionalFormatting sqref="T128:U131">
    <cfRule type="cellIs" priority="432" dxfId="8" operator="equal" stopIfTrue="1">
      <formula>"Muy Alto"</formula>
    </cfRule>
    <cfRule type="cellIs" priority="433" dxfId="11" operator="equal" stopIfTrue="1">
      <formula>"Medio"</formula>
    </cfRule>
    <cfRule type="cellIs" priority="434" dxfId="12" operator="equal" stopIfTrue="1">
      <formula>"Bajo"</formula>
    </cfRule>
  </conditionalFormatting>
  <conditionalFormatting sqref="T128:U131">
    <cfRule type="cellIs" priority="431" dxfId="6" operator="equal" stopIfTrue="1">
      <formula>"Alto"</formula>
    </cfRule>
  </conditionalFormatting>
  <conditionalFormatting sqref="T128:U131">
    <cfRule type="cellIs" priority="427" dxfId="12" operator="equal" stopIfTrue="1">
      <formula>"IV"</formula>
    </cfRule>
    <cfRule type="cellIs" priority="428" dxfId="11" operator="equal" stopIfTrue="1">
      <formula>"III"</formula>
    </cfRule>
    <cfRule type="cellIs" priority="429" dxfId="6" operator="equal" stopIfTrue="1">
      <formula>"II"</formula>
    </cfRule>
    <cfRule type="cellIs" priority="430" dxfId="8" operator="equal" stopIfTrue="1">
      <formula>"I"</formula>
    </cfRule>
  </conditionalFormatting>
  <conditionalFormatting sqref="T128:U131">
    <cfRule type="cellIs" priority="425" dxfId="8" operator="equal" stopIfTrue="1">
      <formula>"No Aceptable"</formula>
    </cfRule>
    <cfRule type="cellIs" priority="426" dxfId="7" operator="equal" stopIfTrue="1">
      <formula>"Aceptable"</formula>
    </cfRule>
  </conditionalFormatting>
  <conditionalFormatting sqref="T128:U131">
    <cfRule type="cellIs" priority="424" dxfId="6" operator="equal" stopIfTrue="1">
      <formula>"No Aceptable Con Control Especifico"</formula>
    </cfRule>
  </conditionalFormatting>
  <conditionalFormatting sqref="T128:U131">
    <cfRule type="cellIs" priority="423" dxfId="5" operator="equal" stopIfTrue="1">
      <formula>"No Aceptable Con Control Esp."</formula>
    </cfRule>
  </conditionalFormatting>
  <conditionalFormatting sqref="U128:U131">
    <cfRule type="containsText" priority="421" dxfId="4" operator="containsText" text="Mejorable">
      <formula>NOT(ISERROR(SEARCH("Mejorable",U128)))</formula>
    </cfRule>
  </conditionalFormatting>
  <conditionalFormatting sqref="U128:U131">
    <cfRule type="containsText" priority="418" dxfId="0" operator="containsText" text="No Aceptable o Aceptable con Control Especifico">
      <formula>NOT(ISERROR(SEARCH("No Aceptable o Aceptable con Control Especifico",U128)))</formula>
    </cfRule>
    <cfRule type="containsText" priority="419" dxfId="2" operator="containsText" text="No Aceptable">
      <formula>NOT(ISERROR(SEARCH("No Aceptable",U128)))</formula>
    </cfRule>
    <cfRule type="containsText" priority="420" dxfId="1" operator="containsText" text="No Aceptable o Aceptable con Control Especifico">
      <formula>NOT(ISERROR(SEARCH("No Aceptable o Aceptable con Control Especifico",U128)))</formula>
    </cfRule>
  </conditionalFormatting>
  <conditionalFormatting sqref="T128:T131">
    <cfRule type="cellIs" priority="417" dxfId="0" operator="equal">
      <formula>"II"</formula>
    </cfRule>
  </conditionalFormatting>
  <conditionalFormatting sqref="T164:U167">
    <cfRule type="cellIs" priority="414" dxfId="8" operator="equal" stopIfTrue="1">
      <formula>"Muy Alto"</formula>
    </cfRule>
    <cfRule type="cellIs" priority="415" dxfId="11" operator="equal" stopIfTrue="1">
      <formula>"Medio"</formula>
    </cfRule>
    <cfRule type="cellIs" priority="416" dxfId="12" operator="equal" stopIfTrue="1">
      <formula>"Bajo"</formula>
    </cfRule>
  </conditionalFormatting>
  <conditionalFormatting sqref="T164:U167">
    <cfRule type="cellIs" priority="413" dxfId="6" operator="equal" stopIfTrue="1">
      <formula>"Alto"</formula>
    </cfRule>
  </conditionalFormatting>
  <conditionalFormatting sqref="T164:U167">
    <cfRule type="cellIs" priority="409" dxfId="12" operator="equal" stopIfTrue="1">
      <formula>"IV"</formula>
    </cfRule>
    <cfRule type="cellIs" priority="410" dxfId="11" operator="equal" stopIfTrue="1">
      <formula>"III"</formula>
    </cfRule>
    <cfRule type="cellIs" priority="411" dxfId="6" operator="equal" stopIfTrue="1">
      <formula>"II"</formula>
    </cfRule>
    <cfRule type="cellIs" priority="412" dxfId="8" operator="equal" stopIfTrue="1">
      <formula>"I"</formula>
    </cfRule>
  </conditionalFormatting>
  <conditionalFormatting sqref="T164:U167">
    <cfRule type="cellIs" priority="407" dxfId="8" operator="equal" stopIfTrue="1">
      <formula>"No Aceptable"</formula>
    </cfRule>
    <cfRule type="cellIs" priority="408" dxfId="7" operator="equal" stopIfTrue="1">
      <formula>"Aceptable"</formula>
    </cfRule>
  </conditionalFormatting>
  <conditionalFormatting sqref="T164:U167">
    <cfRule type="cellIs" priority="406" dxfId="6" operator="equal" stopIfTrue="1">
      <formula>"No Aceptable Con Control Especifico"</formula>
    </cfRule>
  </conditionalFormatting>
  <conditionalFormatting sqref="T164:U167">
    <cfRule type="cellIs" priority="405" dxfId="5" operator="equal" stopIfTrue="1">
      <formula>"No Aceptable Con Control Esp."</formula>
    </cfRule>
  </conditionalFormatting>
  <conditionalFormatting sqref="U164:U167">
    <cfRule type="containsText" priority="403" dxfId="4" operator="containsText" text="Mejorable">
      <formula>NOT(ISERROR(SEARCH("Mejorable",U164)))</formula>
    </cfRule>
  </conditionalFormatting>
  <conditionalFormatting sqref="U164:U167">
    <cfRule type="containsText" priority="400" dxfId="0" operator="containsText" text="No Aceptable o Aceptable con Control Especifico">
      <formula>NOT(ISERROR(SEARCH("No Aceptable o Aceptable con Control Especifico",U164)))</formula>
    </cfRule>
    <cfRule type="containsText" priority="401" dxfId="2" operator="containsText" text="No Aceptable">
      <formula>NOT(ISERROR(SEARCH("No Aceptable",U164)))</formula>
    </cfRule>
    <cfRule type="containsText" priority="402" dxfId="1" operator="containsText" text="No Aceptable o Aceptable con Control Especifico">
      <formula>NOT(ISERROR(SEARCH("No Aceptable o Aceptable con Control Especifico",U164)))</formula>
    </cfRule>
  </conditionalFormatting>
  <conditionalFormatting sqref="T164:T167">
    <cfRule type="cellIs" priority="399" dxfId="0" operator="equal">
      <formula>"II"</formula>
    </cfRule>
  </conditionalFormatting>
  <conditionalFormatting sqref="T200:U203">
    <cfRule type="cellIs" priority="396" dxfId="8" operator="equal" stopIfTrue="1">
      <formula>"Muy Alto"</formula>
    </cfRule>
    <cfRule type="cellIs" priority="397" dxfId="11" operator="equal" stopIfTrue="1">
      <formula>"Medio"</formula>
    </cfRule>
    <cfRule type="cellIs" priority="398" dxfId="12" operator="equal" stopIfTrue="1">
      <formula>"Bajo"</formula>
    </cfRule>
  </conditionalFormatting>
  <conditionalFormatting sqref="T200:U203">
    <cfRule type="cellIs" priority="395" dxfId="6" operator="equal" stopIfTrue="1">
      <formula>"Alto"</formula>
    </cfRule>
  </conditionalFormatting>
  <conditionalFormatting sqref="T200:U203">
    <cfRule type="cellIs" priority="391" dxfId="12" operator="equal" stopIfTrue="1">
      <formula>"IV"</formula>
    </cfRule>
    <cfRule type="cellIs" priority="392" dxfId="11" operator="equal" stopIfTrue="1">
      <formula>"III"</formula>
    </cfRule>
    <cfRule type="cellIs" priority="393" dxfId="6" operator="equal" stopIfTrue="1">
      <formula>"II"</formula>
    </cfRule>
    <cfRule type="cellIs" priority="394" dxfId="8" operator="equal" stopIfTrue="1">
      <formula>"I"</formula>
    </cfRule>
  </conditionalFormatting>
  <conditionalFormatting sqref="T200:U203">
    <cfRule type="cellIs" priority="389" dxfId="8" operator="equal" stopIfTrue="1">
      <formula>"No Aceptable"</formula>
    </cfRule>
    <cfRule type="cellIs" priority="390" dxfId="7" operator="equal" stopIfTrue="1">
      <formula>"Aceptable"</formula>
    </cfRule>
  </conditionalFormatting>
  <conditionalFormatting sqref="T200:U203">
    <cfRule type="cellIs" priority="388" dxfId="6" operator="equal" stopIfTrue="1">
      <formula>"No Aceptable Con Control Especifico"</formula>
    </cfRule>
  </conditionalFormatting>
  <conditionalFormatting sqref="T200:U203">
    <cfRule type="cellIs" priority="387" dxfId="5" operator="equal" stopIfTrue="1">
      <formula>"No Aceptable Con Control Esp."</formula>
    </cfRule>
  </conditionalFormatting>
  <conditionalFormatting sqref="U200:U203">
    <cfRule type="containsText" priority="385" dxfId="4" operator="containsText" text="Mejorable">
      <formula>NOT(ISERROR(SEARCH("Mejorable",U200)))</formula>
    </cfRule>
  </conditionalFormatting>
  <conditionalFormatting sqref="U200:U203">
    <cfRule type="containsText" priority="382" dxfId="0" operator="containsText" text="No Aceptable o Aceptable con Control Especifico">
      <formula>NOT(ISERROR(SEARCH("No Aceptable o Aceptable con Control Especifico",U200)))</formula>
    </cfRule>
    <cfRule type="containsText" priority="383" dxfId="2" operator="containsText" text="No Aceptable">
      <formula>NOT(ISERROR(SEARCH("No Aceptable",U200)))</formula>
    </cfRule>
    <cfRule type="containsText" priority="384" dxfId="1" operator="containsText" text="No Aceptable o Aceptable con Control Especifico">
      <formula>NOT(ISERROR(SEARCH("No Aceptable o Aceptable con Control Especifico",U200)))</formula>
    </cfRule>
  </conditionalFormatting>
  <conditionalFormatting sqref="T200:T203">
    <cfRule type="cellIs" priority="381" dxfId="0" operator="equal">
      <formula>"II"</formula>
    </cfRule>
  </conditionalFormatting>
  <conditionalFormatting sqref="T236:U239">
    <cfRule type="cellIs" priority="378" dxfId="8" operator="equal" stopIfTrue="1">
      <formula>"Muy Alto"</formula>
    </cfRule>
    <cfRule type="cellIs" priority="379" dxfId="11" operator="equal" stopIfTrue="1">
      <formula>"Medio"</formula>
    </cfRule>
    <cfRule type="cellIs" priority="380" dxfId="12" operator="equal" stopIfTrue="1">
      <formula>"Bajo"</formula>
    </cfRule>
  </conditionalFormatting>
  <conditionalFormatting sqref="T236:U239">
    <cfRule type="cellIs" priority="377" dxfId="6" operator="equal" stopIfTrue="1">
      <formula>"Alto"</formula>
    </cfRule>
  </conditionalFormatting>
  <conditionalFormatting sqref="T236:U239">
    <cfRule type="cellIs" priority="373" dxfId="12" operator="equal" stopIfTrue="1">
      <formula>"IV"</formula>
    </cfRule>
    <cfRule type="cellIs" priority="374" dxfId="11" operator="equal" stopIfTrue="1">
      <formula>"III"</formula>
    </cfRule>
    <cfRule type="cellIs" priority="375" dxfId="6" operator="equal" stopIfTrue="1">
      <formula>"II"</formula>
    </cfRule>
    <cfRule type="cellIs" priority="376" dxfId="8" operator="equal" stopIfTrue="1">
      <formula>"I"</formula>
    </cfRule>
  </conditionalFormatting>
  <conditionalFormatting sqref="T236:U239">
    <cfRule type="cellIs" priority="371" dxfId="8" operator="equal" stopIfTrue="1">
      <formula>"No Aceptable"</formula>
    </cfRule>
    <cfRule type="cellIs" priority="372" dxfId="7" operator="equal" stopIfTrue="1">
      <formula>"Aceptable"</formula>
    </cfRule>
  </conditionalFormatting>
  <conditionalFormatting sqref="T236:U239">
    <cfRule type="cellIs" priority="370" dxfId="6" operator="equal" stopIfTrue="1">
      <formula>"No Aceptable Con Control Especifico"</formula>
    </cfRule>
  </conditionalFormatting>
  <conditionalFormatting sqref="T236:U239">
    <cfRule type="cellIs" priority="369" dxfId="5" operator="equal" stopIfTrue="1">
      <formula>"No Aceptable Con Control Esp."</formula>
    </cfRule>
  </conditionalFormatting>
  <conditionalFormatting sqref="U236:U239">
    <cfRule type="containsText" priority="367" dxfId="4" operator="containsText" text="Mejorable">
      <formula>NOT(ISERROR(SEARCH("Mejorable",U236)))</formula>
    </cfRule>
  </conditionalFormatting>
  <conditionalFormatting sqref="U236:U239">
    <cfRule type="containsText" priority="364" dxfId="0" operator="containsText" text="No Aceptable o Aceptable con Control Especifico">
      <formula>NOT(ISERROR(SEARCH("No Aceptable o Aceptable con Control Especifico",U236)))</formula>
    </cfRule>
    <cfRule type="containsText" priority="365" dxfId="2" operator="containsText" text="No Aceptable">
      <formula>NOT(ISERROR(SEARCH("No Aceptable",U236)))</formula>
    </cfRule>
    <cfRule type="containsText" priority="366" dxfId="1" operator="containsText" text="No Aceptable o Aceptable con Control Especifico">
      <formula>NOT(ISERROR(SEARCH("No Aceptable o Aceptable con Control Especifico",U236)))</formula>
    </cfRule>
  </conditionalFormatting>
  <conditionalFormatting sqref="T236:T239">
    <cfRule type="cellIs" priority="363" dxfId="0" operator="equal">
      <formula>"II"</formula>
    </cfRule>
  </conditionalFormatting>
  <conditionalFormatting sqref="T272:U275">
    <cfRule type="cellIs" priority="360" dxfId="8" operator="equal" stopIfTrue="1">
      <formula>"Muy Alto"</formula>
    </cfRule>
    <cfRule type="cellIs" priority="361" dxfId="11" operator="equal" stopIfTrue="1">
      <formula>"Medio"</formula>
    </cfRule>
    <cfRule type="cellIs" priority="362" dxfId="12" operator="equal" stopIfTrue="1">
      <formula>"Bajo"</formula>
    </cfRule>
  </conditionalFormatting>
  <conditionalFormatting sqref="T272:U275">
    <cfRule type="cellIs" priority="359" dxfId="6" operator="equal" stopIfTrue="1">
      <formula>"Alto"</formula>
    </cfRule>
  </conditionalFormatting>
  <conditionalFormatting sqref="T272:U275">
    <cfRule type="cellIs" priority="355" dxfId="12" operator="equal" stopIfTrue="1">
      <formula>"IV"</formula>
    </cfRule>
    <cfRule type="cellIs" priority="356" dxfId="11" operator="equal" stopIfTrue="1">
      <formula>"III"</formula>
    </cfRule>
    <cfRule type="cellIs" priority="357" dxfId="6" operator="equal" stopIfTrue="1">
      <formula>"II"</formula>
    </cfRule>
    <cfRule type="cellIs" priority="358" dxfId="8" operator="equal" stopIfTrue="1">
      <formula>"I"</formula>
    </cfRule>
  </conditionalFormatting>
  <conditionalFormatting sqref="T272:U275">
    <cfRule type="cellIs" priority="353" dxfId="8" operator="equal" stopIfTrue="1">
      <formula>"No Aceptable"</formula>
    </cfRule>
    <cfRule type="cellIs" priority="354" dxfId="7" operator="equal" stopIfTrue="1">
      <formula>"Aceptable"</formula>
    </cfRule>
  </conditionalFormatting>
  <conditionalFormatting sqref="T272:U275">
    <cfRule type="cellIs" priority="352" dxfId="6" operator="equal" stopIfTrue="1">
      <formula>"No Aceptable Con Control Especifico"</formula>
    </cfRule>
  </conditionalFormatting>
  <conditionalFormatting sqref="T272:U275">
    <cfRule type="cellIs" priority="351" dxfId="5" operator="equal" stopIfTrue="1">
      <formula>"No Aceptable Con Control Esp."</formula>
    </cfRule>
  </conditionalFormatting>
  <conditionalFormatting sqref="U272:U275">
    <cfRule type="containsText" priority="349" dxfId="4" operator="containsText" text="Mejorable">
      <formula>NOT(ISERROR(SEARCH("Mejorable",U272)))</formula>
    </cfRule>
  </conditionalFormatting>
  <conditionalFormatting sqref="U272:U275">
    <cfRule type="containsText" priority="346" dxfId="0" operator="containsText" text="No Aceptable o Aceptable con Control Especifico">
      <formula>NOT(ISERROR(SEARCH("No Aceptable o Aceptable con Control Especifico",U272)))</formula>
    </cfRule>
    <cfRule type="containsText" priority="347" dxfId="2" operator="containsText" text="No Aceptable">
      <formula>NOT(ISERROR(SEARCH("No Aceptable",U272)))</formula>
    </cfRule>
    <cfRule type="containsText" priority="348" dxfId="1" operator="containsText" text="No Aceptable o Aceptable con Control Especifico">
      <formula>NOT(ISERROR(SEARCH("No Aceptable o Aceptable con Control Especifico",U272)))</formula>
    </cfRule>
  </conditionalFormatting>
  <conditionalFormatting sqref="T272:T275">
    <cfRule type="cellIs" priority="345" dxfId="0" operator="equal">
      <formula>"II"</formula>
    </cfRule>
  </conditionalFormatting>
  <conditionalFormatting sqref="T334:U337">
    <cfRule type="cellIs" priority="342" dxfId="8" operator="equal" stopIfTrue="1">
      <formula>"Muy Alto"</formula>
    </cfRule>
    <cfRule type="cellIs" priority="343" dxfId="11" operator="equal" stopIfTrue="1">
      <formula>"Medio"</formula>
    </cfRule>
    <cfRule type="cellIs" priority="344" dxfId="12" operator="equal" stopIfTrue="1">
      <formula>"Bajo"</formula>
    </cfRule>
  </conditionalFormatting>
  <conditionalFormatting sqref="T334:U337">
    <cfRule type="cellIs" priority="341" dxfId="6" operator="equal" stopIfTrue="1">
      <formula>"Alto"</formula>
    </cfRule>
  </conditionalFormatting>
  <conditionalFormatting sqref="T334:U337">
    <cfRule type="cellIs" priority="337" dxfId="12" operator="equal" stopIfTrue="1">
      <formula>"IV"</formula>
    </cfRule>
    <cfRule type="cellIs" priority="338" dxfId="11" operator="equal" stopIfTrue="1">
      <formula>"III"</formula>
    </cfRule>
    <cfRule type="cellIs" priority="339" dxfId="6" operator="equal" stopIfTrue="1">
      <formula>"II"</formula>
    </cfRule>
    <cfRule type="cellIs" priority="340" dxfId="8" operator="equal" stopIfTrue="1">
      <formula>"I"</formula>
    </cfRule>
  </conditionalFormatting>
  <conditionalFormatting sqref="T334:U337">
    <cfRule type="cellIs" priority="335" dxfId="8" operator="equal" stopIfTrue="1">
      <formula>"No Aceptable"</formula>
    </cfRule>
    <cfRule type="cellIs" priority="336" dxfId="7" operator="equal" stopIfTrue="1">
      <formula>"Aceptable"</formula>
    </cfRule>
  </conditionalFormatting>
  <conditionalFormatting sqref="T334:U337">
    <cfRule type="cellIs" priority="334" dxfId="6" operator="equal" stopIfTrue="1">
      <formula>"No Aceptable Con Control Especifico"</formula>
    </cfRule>
  </conditionalFormatting>
  <conditionalFormatting sqref="T334:U337">
    <cfRule type="cellIs" priority="333" dxfId="5" operator="equal" stopIfTrue="1">
      <formula>"No Aceptable Con Control Esp."</formula>
    </cfRule>
  </conditionalFormatting>
  <conditionalFormatting sqref="U334:U337">
    <cfRule type="containsText" priority="331" dxfId="4" operator="containsText" text="Mejorable">
      <formula>NOT(ISERROR(SEARCH("Mejorable",U334)))</formula>
    </cfRule>
  </conditionalFormatting>
  <conditionalFormatting sqref="U334:U337">
    <cfRule type="containsText" priority="328" dxfId="0" operator="containsText" text="No Aceptable o Aceptable con Control Especifico">
      <formula>NOT(ISERROR(SEARCH("No Aceptable o Aceptable con Control Especifico",U334)))</formula>
    </cfRule>
    <cfRule type="containsText" priority="329" dxfId="2" operator="containsText" text="No Aceptable">
      <formula>NOT(ISERROR(SEARCH("No Aceptable",U334)))</formula>
    </cfRule>
    <cfRule type="containsText" priority="330" dxfId="1" operator="containsText" text="No Aceptable o Aceptable con Control Especifico">
      <formula>NOT(ISERROR(SEARCH("No Aceptable o Aceptable con Control Especifico",U334)))</formula>
    </cfRule>
  </conditionalFormatting>
  <conditionalFormatting sqref="T334:T337">
    <cfRule type="cellIs" priority="327" dxfId="0" operator="equal">
      <formula>"II"</formula>
    </cfRule>
  </conditionalFormatting>
  <conditionalFormatting sqref="T370:U373">
    <cfRule type="cellIs" priority="324" dxfId="8" operator="equal" stopIfTrue="1">
      <formula>"Muy Alto"</formula>
    </cfRule>
    <cfRule type="cellIs" priority="325" dxfId="11" operator="equal" stopIfTrue="1">
      <formula>"Medio"</formula>
    </cfRule>
    <cfRule type="cellIs" priority="326" dxfId="12" operator="equal" stopIfTrue="1">
      <formula>"Bajo"</formula>
    </cfRule>
  </conditionalFormatting>
  <conditionalFormatting sqref="T370:U373">
    <cfRule type="cellIs" priority="323" dxfId="6" operator="equal" stopIfTrue="1">
      <formula>"Alto"</formula>
    </cfRule>
  </conditionalFormatting>
  <conditionalFormatting sqref="T370:U373">
    <cfRule type="cellIs" priority="319" dxfId="12" operator="equal" stopIfTrue="1">
      <formula>"IV"</formula>
    </cfRule>
    <cfRule type="cellIs" priority="320" dxfId="11" operator="equal" stopIfTrue="1">
      <formula>"III"</formula>
    </cfRule>
    <cfRule type="cellIs" priority="321" dxfId="6" operator="equal" stopIfTrue="1">
      <formula>"II"</formula>
    </cfRule>
    <cfRule type="cellIs" priority="322" dxfId="8" operator="equal" stopIfTrue="1">
      <formula>"I"</formula>
    </cfRule>
  </conditionalFormatting>
  <conditionalFormatting sqref="T370:U373">
    <cfRule type="cellIs" priority="317" dxfId="8" operator="equal" stopIfTrue="1">
      <formula>"No Aceptable"</formula>
    </cfRule>
    <cfRule type="cellIs" priority="318" dxfId="7" operator="equal" stopIfTrue="1">
      <formula>"Aceptable"</formula>
    </cfRule>
  </conditionalFormatting>
  <conditionalFormatting sqref="T370:U373">
    <cfRule type="cellIs" priority="316" dxfId="6" operator="equal" stopIfTrue="1">
      <formula>"No Aceptable Con Control Especifico"</formula>
    </cfRule>
  </conditionalFormatting>
  <conditionalFormatting sqref="T370:U373">
    <cfRule type="cellIs" priority="315" dxfId="5" operator="equal" stopIfTrue="1">
      <formula>"No Aceptable Con Control Esp."</formula>
    </cfRule>
  </conditionalFormatting>
  <conditionalFormatting sqref="U370:U373">
    <cfRule type="containsText" priority="313" dxfId="4" operator="containsText" text="Mejorable">
      <formula>NOT(ISERROR(SEARCH("Mejorable",U370)))</formula>
    </cfRule>
  </conditionalFormatting>
  <conditionalFormatting sqref="U370:U373">
    <cfRule type="containsText" priority="310" dxfId="0" operator="containsText" text="No Aceptable o Aceptable con Control Especifico">
      <formula>NOT(ISERROR(SEARCH("No Aceptable o Aceptable con Control Especifico",U370)))</formula>
    </cfRule>
    <cfRule type="containsText" priority="311" dxfId="2" operator="containsText" text="No Aceptable">
      <formula>NOT(ISERROR(SEARCH("No Aceptable",U370)))</formula>
    </cfRule>
    <cfRule type="containsText" priority="312" dxfId="1" operator="containsText" text="No Aceptable o Aceptable con Control Especifico">
      <formula>NOT(ISERROR(SEARCH("No Aceptable o Aceptable con Control Especifico",U370)))</formula>
    </cfRule>
  </conditionalFormatting>
  <conditionalFormatting sqref="T370:T373">
    <cfRule type="cellIs" priority="309" dxfId="0" operator="equal">
      <formula>"II"</formula>
    </cfRule>
  </conditionalFormatting>
  <conditionalFormatting sqref="T406:U409">
    <cfRule type="cellIs" priority="306" dxfId="8" operator="equal" stopIfTrue="1">
      <formula>"Muy Alto"</formula>
    </cfRule>
    <cfRule type="cellIs" priority="307" dxfId="11" operator="equal" stopIfTrue="1">
      <formula>"Medio"</formula>
    </cfRule>
    <cfRule type="cellIs" priority="308" dxfId="12" operator="equal" stopIfTrue="1">
      <formula>"Bajo"</formula>
    </cfRule>
  </conditionalFormatting>
  <conditionalFormatting sqref="T406:U409">
    <cfRule type="cellIs" priority="305" dxfId="6" operator="equal" stopIfTrue="1">
      <formula>"Alto"</formula>
    </cfRule>
  </conditionalFormatting>
  <conditionalFormatting sqref="T406:U409">
    <cfRule type="cellIs" priority="301" dxfId="12" operator="equal" stopIfTrue="1">
      <formula>"IV"</formula>
    </cfRule>
    <cfRule type="cellIs" priority="302" dxfId="11" operator="equal" stopIfTrue="1">
      <formula>"III"</formula>
    </cfRule>
    <cfRule type="cellIs" priority="303" dxfId="6" operator="equal" stopIfTrue="1">
      <formula>"II"</formula>
    </cfRule>
    <cfRule type="cellIs" priority="304" dxfId="8" operator="equal" stopIfTrue="1">
      <formula>"I"</formula>
    </cfRule>
  </conditionalFormatting>
  <conditionalFormatting sqref="T406:U409">
    <cfRule type="cellIs" priority="299" dxfId="8" operator="equal" stopIfTrue="1">
      <formula>"No Aceptable"</formula>
    </cfRule>
    <cfRule type="cellIs" priority="300" dxfId="7" operator="equal" stopIfTrue="1">
      <formula>"Aceptable"</formula>
    </cfRule>
  </conditionalFormatting>
  <conditionalFormatting sqref="T406:U409">
    <cfRule type="cellIs" priority="298" dxfId="6" operator="equal" stopIfTrue="1">
      <formula>"No Aceptable Con Control Especifico"</formula>
    </cfRule>
  </conditionalFormatting>
  <conditionalFormatting sqref="T406:U409">
    <cfRule type="cellIs" priority="297" dxfId="5" operator="equal" stopIfTrue="1">
      <formula>"No Aceptable Con Control Esp."</formula>
    </cfRule>
  </conditionalFormatting>
  <conditionalFormatting sqref="U406:U409">
    <cfRule type="containsText" priority="295" dxfId="4" operator="containsText" text="Mejorable">
      <formula>NOT(ISERROR(SEARCH("Mejorable",U406)))</formula>
    </cfRule>
  </conditionalFormatting>
  <conditionalFormatting sqref="U406:U409">
    <cfRule type="containsText" priority="292" dxfId="0" operator="containsText" text="No Aceptable o Aceptable con Control Especifico">
      <formula>NOT(ISERROR(SEARCH("No Aceptable o Aceptable con Control Especifico",U406)))</formula>
    </cfRule>
    <cfRule type="containsText" priority="293" dxfId="2" operator="containsText" text="No Aceptable">
      <formula>NOT(ISERROR(SEARCH("No Aceptable",U406)))</formula>
    </cfRule>
    <cfRule type="containsText" priority="294" dxfId="1" operator="containsText" text="No Aceptable o Aceptable con Control Especifico">
      <formula>NOT(ISERROR(SEARCH("No Aceptable o Aceptable con Control Especifico",U406)))</formula>
    </cfRule>
  </conditionalFormatting>
  <conditionalFormatting sqref="T406:T409">
    <cfRule type="cellIs" priority="291" dxfId="0" operator="equal">
      <formula>"II"</formula>
    </cfRule>
  </conditionalFormatting>
  <conditionalFormatting sqref="T442:U445">
    <cfRule type="cellIs" priority="288" dxfId="8" operator="equal" stopIfTrue="1">
      <formula>"Muy Alto"</formula>
    </cfRule>
    <cfRule type="cellIs" priority="289" dxfId="11" operator="equal" stopIfTrue="1">
      <formula>"Medio"</formula>
    </cfRule>
    <cfRule type="cellIs" priority="290" dxfId="12" operator="equal" stopIfTrue="1">
      <formula>"Bajo"</formula>
    </cfRule>
  </conditionalFormatting>
  <conditionalFormatting sqref="T442:U445">
    <cfRule type="cellIs" priority="287" dxfId="6" operator="equal" stopIfTrue="1">
      <formula>"Alto"</formula>
    </cfRule>
  </conditionalFormatting>
  <conditionalFormatting sqref="T442:U445">
    <cfRule type="cellIs" priority="283" dxfId="12" operator="equal" stopIfTrue="1">
      <formula>"IV"</formula>
    </cfRule>
    <cfRule type="cellIs" priority="284" dxfId="11" operator="equal" stopIfTrue="1">
      <formula>"III"</formula>
    </cfRule>
    <cfRule type="cellIs" priority="285" dxfId="6" operator="equal" stopIfTrue="1">
      <formula>"II"</formula>
    </cfRule>
    <cfRule type="cellIs" priority="286" dxfId="8" operator="equal" stopIfTrue="1">
      <formula>"I"</formula>
    </cfRule>
  </conditionalFormatting>
  <conditionalFormatting sqref="T442:U445">
    <cfRule type="cellIs" priority="281" dxfId="8" operator="equal" stopIfTrue="1">
      <formula>"No Aceptable"</formula>
    </cfRule>
    <cfRule type="cellIs" priority="282" dxfId="7" operator="equal" stopIfTrue="1">
      <formula>"Aceptable"</formula>
    </cfRule>
  </conditionalFormatting>
  <conditionalFormatting sqref="T442:U445">
    <cfRule type="cellIs" priority="280" dxfId="6" operator="equal" stopIfTrue="1">
      <formula>"No Aceptable Con Control Especifico"</formula>
    </cfRule>
  </conditionalFormatting>
  <conditionalFormatting sqref="T442:U445">
    <cfRule type="cellIs" priority="279" dxfId="5" operator="equal" stopIfTrue="1">
      <formula>"No Aceptable Con Control Esp."</formula>
    </cfRule>
  </conditionalFormatting>
  <conditionalFormatting sqref="U442:U445">
    <cfRule type="containsText" priority="277" dxfId="4" operator="containsText" text="Mejorable">
      <formula>NOT(ISERROR(SEARCH("Mejorable",U442)))</formula>
    </cfRule>
  </conditionalFormatting>
  <conditionalFormatting sqref="U442:U445">
    <cfRule type="containsText" priority="274" dxfId="0" operator="containsText" text="No Aceptable o Aceptable con Control Especifico">
      <formula>NOT(ISERROR(SEARCH("No Aceptable o Aceptable con Control Especifico",U442)))</formula>
    </cfRule>
    <cfRule type="containsText" priority="275" dxfId="2" operator="containsText" text="No Aceptable">
      <formula>NOT(ISERROR(SEARCH("No Aceptable",U442)))</formula>
    </cfRule>
    <cfRule type="containsText" priority="276" dxfId="1" operator="containsText" text="No Aceptable o Aceptable con Control Especifico">
      <formula>NOT(ISERROR(SEARCH("No Aceptable o Aceptable con Control Especifico",U442)))</formula>
    </cfRule>
  </conditionalFormatting>
  <conditionalFormatting sqref="T442:T445">
    <cfRule type="cellIs" priority="273" dxfId="0" operator="equal">
      <formula>"II"</formula>
    </cfRule>
  </conditionalFormatting>
  <conditionalFormatting sqref="T478:U481">
    <cfRule type="cellIs" priority="270" dxfId="8" operator="equal" stopIfTrue="1">
      <formula>"Muy Alto"</formula>
    </cfRule>
    <cfRule type="cellIs" priority="271" dxfId="11" operator="equal" stopIfTrue="1">
      <formula>"Medio"</formula>
    </cfRule>
    <cfRule type="cellIs" priority="272" dxfId="12" operator="equal" stopIfTrue="1">
      <formula>"Bajo"</formula>
    </cfRule>
  </conditionalFormatting>
  <conditionalFormatting sqref="T478:U481">
    <cfRule type="cellIs" priority="269" dxfId="6" operator="equal" stopIfTrue="1">
      <formula>"Alto"</formula>
    </cfRule>
  </conditionalFormatting>
  <conditionalFormatting sqref="T478:U481">
    <cfRule type="cellIs" priority="265" dxfId="12" operator="equal" stopIfTrue="1">
      <formula>"IV"</formula>
    </cfRule>
    <cfRule type="cellIs" priority="266" dxfId="11" operator="equal" stopIfTrue="1">
      <formula>"III"</formula>
    </cfRule>
    <cfRule type="cellIs" priority="267" dxfId="6" operator="equal" stopIfTrue="1">
      <formula>"II"</formula>
    </cfRule>
    <cfRule type="cellIs" priority="268" dxfId="8" operator="equal" stopIfTrue="1">
      <formula>"I"</formula>
    </cfRule>
  </conditionalFormatting>
  <conditionalFormatting sqref="T478:U481">
    <cfRule type="cellIs" priority="263" dxfId="8" operator="equal" stopIfTrue="1">
      <formula>"No Aceptable"</formula>
    </cfRule>
    <cfRule type="cellIs" priority="264" dxfId="7" operator="equal" stopIfTrue="1">
      <formula>"Aceptable"</formula>
    </cfRule>
  </conditionalFormatting>
  <conditionalFormatting sqref="T478:U481">
    <cfRule type="cellIs" priority="262" dxfId="6" operator="equal" stopIfTrue="1">
      <formula>"No Aceptable Con Control Especifico"</formula>
    </cfRule>
  </conditionalFormatting>
  <conditionalFormatting sqref="T478:U481">
    <cfRule type="cellIs" priority="261" dxfId="5" operator="equal" stopIfTrue="1">
      <formula>"No Aceptable Con Control Esp."</formula>
    </cfRule>
  </conditionalFormatting>
  <conditionalFormatting sqref="U478:U481">
    <cfRule type="containsText" priority="259" dxfId="4" operator="containsText" text="Mejorable">
      <formula>NOT(ISERROR(SEARCH("Mejorable",U478)))</formula>
    </cfRule>
  </conditionalFormatting>
  <conditionalFormatting sqref="U478:U481">
    <cfRule type="containsText" priority="256" dxfId="0" operator="containsText" text="No Aceptable o Aceptable con Control Especifico">
      <formula>NOT(ISERROR(SEARCH("No Aceptable o Aceptable con Control Especifico",U478)))</formula>
    </cfRule>
    <cfRule type="containsText" priority="257" dxfId="2" operator="containsText" text="No Aceptable">
      <formula>NOT(ISERROR(SEARCH("No Aceptable",U478)))</formula>
    </cfRule>
    <cfRule type="containsText" priority="258" dxfId="1" operator="containsText" text="No Aceptable o Aceptable con Control Especifico">
      <formula>NOT(ISERROR(SEARCH("No Aceptable o Aceptable con Control Especifico",U478)))</formula>
    </cfRule>
  </conditionalFormatting>
  <conditionalFormatting sqref="T478:T481">
    <cfRule type="cellIs" priority="255" dxfId="0" operator="equal">
      <formula>"II"</formula>
    </cfRule>
  </conditionalFormatting>
  <conditionalFormatting sqref="P53:P54 P47:P49 P61:P82">
    <cfRule type="cellIs" priority="182" operator="equal" stopIfTrue="1">
      <formula>"10, 25, 50, 100"</formula>
    </cfRule>
  </conditionalFormatting>
  <conditionalFormatting sqref="P55">
    <cfRule type="cellIs" priority="181" operator="equal" stopIfTrue="1">
      <formula>"10, 25, 50, 100"</formula>
    </cfRule>
  </conditionalFormatting>
  <conditionalFormatting sqref="P50">
    <cfRule type="cellIs" priority="180" operator="equal" stopIfTrue="1">
      <formula>"10, 25, 50, 100"</formula>
    </cfRule>
  </conditionalFormatting>
  <conditionalFormatting sqref="P51:P52">
    <cfRule type="cellIs" priority="179" operator="equal" stopIfTrue="1">
      <formula>"10, 25, 50, 100"</formula>
    </cfRule>
  </conditionalFormatting>
  <conditionalFormatting sqref="P60">
    <cfRule type="cellIs" priority="178" operator="equal" stopIfTrue="1">
      <formula>"10, 25, 50, 100"</formula>
    </cfRule>
  </conditionalFormatting>
  <conditionalFormatting sqref="P56:P59">
    <cfRule type="cellIs" priority="177" operator="equal" stopIfTrue="1">
      <formula>"10, 25, 50, 100"</formula>
    </cfRule>
  </conditionalFormatting>
  <conditionalFormatting sqref="P89:P90 P83:P85 P97:P118">
    <cfRule type="cellIs" priority="176" operator="equal" stopIfTrue="1">
      <formula>"10, 25, 50, 100"</formula>
    </cfRule>
  </conditionalFormatting>
  <conditionalFormatting sqref="P91">
    <cfRule type="cellIs" priority="175" operator="equal" stopIfTrue="1">
      <formula>"10, 25, 50, 100"</formula>
    </cfRule>
  </conditionalFormatting>
  <conditionalFormatting sqref="P86">
    <cfRule type="cellIs" priority="174" operator="equal" stopIfTrue="1">
      <formula>"10, 25, 50, 100"</formula>
    </cfRule>
  </conditionalFormatting>
  <conditionalFormatting sqref="P87:P88">
    <cfRule type="cellIs" priority="173" operator="equal" stopIfTrue="1">
      <formula>"10, 25, 50, 100"</formula>
    </cfRule>
  </conditionalFormatting>
  <conditionalFormatting sqref="P96">
    <cfRule type="cellIs" priority="172" operator="equal" stopIfTrue="1">
      <formula>"10, 25, 50, 100"</formula>
    </cfRule>
  </conditionalFormatting>
  <conditionalFormatting sqref="P92:P95">
    <cfRule type="cellIs" priority="171" operator="equal" stopIfTrue="1">
      <formula>"10, 25, 50, 100"</formula>
    </cfRule>
  </conditionalFormatting>
  <conditionalFormatting sqref="P125:P126 P119:P121 P133:P154">
    <cfRule type="cellIs" priority="170" operator="equal" stopIfTrue="1">
      <formula>"10, 25, 50, 100"</formula>
    </cfRule>
  </conditionalFormatting>
  <conditionalFormatting sqref="P127">
    <cfRule type="cellIs" priority="169" operator="equal" stopIfTrue="1">
      <formula>"10, 25, 50, 100"</formula>
    </cfRule>
  </conditionalFormatting>
  <conditionalFormatting sqref="P122">
    <cfRule type="cellIs" priority="168" operator="equal" stopIfTrue="1">
      <formula>"10, 25, 50, 100"</formula>
    </cfRule>
  </conditionalFormatting>
  <conditionalFormatting sqref="P123:P124">
    <cfRule type="cellIs" priority="167" operator="equal" stopIfTrue="1">
      <formula>"10, 25, 50, 100"</formula>
    </cfRule>
  </conditionalFormatting>
  <conditionalFormatting sqref="P132">
    <cfRule type="cellIs" priority="166" operator="equal" stopIfTrue="1">
      <formula>"10, 25, 50, 100"</formula>
    </cfRule>
  </conditionalFormatting>
  <conditionalFormatting sqref="P128:P131">
    <cfRule type="cellIs" priority="165" operator="equal" stopIfTrue="1">
      <formula>"10, 25, 50, 100"</formula>
    </cfRule>
  </conditionalFormatting>
  <conditionalFormatting sqref="P161:P162 P155:P157 P169:P190">
    <cfRule type="cellIs" priority="164" operator="equal" stopIfTrue="1">
      <formula>"10, 25, 50, 100"</formula>
    </cfRule>
  </conditionalFormatting>
  <conditionalFormatting sqref="P163">
    <cfRule type="cellIs" priority="163" operator="equal" stopIfTrue="1">
      <formula>"10, 25, 50, 100"</formula>
    </cfRule>
  </conditionalFormatting>
  <conditionalFormatting sqref="P158">
    <cfRule type="cellIs" priority="162" operator="equal" stopIfTrue="1">
      <formula>"10, 25, 50, 100"</formula>
    </cfRule>
  </conditionalFormatting>
  <conditionalFormatting sqref="P159:P160">
    <cfRule type="cellIs" priority="161" operator="equal" stopIfTrue="1">
      <formula>"10, 25, 50, 100"</formula>
    </cfRule>
  </conditionalFormatting>
  <conditionalFormatting sqref="P168">
    <cfRule type="cellIs" priority="160" operator="equal" stopIfTrue="1">
      <formula>"10, 25, 50, 100"</formula>
    </cfRule>
  </conditionalFormatting>
  <conditionalFormatting sqref="P164:P167">
    <cfRule type="cellIs" priority="159" operator="equal" stopIfTrue="1">
      <formula>"10, 25, 50, 100"</formula>
    </cfRule>
  </conditionalFormatting>
  <conditionalFormatting sqref="P197:P198 P191:P193 P205:P226">
    <cfRule type="cellIs" priority="158" operator="equal" stopIfTrue="1">
      <formula>"10, 25, 50, 100"</formula>
    </cfRule>
  </conditionalFormatting>
  <conditionalFormatting sqref="P199">
    <cfRule type="cellIs" priority="157" operator="equal" stopIfTrue="1">
      <formula>"10, 25, 50, 100"</formula>
    </cfRule>
  </conditionalFormatting>
  <conditionalFormatting sqref="P194">
    <cfRule type="cellIs" priority="156" operator="equal" stopIfTrue="1">
      <formula>"10, 25, 50, 100"</formula>
    </cfRule>
  </conditionalFormatting>
  <conditionalFormatting sqref="P195:P196">
    <cfRule type="cellIs" priority="155" operator="equal" stopIfTrue="1">
      <formula>"10, 25, 50, 100"</formula>
    </cfRule>
  </conditionalFormatting>
  <conditionalFormatting sqref="P204">
    <cfRule type="cellIs" priority="154" operator="equal" stopIfTrue="1">
      <formula>"10, 25, 50, 100"</formula>
    </cfRule>
  </conditionalFormatting>
  <conditionalFormatting sqref="P200:P203">
    <cfRule type="cellIs" priority="153" operator="equal" stopIfTrue="1">
      <formula>"10, 25, 50, 100"</formula>
    </cfRule>
  </conditionalFormatting>
  <conditionalFormatting sqref="P233:P234 P227:P229 P241:P262">
    <cfRule type="cellIs" priority="152" operator="equal" stopIfTrue="1">
      <formula>"10, 25, 50, 100"</formula>
    </cfRule>
  </conditionalFormatting>
  <conditionalFormatting sqref="P235">
    <cfRule type="cellIs" priority="151" operator="equal" stopIfTrue="1">
      <formula>"10, 25, 50, 100"</formula>
    </cfRule>
  </conditionalFormatting>
  <conditionalFormatting sqref="P230">
    <cfRule type="cellIs" priority="150" operator="equal" stopIfTrue="1">
      <formula>"10, 25, 50, 100"</formula>
    </cfRule>
  </conditionalFormatting>
  <conditionalFormatting sqref="P231:P232">
    <cfRule type="cellIs" priority="149" operator="equal" stopIfTrue="1">
      <formula>"10, 25, 50, 100"</formula>
    </cfRule>
  </conditionalFormatting>
  <conditionalFormatting sqref="P240">
    <cfRule type="cellIs" priority="148" operator="equal" stopIfTrue="1">
      <formula>"10, 25, 50, 100"</formula>
    </cfRule>
  </conditionalFormatting>
  <conditionalFormatting sqref="P236:P239">
    <cfRule type="cellIs" priority="147" operator="equal" stopIfTrue="1">
      <formula>"10, 25, 50, 100"</formula>
    </cfRule>
  </conditionalFormatting>
  <conditionalFormatting sqref="P269:P270 P263:P265 P277:P298">
    <cfRule type="cellIs" priority="146" operator="equal" stopIfTrue="1">
      <formula>"10, 25, 50, 100"</formula>
    </cfRule>
  </conditionalFormatting>
  <conditionalFormatting sqref="P271">
    <cfRule type="cellIs" priority="145" operator="equal" stopIfTrue="1">
      <formula>"10, 25, 50, 100"</formula>
    </cfRule>
  </conditionalFormatting>
  <conditionalFormatting sqref="P266">
    <cfRule type="cellIs" priority="144" operator="equal" stopIfTrue="1">
      <formula>"10, 25, 50, 100"</formula>
    </cfRule>
  </conditionalFormatting>
  <conditionalFormatting sqref="P267:P268">
    <cfRule type="cellIs" priority="143" operator="equal" stopIfTrue="1">
      <formula>"10, 25, 50, 100"</formula>
    </cfRule>
  </conditionalFormatting>
  <conditionalFormatting sqref="P276">
    <cfRule type="cellIs" priority="142" operator="equal" stopIfTrue="1">
      <formula>"10, 25, 50, 100"</formula>
    </cfRule>
  </conditionalFormatting>
  <conditionalFormatting sqref="P272:P275">
    <cfRule type="cellIs" priority="141" operator="equal" stopIfTrue="1">
      <formula>"10, 25, 50, 100"</formula>
    </cfRule>
  </conditionalFormatting>
  <conditionalFormatting sqref="P331:P332 P325:P327 P339:P360">
    <cfRule type="cellIs" priority="140" operator="equal" stopIfTrue="1">
      <formula>"10, 25, 50, 100"</formula>
    </cfRule>
  </conditionalFormatting>
  <conditionalFormatting sqref="P333">
    <cfRule type="cellIs" priority="139" operator="equal" stopIfTrue="1">
      <formula>"10, 25, 50, 100"</formula>
    </cfRule>
  </conditionalFormatting>
  <conditionalFormatting sqref="P328">
    <cfRule type="cellIs" priority="138" operator="equal" stopIfTrue="1">
      <formula>"10, 25, 50, 100"</formula>
    </cfRule>
  </conditionalFormatting>
  <conditionalFormatting sqref="P329:P330">
    <cfRule type="cellIs" priority="137" operator="equal" stopIfTrue="1">
      <formula>"10, 25, 50, 100"</formula>
    </cfRule>
  </conditionalFormatting>
  <conditionalFormatting sqref="P338">
    <cfRule type="cellIs" priority="136" operator="equal" stopIfTrue="1">
      <formula>"10, 25, 50, 100"</formula>
    </cfRule>
  </conditionalFormatting>
  <conditionalFormatting sqref="P334:P337">
    <cfRule type="cellIs" priority="135" operator="equal" stopIfTrue="1">
      <formula>"10, 25, 50, 100"</formula>
    </cfRule>
  </conditionalFormatting>
  <conditionalFormatting sqref="P367:P368 P361:P363 P375:P396">
    <cfRule type="cellIs" priority="134" operator="equal" stopIfTrue="1">
      <formula>"10, 25, 50, 100"</formula>
    </cfRule>
  </conditionalFormatting>
  <conditionalFormatting sqref="P369">
    <cfRule type="cellIs" priority="133" operator="equal" stopIfTrue="1">
      <formula>"10, 25, 50, 100"</formula>
    </cfRule>
  </conditionalFormatting>
  <conditionalFormatting sqref="P364">
    <cfRule type="cellIs" priority="132" operator="equal" stopIfTrue="1">
      <formula>"10, 25, 50, 100"</formula>
    </cfRule>
  </conditionalFormatting>
  <conditionalFormatting sqref="P365:P366">
    <cfRule type="cellIs" priority="131" operator="equal" stopIfTrue="1">
      <formula>"10, 25, 50, 100"</formula>
    </cfRule>
  </conditionalFormatting>
  <conditionalFormatting sqref="P374">
    <cfRule type="cellIs" priority="130" operator="equal" stopIfTrue="1">
      <formula>"10, 25, 50, 100"</formula>
    </cfRule>
  </conditionalFormatting>
  <conditionalFormatting sqref="P370:P373">
    <cfRule type="cellIs" priority="129" operator="equal" stopIfTrue="1">
      <formula>"10, 25, 50, 100"</formula>
    </cfRule>
  </conditionalFormatting>
  <conditionalFormatting sqref="P403:P404 P397:P399 P411:P432">
    <cfRule type="cellIs" priority="128" operator="equal" stopIfTrue="1">
      <formula>"10, 25, 50, 100"</formula>
    </cfRule>
  </conditionalFormatting>
  <conditionalFormatting sqref="P405">
    <cfRule type="cellIs" priority="127" operator="equal" stopIfTrue="1">
      <formula>"10, 25, 50, 100"</formula>
    </cfRule>
  </conditionalFormatting>
  <conditionalFormatting sqref="P400">
    <cfRule type="cellIs" priority="126" operator="equal" stopIfTrue="1">
      <formula>"10, 25, 50, 100"</formula>
    </cfRule>
  </conditionalFormatting>
  <conditionalFormatting sqref="P401:P402">
    <cfRule type="cellIs" priority="125" operator="equal" stopIfTrue="1">
      <formula>"10, 25, 50, 100"</formula>
    </cfRule>
  </conditionalFormatting>
  <conditionalFormatting sqref="P410">
    <cfRule type="cellIs" priority="124" operator="equal" stopIfTrue="1">
      <formula>"10, 25, 50, 100"</formula>
    </cfRule>
  </conditionalFormatting>
  <conditionalFormatting sqref="P406:P409">
    <cfRule type="cellIs" priority="123" operator="equal" stopIfTrue="1">
      <formula>"10, 25, 50, 100"</formula>
    </cfRule>
  </conditionalFormatting>
  <conditionalFormatting sqref="P439:P440 P433:P435 P447:P468">
    <cfRule type="cellIs" priority="122" operator="equal" stopIfTrue="1">
      <formula>"10, 25, 50, 100"</formula>
    </cfRule>
  </conditionalFormatting>
  <conditionalFormatting sqref="P441">
    <cfRule type="cellIs" priority="121" operator="equal" stopIfTrue="1">
      <formula>"10, 25, 50, 100"</formula>
    </cfRule>
  </conditionalFormatting>
  <conditionalFormatting sqref="P436">
    <cfRule type="cellIs" priority="120" operator="equal" stopIfTrue="1">
      <formula>"10, 25, 50, 100"</formula>
    </cfRule>
  </conditionalFormatting>
  <conditionalFormatting sqref="P437:P438">
    <cfRule type="cellIs" priority="119" operator="equal" stopIfTrue="1">
      <formula>"10, 25, 50, 100"</formula>
    </cfRule>
  </conditionalFormatting>
  <conditionalFormatting sqref="P446">
    <cfRule type="cellIs" priority="118" operator="equal" stopIfTrue="1">
      <formula>"10, 25, 50, 100"</formula>
    </cfRule>
  </conditionalFormatting>
  <conditionalFormatting sqref="P442:P445">
    <cfRule type="cellIs" priority="117" operator="equal" stopIfTrue="1">
      <formula>"10, 25, 50, 100"</formula>
    </cfRule>
  </conditionalFormatting>
  <conditionalFormatting sqref="P475:P476 P469:P471 P483:P504">
    <cfRule type="cellIs" priority="116" operator="equal" stopIfTrue="1">
      <formula>"10, 25, 50, 100"</formula>
    </cfRule>
  </conditionalFormatting>
  <conditionalFormatting sqref="P477">
    <cfRule type="cellIs" priority="115" operator="equal" stopIfTrue="1">
      <formula>"10, 25, 50, 100"</formula>
    </cfRule>
  </conditionalFormatting>
  <conditionalFormatting sqref="P472">
    <cfRule type="cellIs" priority="114" operator="equal" stopIfTrue="1">
      <formula>"10, 25, 50, 100"</formula>
    </cfRule>
  </conditionalFormatting>
  <conditionalFormatting sqref="P473:P474">
    <cfRule type="cellIs" priority="113" operator="equal" stopIfTrue="1">
      <formula>"10, 25, 50, 100"</formula>
    </cfRule>
  </conditionalFormatting>
  <conditionalFormatting sqref="P482">
    <cfRule type="cellIs" priority="112" operator="equal" stopIfTrue="1">
      <formula>"10, 25, 50, 100"</formula>
    </cfRule>
  </conditionalFormatting>
  <conditionalFormatting sqref="P478:P481">
    <cfRule type="cellIs" priority="111" operator="equal" stopIfTrue="1">
      <formula>"10, 25, 50, 100"</formula>
    </cfRule>
  </conditionalFormatting>
  <conditionalFormatting sqref="P520">
    <cfRule type="cellIs" priority="1" operator="equal" stopIfTrue="1">
      <formula>"10, 25, 50, 100"</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dataValidations count="5">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482:I504 I11:I19 I24:I55 I60:I91 I96:I127 I132:I163 I168:I199 I204:I235 I240:I271 I276:I333 I338:I369 I374:I405 I410:I441 I446:I477">
      <formula1>Hoja2!$A$3:$A$54</formula1>
    </dataValidation>
    <dataValidation type="list" allowBlank="1" showInputMessage="1" showErrorMessage="1" sqref="I20:I23 I56:I59 I92:I95 I128:I131 I164:I167 I200:I203 I236:I239 I272:I275 I334:I337 I370:I373 I406:I409 I442:I445 I478:I481 I505:I540">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79" t="s">
        <v>257</v>
      </c>
      <c r="B1" s="180"/>
      <c r="C1" s="180"/>
      <c r="D1" s="180"/>
      <c r="E1" s="180"/>
      <c r="F1" s="181"/>
    </row>
    <row r="2" spans="1:6" ht="15.75" thickBot="1">
      <c r="A2" s="182" t="s">
        <v>258</v>
      </c>
      <c r="B2" s="183"/>
      <c r="C2" s="183"/>
      <c r="D2" s="183"/>
      <c r="E2" s="183"/>
      <c r="F2" s="184"/>
    </row>
    <row r="3" spans="1:6" ht="15.75" thickBot="1">
      <c r="A3" s="185" t="s">
        <v>259</v>
      </c>
      <c r="B3" s="186"/>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3" t="s">
        <v>275</v>
      </c>
      <c r="B7" s="173">
        <v>32</v>
      </c>
      <c r="C7" s="175">
        <v>6</v>
      </c>
      <c r="D7" s="167" t="s">
        <v>276</v>
      </c>
      <c r="E7" s="169" t="s">
        <v>277</v>
      </c>
      <c r="F7" s="171" t="s">
        <v>278</v>
      </c>
    </row>
    <row r="8" spans="1:6" ht="282.75" customHeight="1">
      <c r="A8" s="164"/>
      <c r="B8" s="174"/>
      <c r="C8" s="176"/>
      <c r="D8" s="168"/>
      <c r="E8" s="170"/>
      <c r="F8" s="172"/>
    </row>
    <row r="9" spans="1:6" ht="409.5" customHeight="1">
      <c r="A9" s="38" t="s">
        <v>279</v>
      </c>
      <c r="B9" s="39">
        <v>32</v>
      </c>
      <c r="C9" s="40">
        <v>1</v>
      </c>
      <c r="D9" s="32" t="s">
        <v>280</v>
      </c>
      <c r="E9" s="54" t="s">
        <v>281</v>
      </c>
      <c r="F9" s="55" t="s">
        <v>282</v>
      </c>
    </row>
    <row r="10" spans="1:6" ht="228" customHeight="1">
      <c r="A10" s="163" t="s">
        <v>283</v>
      </c>
      <c r="B10" s="173">
        <v>32</v>
      </c>
      <c r="C10" s="175">
        <v>1</v>
      </c>
      <c r="D10" s="167" t="s">
        <v>284</v>
      </c>
      <c r="E10" s="177" t="s">
        <v>285</v>
      </c>
      <c r="F10" s="171" t="s">
        <v>286</v>
      </c>
    </row>
    <row r="11" spans="1:6" ht="228" customHeight="1">
      <c r="A11" s="164"/>
      <c r="B11" s="174"/>
      <c r="C11" s="176"/>
      <c r="D11" s="168"/>
      <c r="E11" s="178"/>
      <c r="F11" s="172"/>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3" t="s">
        <v>304</v>
      </c>
      <c r="B17" s="165">
        <v>42</v>
      </c>
      <c r="C17" s="167">
        <v>6</v>
      </c>
      <c r="D17" s="167" t="s">
        <v>305</v>
      </c>
      <c r="E17" s="169" t="s">
        <v>306</v>
      </c>
      <c r="F17" s="171" t="s">
        <v>307</v>
      </c>
    </row>
    <row r="18" spans="1:6" ht="34.5" customHeight="1">
      <c r="A18" s="164"/>
      <c r="B18" s="166"/>
      <c r="C18" s="168"/>
      <c r="D18" s="168"/>
      <c r="E18" s="170"/>
      <c r="F18" s="172"/>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61" t="s">
        <v>260</v>
      </c>
      <c r="B22" s="162"/>
      <c r="C22" s="48">
        <f>SUM(C4:C21)</f>
        <v>75</v>
      </c>
      <c r="D22" s="48"/>
      <c r="E22" s="49"/>
      <c r="F22" s="50"/>
    </row>
    <row r="23" spans="1:4" ht="15">
      <c r="A23" s="51"/>
      <c r="B23" s="51"/>
      <c r="C23" s="51"/>
      <c r="D23" s="51"/>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9" t="s">
        <v>1</v>
      </c>
      <c r="B1" s="190"/>
      <c r="C1" s="191" t="s">
        <v>37</v>
      </c>
      <c r="D1" s="193" t="s">
        <v>38</v>
      </c>
      <c r="E1" s="194"/>
      <c r="F1" s="195" t="s">
        <v>39</v>
      </c>
      <c r="G1" s="187" t="s">
        <v>40</v>
      </c>
      <c r="H1" s="187" t="s">
        <v>41</v>
      </c>
      <c r="I1" s="187" t="s">
        <v>42</v>
      </c>
    </row>
    <row r="2" spans="1:9" ht="15">
      <c r="A2" s="17" t="s">
        <v>43</v>
      </c>
      <c r="B2" s="18" t="s">
        <v>44</v>
      </c>
      <c r="C2" s="192"/>
      <c r="D2" s="19" t="s">
        <v>45</v>
      </c>
      <c r="E2" s="17" t="s">
        <v>46</v>
      </c>
      <c r="F2" s="196"/>
      <c r="G2" s="188"/>
      <c r="H2" s="188"/>
      <c r="I2" s="188"/>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2018-08-14T21:32:05Z</dcterms:modified>
  <cp:category/>
  <cp:version/>
  <cp:contentType/>
  <cp:contentStatus/>
</cp:coreProperties>
</file>