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5345" windowHeight="4455" tabRatio="645" activeTab="1"/>
  </bookViews>
  <sheets>
    <sheet name="MATRIZ TANQUE LOS PINOS " sheetId="1" r:id="rId1"/>
    <sheet name="CARGOS TANQUE NIVELES " sheetId="6" r:id="rId2"/>
    <sheet name="Hoja2" sheetId="3" r:id="rId3"/>
  </sheets>
  <externalReferences>
    <externalReference r:id="rId6"/>
  </externalReferences>
  <definedNames>
    <definedName name="_xlnm.Print_Area" localSheetId="2">'Hoja2'!$A$1:$I$54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<sst xmlns="http://schemas.openxmlformats.org/spreadsheetml/2006/main" count="1010" uniqueCount="345">
  <si>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</si>
  <si>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</si>
  <si>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</si>
  <si>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</si>
  <si>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</si>
  <si>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</si>
  <si>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</si>
  <si>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</si>
  <si>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</si>
  <si>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</si>
  <si>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</si>
  <si>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</si>
  <si>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</si>
  <si>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</si>
  <si>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</si>
  <si>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</si>
  <si>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</si>
  <si>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</si>
  <si>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</si>
  <si>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</si>
  <si>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</si>
  <si>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</si>
  <si>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</si>
  <si>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</si>
  <si>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</si>
  <si>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</si>
  <si>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</si>
  <si>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</si>
  <si>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</si>
  <si>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</si>
  <si>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</si>
  <si>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</si>
  <si>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</si>
  <si>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</si>
  <si>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CONDICIONES DE SEGURIDAD-EXCAVACIONES</t>
  </si>
  <si>
    <t>SECUELA, CALIFICACIÓN DE ENFERMEDAD LABORAL</t>
  </si>
  <si>
    <t>SECUELA, CALIFICACIÓN DE ENFERMEDAD LABORAL, MUERTE</t>
  </si>
  <si>
    <t>EFECTO POSIBLE</t>
  </si>
  <si>
    <t>CONTROLES EXISTENTES</t>
  </si>
  <si>
    <t>PEOR CONSECUENCIA</t>
  </si>
  <si>
    <t>CONTROLES ADMINISTRATIVOS, SEÑALIZACIÓN Y ADVERTENCIA</t>
  </si>
  <si>
    <t>CAPACITACIÓN Y ENTRENAMIENTO</t>
  </si>
  <si>
    <t>CONTROL OPERACIONAL</t>
  </si>
  <si>
    <t>CLASIFICACIÓN</t>
  </si>
  <si>
    <t>DESCRIPCIÓN</t>
  </si>
  <si>
    <t>MEDIO</t>
  </si>
  <si>
    <t>INDIVIDUO</t>
  </si>
  <si>
    <t>FÍSICO - ILUMINACIÓN</t>
  </si>
  <si>
    <t>AUSENCIA O EXCESO DE LUZ EN UN AMBIENTE</t>
  </si>
  <si>
    <t>ESTRÉS, DIFICULTAD PARA VER, CANSANCIO VISUAL</t>
  </si>
  <si>
    <t>PG INSPECCIONES, PG EMERGENCIA</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</si>
  <si>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</si>
  <si>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</si>
  <si>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</si>
  <si>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</si>
  <si>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</si>
  <si>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</si>
  <si>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</si>
  <si>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</si>
  <si>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</si>
  <si>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</si>
  <si>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</si>
  <si>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</si>
  <si>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</si>
  <si>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</si>
  <si>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</si>
  <si>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</si>
  <si>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</si>
  <si>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</si>
  <si>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</si>
  <si>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</si>
  <si>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</si>
  <si>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</si>
  <si>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</si>
  <si>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</si>
  <si>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</si>
  <si>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</si>
  <si>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</si>
  <si>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</si>
  <si>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</si>
  <si>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</si>
  <si>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</si>
  <si>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</si>
  <si>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</si>
  <si>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</si>
  <si>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</si>
  <si>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</si>
  <si>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</si>
  <si>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</si>
  <si>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</si>
  <si>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</si>
  <si>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</si>
  <si>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</si>
  <si>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</si>
  <si>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</si>
  <si>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</si>
  <si>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</si>
  <si>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</si>
  <si>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</si>
  <si>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</si>
  <si>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</si>
  <si>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</si>
  <si>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</si>
  <si>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</si>
  <si>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MICROORGANISMOS</t>
  </si>
  <si>
    <t>GRIPAS, NAUSEAS, MAREOS, MALESTAR GENERAL</t>
  </si>
  <si>
    <t>PVE BIOLÓGICO</t>
  </si>
  <si>
    <t>NS BIOLÓGICO</t>
  </si>
  <si>
    <t>BUENAS PRACTICAS</t>
  </si>
  <si>
    <t>MICROORGANISMOS EN EL AMBIENTE</t>
  </si>
  <si>
    <t>LESIONES EN LA PIEL, MALESTAR GENERAL</t>
  </si>
  <si>
    <t>PVE BIOLÓGICO, ELEMENTOS DE PROTECCION PERSONAL</t>
  </si>
  <si>
    <t>AUTOCIODADO E HIGIENE, USO DE EPP</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</si>
  <si>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</si>
  <si>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</si>
  <si>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</si>
  <si>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</si>
  <si>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</si>
  <si>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</si>
  <si>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</si>
  <si>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</si>
  <si>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</si>
  <si>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</si>
  <si>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</si>
  <si>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</si>
  <si>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</si>
  <si>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</si>
  <si>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</si>
  <si>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</si>
  <si>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</si>
  <si>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</si>
  <si>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</si>
  <si>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FORZADAS, PROLONGADAS EN PERSONAL OPERATIVO</t>
  </si>
  <si>
    <t>DOLOR DE ESPALDA, LESIONES EN LA COLUMNA</t>
  </si>
  <si>
    <t>PVE BIOMECÁNICO, EXÁMENES PERIODICOS, PG MEDICINA PREVENTIVA Y DEL TRABAJO</t>
  </si>
  <si>
    <t>HIGIENE POSTURAL</t>
  </si>
  <si>
    <t>POSTURA SEDENTE PROLONGADA EN PERSONAL ADMINISTRATIVO</t>
  </si>
  <si>
    <t>HIGIENE POSTURAL, MOVIMIENTOS REPETITIVOS</t>
  </si>
  <si>
    <t>LESIONES OSTEOMUSCULARES, TRANSTORNO DE TRAUMA ACUMULATIVO</t>
  </si>
  <si>
    <t>PVE BIOMECÁNICO, PG MEDICINA PREVENTIVA Y DEL TRABAJO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</si>
  <si>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</si>
  <si>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</si>
  <si>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</si>
  <si>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</si>
  <si>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</si>
  <si>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</si>
  <si>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</si>
  <si>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</si>
  <si>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</si>
  <si>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</si>
  <si>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</si>
  <si>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</si>
  <si>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</si>
  <si>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</si>
  <si>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</si>
  <si>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</si>
  <si>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</si>
  <si>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</si>
  <si>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</si>
  <si>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</si>
  <si>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</si>
  <si>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</si>
  <si>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</si>
  <si>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</si>
  <si>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</si>
  <si>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</si>
  <si>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</si>
  <si>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</si>
  <si>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</si>
  <si>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</si>
  <si>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</si>
  <si>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</si>
  <si>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</si>
  <si>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</si>
  <si>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</si>
  <si>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</si>
  <si>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</si>
  <si>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</si>
  <si>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</si>
  <si>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</si>
  <si>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</si>
  <si>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</si>
  <si>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</si>
  <si>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</si>
  <si>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CAPACITACIÓN</t>
  </si>
  <si>
    <t>SEGUIMIENTO A ACCIONES PREVENTIVAS Y CORRECTIVAS</t>
  </si>
  <si>
    <t>SUPERFICIES DE TRABAJO IRREGULARES O DESLIZANTES</t>
  </si>
  <si>
    <t>CAÍDAS DEL MISMO Y DISTINTO NIVEL, FRACTURAS, GOLPE CON OBJETOS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</si>
  <si>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</si>
  <si>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</si>
  <si>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</si>
  <si>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</si>
  <si>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</si>
  <si>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</si>
  <si>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</si>
  <si>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</si>
  <si>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</si>
  <si>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</si>
  <si>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</si>
  <si>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</si>
  <si>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</si>
  <si>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</si>
  <si>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</si>
  <si>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</si>
  <si>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</si>
  <si>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</si>
  <si>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</si>
  <si>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</si>
  <si>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</si>
  <si>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</si>
  <si>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</si>
  <si>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</si>
  <si>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</si>
  <si>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</si>
  <si>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</si>
  <si>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</si>
  <si>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</si>
  <si>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</si>
  <si>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</si>
  <si>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</si>
  <si>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</si>
  <si>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</si>
  <si>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</si>
  <si>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</si>
  <si>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</si>
  <si>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</si>
  <si>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</si>
  <si>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</si>
  <si>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</si>
  <si>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</si>
  <si>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</si>
  <si>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</si>
  <si>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</si>
  <si>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</si>
  <si>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SISMOS, INCENDIOS, INUNDACIONES, TERREMOTOS, VENDAVALES</t>
  </si>
  <si>
    <t>LESIONES, ATRAPAMIENTO, APLASTAMIENTO, PÉRDIDAS MATERIALES</t>
  </si>
  <si>
    <t>LLUVIAS, GRANIZADA, HELADAS</t>
  </si>
  <si>
    <t>BIOLÓGICO - VIRUS PERSONAL OPERATIVO</t>
  </si>
  <si>
    <t>BIOLÓGICO - VIRUS PERSONAL ADMINISTRATIVO</t>
  </si>
  <si>
    <t>MICROORGANISMOS EN AMBIENTE Y ATENCIÓN DE PERSONAS</t>
  </si>
  <si>
    <t>BIOLÓGICO - BACTERIAS PERSONAL OPERATIVO</t>
  </si>
  <si>
    <t>BIOLÓGICO - BACTERIAS PERSONAL ADMINISTRATIVO</t>
  </si>
  <si>
    <t>MICROORGANISMOS EN AMBIENTE DE Y ATENCIÓN DE PERSONAS</t>
  </si>
  <si>
    <t>BIOMECÁNICO - POSTURAS EN TRABAJO OPERATIVO</t>
  </si>
  <si>
    <t>BIOMECÁNICO - POSTURAS EN TRABAJO ADMINISTRATIVO</t>
  </si>
  <si>
    <t>BIOMECÁNICO - MOVIMIENTOS REPETITIVOS EN PERSONAL OPERATIVO</t>
  </si>
  <si>
    <t>BIOMECÁNICO - MOVIMIENTOS REPETITIVOS EN PERSONAL ADMINISTRATIVO</t>
  </si>
  <si>
    <t>CONDICIONES DE SEGURIDAD - LOCATIVO EN INSTALACIONES</t>
  </si>
  <si>
    <t>CONDICIONES DE SEGURIDAD - LOCATIVO EN TERRENO</t>
  </si>
  <si>
    <t>CONDICIONES DE SEGURIDAD - LOCATIVO EN ALMACENES Y/O BODEGAS</t>
  </si>
  <si>
    <t>FENÓMENOS NATURALES 1</t>
  </si>
  <si>
    <t>FENÓMENOS NATURALES 2</t>
  </si>
  <si>
    <t>Nivel de Probabilidad</t>
  </si>
  <si>
    <t>Nivel de Consecuencia</t>
  </si>
  <si>
    <t>Nivel de Riesgo (NR) e Intervención</t>
  </si>
  <si>
    <t>Nro. De Expuestos</t>
  </si>
  <si>
    <t>SI</t>
  </si>
  <si>
    <t>AREA SISTEMA MAESTRO</t>
  </si>
  <si>
    <t>OPERACIÓN Y MANTENIMIENTO</t>
  </si>
  <si>
    <t>CARGO Y NIVEL</t>
  </si>
  <si>
    <t>TOTAL</t>
  </si>
  <si>
    <t>RESOLUCION 1111</t>
  </si>
  <si>
    <t>TAREA</t>
  </si>
  <si>
    <t>Profesional</t>
  </si>
  <si>
    <t>Pagina 440</t>
  </si>
  <si>
    <t>Realizar la ejecucion y control en la adquisicion de suministros y servicios, ejecucion de obras o consultorias, soluciones de problemas de carácter tecnico y operativo en la ejecucion del mantenimiento preventivo y correctivo de redes matrices y accesorios, tanques de almacenamiento de agua potable y demas sistemas, asegurando la correcta gestion integral de los procesos del area.</t>
  </si>
  <si>
    <r>
      <rPr>
        <b/>
        <sz val="11"/>
        <color indexed="8"/>
        <rFont val="Calibri"/>
        <family val="2"/>
      </rPr>
      <t>1.</t>
    </r>
    <r>
      <rPr>
        <sz val="11"/>
        <color theme="1"/>
        <rFont val="Calibri"/>
        <family val="2"/>
        <scheme val="minor"/>
      </rPr>
      <t xml:space="preserve"> Supervisar la calidad de los materiales suministrados a través de contratos conforme a los requerimientos y especificaciones técnicas para la ejecución de las obras de mantenimientos en el área.                                                                                                                                                </t>
    </r>
    <r>
      <rPr>
        <b/>
        <sz val="11"/>
        <color indexed="8"/>
        <rFont val="Calibri"/>
        <family val="2"/>
      </rPr>
      <t>2.</t>
    </r>
    <r>
      <rPr>
        <sz val="11"/>
        <color theme="1"/>
        <rFont val="Calibri"/>
        <family val="2"/>
        <scheme val="minor"/>
      </rPr>
      <t xml:space="preserve">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t>
    </r>
    <r>
      <rPr>
        <b/>
        <sz val="11"/>
        <color indexed="8"/>
        <rFont val="Calibri"/>
        <family val="2"/>
      </rPr>
      <t>3.</t>
    </r>
    <r>
      <rPr>
        <sz val="11"/>
        <color theme="1"/>
        <rFont val="Calibri"/>
        <family val="2"/>
        <scheme val="minor"/>
      </rPr>
      <t xml:space="preserve"> Colaborar en la elaboración del presupuesto del área, en lo relacionado con los procesos de funcionamiento e inversión y controlar la ejecución presupuestal, para garantizar las metas establecidas en las politicas corporativas.                                                                                                                                                  </t>
    </r>
    <r>
      <rPr>
        <b/>
        <sz val="11"/>
        <color indexed="8"/>
        <rFont val="Calibri"/>
        <family val="2"/>
      </rPr>
      <t>4.</t>
    </r>
    <r>
      <rPr>
        <sz val="11"/>
        <color theme="1"/>
        <rFont val="Calibri"/>
        <family val="2"/>
        <scheme val="minor"/>
      </rPr>
      <t xml:space="preserve"> Coordinar las actividades para el mantenimiento del sistema de gestion de interventoria en lo que corresponde a los contratos del área, con el fin de garantizar la entrega y recibo a satisfaccion de los productos inherentes a las actividades propias de la dependencia.                                                                                                                                         </t>
    </r>
    <r>
      <rPr>
        <b/>
        <sz val="11"/>
        <color indexed="8"/>
        <rFont val="Calibri"/>
        <family val="2"/>
      </rPr>
      <t xml:space="preserve">5. </t>
    </r>
    <r>
      <rPr>
        <sz val="11"/>
        <color theme="1"/>
        <rFont val="Calibri"/>
        <family val="2"/>
        <scheme val="minor"/>
      </rPr>
      <t xml:space="preserve">Mantener y actualizar las estadisticas e indicadores del área y velar por su permanente mejoramiento y/o actualización con el propósito de soportar la información solicitada por entes internos y externos.                                                                                                                                                   </t>
    </r>
    <r>
      <rPr>
        <b/>
        <sz val="11"/>
        <color indexed="8"/>
        <rFont val="Calibri"/>
        <family val="2"/>
      </rPr>
      <t>6.</t>
    </r>
    <r>
      <rPr>
        <sz val="11"/>
        <color theme="1"/>
        <rFont val="Calibri"/>
        <family val="2"/>
        <scheme val="minor"/>
      </rPr>
      <t xml:space="preserve">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t>
    </r>
    <r>
      <rPr>
        <b/>
        <sz val="11"/>
        <color indexed="8"/>
        <rFont val="Calibri"/>
        <family val="2"/>
      </rPr>
      <t xml:space="preserve">7. </t>
    </r>
    <r>
      <rPr>
        <sz val="11"/>
        <color theme="1"/>
        <rFont val="Calibri"/>
        <family val="2"/>
        <scheme val="minor"/>
      </rPr>
      <t xml:space="preserve">Programar y coordinar que el personal asignado los turnos y con las instrucciones impartidas para cubrir las nesecidades del servicio en la atension de emergencias y daños en la infraestructura del sistema de red matriz del acueducto.                                                                                                                                              </t>
    </r>
    <r>
      <rPr>
        <b/>
        <sz val="11"/>
        <color indexed="8"/>
        <rFont val="Calibri"/>
        <family val="2"/>
      </rPr>
      <t>8.</t>
    </r>
    <r>
      <rPr>
        <sz val="11"/>
        <color theme="1"/>
        <rFont val="Calibri"/>
        <family val="2"/>
        <scheme val="minor"/>
      </rPr>
      <t xml:space="preserve">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r>
  </si>
  <si>
    <t>Tecnologo Operativo</t>
  </si>
  <si>
    <t>Pagina 563</t>
  </si>
  <si>
    <t>Generar los reportes correspondientes para alimentar los indicadores y estadisticas del área, elaborar y mantener la documentacion relacionada con las actividades efectuadas por la misma</t>
  </si>
  <si>
    <r>
      <rPr>
        <b/>
        <sz val="11"/>
        <color indexed="8"/>
        <rFont val="Calibri"/>
        <family val="2"/>
      </rPr>
      <t>1.</t>
    </r>
    <r>
      <rPr>
        <sz val="11"/>
        <color theme="1"/>
        <rFont val="Calibri"/>
        <family val="2"/>
        <scheme val="minor"/>
      </rPr>
      <t xml:space="preserve"> Realizar visitas trecnicas, deacuerdo a los lineamientos fijados por el superior inmediato, con el objetivo de recopilar la informacion necesaria en terreno.                                                                                                                                                </t>
    </r>
    <r>
      <rPr>
        <b/>
        <sz val="11"/>
        <color indexed="8"/>
        <rFont val="Calibri"/>
        <family val="2"/>
      </rPr>
      <t>2.</t>
    </r>
    <r>
      <rPr>
        <sz val="11"/>
        <color theme="1"/>
        <rFont val="Calibri"/>
        <family val="2"/>
        <scheme val="minor"/>
      </rPr>
      <t xml:space="preserve"> Elaborar la estadisticas de avance de actividades de los estudios y proyectos del área, con el objeto de permitir el control de ejecucion de los proyectos.                                                                                                                            </t>
    </r>
    <r>
      <rPr>
        <b/>
        <sz val="11"/>
        <color indexed="8"/>
        <rFont val="Calibri"/>
        <family val="2"/>
      </rPr>
      <t>3.</t>
    </r>
    <r>
      <rPr>
        <sz val="11"/>
        <color theme="1"/>
        <rFont val="Calibri"/>
        <family val="2"/>
        <scheme val="minor"/>
      </rPr>
      <t xml:space="preserve"> Recolectar la informacion de estudios y conceptos tecnicos solicitados par las area, segun las necesidades, con el objetivo de que los proyectos que intervenga el area, esten acordes con el planeamiento general de operacion, mantenimiento y expansion.                                                                                                                                                   </t>
    </r>
    <r>
      <rPr>
        <b/>
        <sz val="11"/>
        <color indexed="8"/>
        <rFont val="Calibri"/>
        <family val="2"/>
      </rPr>
      <t>4.</t>
    </r>
    <r>
      <rPr>
        <sz val="11"/>
        <color theme="1"/>
        <rFont val="Calibri"/>
        <family val="2"/>
        <scheme val="minor"/>
      </rPr>
      <t xml:space="preserve"> Manejar y actualizar las diferentes bases de datos donde se registra la informacion tecnica del area, con el fin de suministrar informacion confiable respondiendo los requerimientos internos y externos.                                                                                                                                         </t>
    </r>
    <r>
      <rPr>
        <b/>
        <sz val="11"/>
        <color indexed="8"/>
        <rFont val="Calibri"/>
        <family val="2"/>
      </rPr>
      <t xml:space="preserve">5. </t>
    </r>
    <r>
      <rPr>
        <sz val="11"/>
        <color theme="1"/>
        <rFont val="Calibri"/>
        <family val="2"/>
        <scheme val="minor"/>
      </rPr>
      <t xml:space="preserve">Ingresar y cerrar debidamente las solicitudes propias del area al sistema, con el fin de establecer y confirmar los indicadores y metas de las diferentes programaciones planteadas.                                                                                                                                                                                       </t>
    </r>
    <r>
      <rPr>
        <b/>
        <sz val="11"/>
        <color indexed="8"/>
        <rFont val="Calibri"/>
        <family val="2"/>
      </rPr>
      <t>6.</t>
    </r>
    <r>
      <rPr>
        <sz val="11"/>
        <color theme="1"/>
        <rFont val="Calibri"/>
        <family val="2"/>
        <scheme val="minor"/>
      </rPr>
      <t xml:space="preserve"> Realizar modelaciones, analisis y mediciones que sean requeridas por el area, a traves del sistema de informacion geografico unificado de la empresa (SIGUE), con el fin de actuializar la informacion de catastro de redes.                                                                                                                                                    </t>
    </r>
    <r>
      <rPr>
        <b/>
        <sz val="11"/>
        <color indexed="8"/>
        <rFont val="Calibri"/>
        <family val="2"/>
      </rPr>
      <t xml:space="preserve">7. </t>
    </r>
    <r>
      <rPr>
        <sz val="11"/>
        <color theme="1"/>
        <rFont val="Calibri"/>
        <family val="2"/>
        <scheme val="minor"/>
      </rPr>
      <t xml:space="preserve">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                                                                                                               </t>
    </r>
  </si>
  <si>
    <t>Auxiliar Operativo</t>
  </si>
  <si>
    <t>Pagina 630</t>
  </si>
  <si>
    <t>Efectuar la operación de valvulas y accesorios de la red matriz y eventualmente de la red menor para las suspensiones o reestablecimientos y demas actividades del mantenimiento correctivo y preventivo, con el fin de no afectar la prestacion del servicio a la ciudadania.</t>
  </si>
  <si>
    <r>
      <rPr>
        <b/>
        <sz val="11"/>
        <color indexed="8"/>
        <rFont val="Calibri"/>
        <family val="2"/>
      </rPr>
      <t xml:space="preserve">1. </t>
    </r>
    <r>
      <rPr>
        <sz val="11"/>
        <color theme="1"/>
        <rFont val="Calibri"/>
        <family val="2"/>
        <scheme val="minor"/>
      </rPr>
      <t xml:space="preserve">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t>
    </r>
    <r>
      <rPr>
        <b/>
        <sz val="11"/>
        <color indexed="8"/>
        <rFont val="Calibri"/>
        <family val="2"/>
      </rPr>
      <t xml:space="preserve">2. </t>
    </r>
    <r>
      <rPr>
        <sz val="11"/>
        <color theme="1"/>
        <rFont val="Calibri"/>
        <family val="2"/>
        <scheme val="minor"/>
      </rPr>
      <t xml:space="preserve">Actualizar e interpretar correctamente los planos de la red matriz a su cargo con el fin de que sirvan como guia en la localizacion e identificacion de las valvulas y diferentes accesorios a operar.                                                                                                                                    </t>
    </r>
    <r>
      <rPr>
        <b/>
        <sz val="11"/>
        <color indexed="8"/>
        <rFont val="Calibri"/>
        <family val="2"/>
      </rPr>
      <t xml:space="preserve">3. </t>
    </r>
    <r>
      <rPr>
        <sz val="11"/>
        <color theme="1"/>
        <rFont val="Calibri"/>
        <family val="2"/>
        <scheme val="minor"/>
      </rPr>
      <t xml:space="preserve">Proponer alternativas de solucion para informar al superior inmediato sobre las fallas o imprevistos  en la operacion, funcionamiento o mantenimiento de valvulas, redes y demas accesorios componente del sistema de acueducto.                                                                                      </t>
    </r>
    <r>
      <rPr>
        <b/>
        <sz val="11"/>
        <color indexed="8"/>
        <rFont val="Calibri"/>
        <family val="2"/>
      </rPr>
      <t xml:space="preserve">4. </t>
    </r>
    <r>
      <rPr>
        <sz val="11"/>
        <color theme="1"/>
        <rFont val="Calibri"/>
        <family val="2"/>
        <scheme val="minor"/>
      </rPr>
      <t xml:space="preserve">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t>
    </r>
    <r>
      <rPr>
        <b/>
        <sz val="11"/>
        <color indexed="8"/>
        <rFont val="Calibri"/>
        <family val="2"/>
      </rPr>
      <t xml:space="preserve">5. </t>
    </r>
    <r>
      <rPr>
        <sz val="11"/>
        <color theme="1"/>
        <rFont val="Calibri"/>
        <family val="2"/>
        <scheme val="minor"/>
      </rPr>
      <t xml:space="preserve">Reparar, adaptar y reconstruir las partes, accesorios e instrumentos de los equipos que hayan presentado defisiencias en el servicio, con el fin de evitar problemas que afecten la operacion de las redesde acueducto.                                                                                                              </t>
    </r>
    <r>
      <rPr>
        <b/>
        <sz val="11"/>
        <color indexed="8"/>
        <rFont val="Calibri"/>
        <family val="2"/>
      </rPr>
      <t xml:space="preserve">6. </t>
    </r>
    <r>
      <rPr>
        <sz val="11"/>
        <color theme="1"/>
        <rFont val="Calibri"/>
        <family val="2"/>
        <scheme val="minor"/>
      </rPr>
      <t xml:space="preserve">Ejecutar los cierres, desagues y reestablecimientos para las reparaciones de la red matriz cuando se presenten daños inesperados o reparaciones programadas.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</si>
  <si>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Aforador</t>
  </si>
  <si>
    <t>Pagina 584</t>
  </si>
  <si>
    <t>Ejecutar los trabajos de aforo de distritos y sectores hidraulicos, localizacion de valvulas, pruebas de cierre, ubicación de taladros, perdida de carga e investigaciones de localizacion para verificar caudales, volumenes y estado de operación de la red de acueducto y/o estructuras de alcantarillado.</t>
  </si>
  <si>
    <r>
      <t xml:space="preserve">1. </t>
    </r>
    <r>
      <rPr>
        <sz val="11"/>
        <color theme="1"/>
        <rFont val="Calibri"/>
        <family val="2"/>
        <scheme val="minor"/>
      </rPr>
      <t xml:space="preserve">Medir los parametros hidrulicos de las redes de acueducto, tales como, presion, caudal y capacidad para determinar la prestacion del servicion actual o futuro disponible, mediante el uso de los equipos de medicion y los procedimientos pitometricos especializados correspondientes.                                                                                                                                                                                         </t>
    </r>
    <r>
      <rPr>
        <b/>
        <sz val="11"/>
        <color indexed="8"/>
        <rFont val="Calibri"/>
        <family val="2"/>
      </rPr>
      <t xml:space="preserve">2. </t>
    </r>
    <r>
      <rPr>
        <sz val="11"/>
        <color theme="1"/>
        <rFont val="Calibri"/>
        <family val="2"/>
        <scheme val="minor"/>
      </rPr>
      <t xml:space="preserve">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t>
    </r>
    <r>
      <rPr>
        <b/>
        <sz val="11"/>
        <color indexed="8"/>
        <rFont val="Calibri"/>
        <family val="2"/>
      </rPr>
      <t xml:space="preserve">3. </t>
    </r>
    <r>
      <rPr>
        <sz val="11"/>
        <color theme="1"/>
        <rFont val="Calibri"/>
        <family val="2"/>
        <scheme val="minor"/>
      </rPr>
      <t xml:space="preserve">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t>
    </r>
    <r>
      <rPr>
        <b/>
        <sz val="11"/>
        <color indexed="8"/>
        <rFont val="Calibri"/>
        <family val="2"/>
      </rPr>
      <t>4.</t>
    </r>
    <r>
      <rPr>
        <sz val="11"/>
        <color theme="1"/>
        <rFont val="Calibri"/>
        <family val="2"/>
        <scheme val="minor"/>
      </rPr>
      <t xml:space="preserve">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t>
    </r>
    <r>
      <rPr>
        <b/>
        <sz val="11"/>
        <color indexed="8"/>
        <rFont val="Calibri"/>
        <family val="2"/>
      </rPr>
      <t xml:space="preserve">5. </t>
    </r>
    <r>
      <rPr>
        <sz val="11"/>
        <color theme="1"/>
        <rFont val="Calibri"/>
        <family val="2"/>
        <scheme val="minor"/>
      </rPr>
      <t xml:space="preserve">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t>
    </r>
    <r>
      <rPr>
        <b/>
        <sz val="11"/>
        <color indexed="8"/>
        <rFont val="Calibri"/>
        <family val="2"/>
      </rPr>
      <t>6.</t>
    </r>
    <r>
      <rPr>
        <sz val="11"/>
        <color theme="1"/>
        <rFont val="Calibri"/>
        <family val="2"/>
        <scheme val="minor"/>
      </rPr>
      <t xml:space="preserve">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t>
    </r>
    <r>
      <rPr>
        <b/>
        <sz val="11"/>
        <color indexed="8"/>
        <rFont val="Calibri"/>
        <family val="2"/>
      </rPr>
      <t xml:space="preserve">7. </t>
    </r>
    <r>
      <rPr>
        <sz val="11"/>
        <color theme="1"/>
        <rFont val="Calibri"/>
        <family val="2"/>
        <scheme val="minor"/>
      </rPr>
      <t xml:space="preserve">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t>
    </r>
    <r>
      <rPr>
        <b/>
        <sz val="11"/>
        <color indexed="8"/>
        <rFont val="Calibri"/>
        <family val="2"/>
      </rPr>
      <t xml:space="preserve">8. </t>
    </r>
    <r>
      <rPr>
        <sz val="11"/>
        <color theme="1"/>
        <rFont val="Calibri"/>
        <family val="2"/>
        <scheme val="minor"/>
      </rPr>
      <t xml:space="preserve">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t>
    </r>
    <r>
      <rPr>
        <b/>
        <sz val="11"/>
        <color indexed="8"/>
        <rFont val="Calibri"/>
        <family val="2"/>
      </rPr>
      <t xml:space="preserve">9. </t>
    </r>
    <r>
      <rPr>
        <sz val="11"/>
        <color theme="1"/>
        <rFont val="Calibri"/>
        <family val="2"/>
        <scheme val="minor"/>
      </rPr>
      <t xml:space="preserve">realizar pruebas a los hidrantes de la red de acueducto para establecer su estado, nesecidadaes de mantenimiento y su capacidad hidraulica y efectuar la localizacion de las valvulas de pie necesarias para la operacion normal del hidrante.                                                                             </t>
    </r>
    <r>
      <rPr>
        <b/>
        <sz val="11"/>
        <color indexed="8"/>
        <rFont val="Calibri"/>
        <family val="2"/>
      </rPr>
      <t>10</t>
    </r>
    <r>
      <rPr>
        <sz val="11"/>
        <color theme="1"/>
        <rFont val="Calibri"/>
        <family val="2"/>
        <scheme val="minor"/>
      </rPr>
      <t xml:space="preserve">. Efectuar la operacion y/o mantenimiento basico de accesorios de la red matriz, tales como valvulas de purga, ventosas, registros de pitometro, cheques, valvulas de control hidraulico, bocas de acceso, durante los procesos de cambio de operacion o mantenimiento de redes.                                                                                                                                                                     </t>
    </r>
    <r>
      <rPr>
        <b/>
        <sz val="11"/>
        <color indexed="8"/>
        <rFont val="Calibri"/>
        <family val="2"/>
      </rPr>
      <t xml:space="preserve">11. </t>
    </r>
    <r>
      <rPr>
        <sz val="11"/>
        <color theme="1"/>
        <rFont val="Calibri"/>
        <family val="2"/>
        <scheme val="minor"/>
      </rPr>
      <t xml:space="preserve">Realizar con el superior inmediato y las comisiones la actualizacion del inventario de los elementos y equipos de pitometria, para disponer de un inventario adecuado de elementos y equipos.                                                                                                                                        </t>
    </r>
  </si>
  <si>
    <t>Tecnologo operativo</t>
  </si>
  <si>
    <t>Pagina 665</t>
  </si>
  <si>
    <t>Ejecutar el control del estado de calibracion y/o verificacion metrologica de los dispositivos de seguimiento y medicion a cargo del area para estimar la insertidumbre de las mediciones de estos equipos y procesar las soluciones de su calibracion con su respectivo ingreso al sistema de informacion.</t>
  </si>
  <si>
    <r>
      <t xml:space="preserve">1. </t>
    </r>
    <r>
      <rPr>
        <sz val="11"/>
        <color theme="1"/>
        <rFont val="Calibri"/>
        <family val="2"/>
        <scheme val="minor"/>
      </rPr>
      <t xml:space="preserve">Verificar el desempeño de los instrumentos analiticos y de medicion del laboratorio de la entidad deacuerdo a los estandares preestablecidos para garantizar la precision de los equipos de medicion.                                                                                                                                                                                   </t>
    </r>
    <r>
      <rPr>
        <b/>
        <sz val="11"/>
        <color indexed="8"/>
        <rFont val="Calibri"/>
        <family val="2"/>
      </rPr>
      <t xml:space="preserve">2. </t>
    </r>
    <r>
      <rPr>
        <sz val="11"/>
        <color theme="1"/>
        <rFont val="Calibri"/>
        <family val="2"/>
        <scheme val="minor"/>
      </rPr>
      <t xml:space="preserve">Elaborar y procesar en el sistema el pla de revision de los dispositivos de seguimiento y medicion para efectuar la programacion contemplada en el plan de accion del área.                                      </t>
    </r>
    <r>
      <rPr>
        <b/>
        <sz val="11"/>
        <color indexed="8"/>
        <rFont val="Calibri"/>
        <family val="2"/>
      </rPr>
      <t xml:space="preserve">3. </t>
    </r>
    <r>
      <rPr>
        <sz val="11"/>
        <color theme="1"/>
        <rFont val="Calibri"/>
        <family val="2"/>
        <scheme val="minor"/>
      </rPr>
      <t xml:space="preserve">Efectuar el inventario detallado de los elementos y dispositivos de medicion del area, para realizar la programacion de calibracion respectiva.                                                                                        </t>
    </r>
    <r>
      <rPr>
        <b/>
        <sz val="11"/>
        <color indexed="8"/>
        <rFont val="Calibri"/>
        <family val="2"/>
      </rPr>
      <t xml:space="preserve">4. </t>
    </r>
    <r>
      <rPr>
        <sz val="11"/>
        <color indexed="8"/>
        <rFont val="Calibri"/>
        <family val="2"/>
      </rPr>
      <t xml:space="preserve">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t>
    </r>
    <r>
      <rPr>
        <b/>
        <sz val="11"/>
        <color indexed="8"/>
        <rFont val="Calibri"/>
        <family val="2"/>
      </rPr>
      <t xml:space="preserve">5. </t>
    </r>
    <r>
      <rPr>
        <sz val="11"/>
        <color indexed="8"/>
        <rFont val="Calibri"/>
        <family val="2"/>
      </rPr>
      <t xml:space="preserve">Recopilar los datos y lecturas sobre la revision del estado de calibracion y/o verificacion metrologica de los dispositivos de seguimiento y medicion, para entregar los respectivos registros con la periodicidad y tiempos de entrega preestablecidos por su superior inmediato.                                                                                                                                                                                              </t>
    </r>
    <r>
      <rPr>
        <b/>
        <sz val="11"/>
        <color indexed="8"/>
        <rFont val="Calibri"/>
        <family val="2"/>
      </rPr>
      <t xml:space="preserve">6. </t>
    </r>
    <r>
      <rPr>
        <sz val="11"/>
        <color indexed="8"/>
        <rFont val="Calibri"/>
        <family val="2"/>
      </rPr>
      <t xml:space="preserve">Realizar segumiento al programa de calibracion y/o verificacion metrologica de los equipos de seguimiento y medicion desarrollados por los laboratorios para asegurar que estos generen datos confiables.                                                                                                                                                        </t>
    </r>
    <r>
      <rPr>
        <b/>
        <sz val="11"/>
        <color indexed="8"/>
        <rFont val="Calibri"/>
        <family val="2"/>
      </rPr>
      <t xml:space="preserve">7. </t>
    </r>
    <r>
      <rPr>
        <sz val="11"/>
        <color indexed="8"/>
        <rFont val="Calibri"/>
        <family val="2"/>
      </rPr>
      <t xml:space="preserve">Reportar las solicitudes de calibracion de equipos e instrumentos de medicion al sistema para garantizar la oportuna calibracion y/o verificacion metrologica de los equipos y generar los respectivos informes.                                                                                                                                                                    </t>
    </r>
    <r>
      <rPr>
        <b/>
        <sz val="11"/>
        <color indexed="8"/>
        <rFont val="Calibri"/>
        <family val="2"/>
      </rPr>
      <t xml:space="preserve">8. </t>
    </r>
    <r>
      <rPr>
        <sz val="11"/>
        <color indexed="8"/>
        <rFont val="Calibri"/>
        <family val="2"/>
      </rPr>
      <t xml:space="preserve">Verificar la informacion de las ordenes de trabajo este acorde con la informacion registrada en la base de datos para garantizar la confiabilidad de los instrumentos.                                                 </t>
    </r>
    <r>
      <rPr>
        <b/>
        <sz val="11"/>
        <color indexed="8"/>
        <rFont val="Calibri"/>
        <family val="2"/>
      </rPr>
      <t xml:space="preserve">9. </t>
    </r>
    <r>
      <rPr>
        <sz val="11"/>
        <color indexed="8"/>
        <rFont val="Calibri"/>
        <family val="2"/>
      </rPr>
      <t xml:space="preserve">Efectuar los trabajos de campo para el mantenimiento preventivo, predictivo y correctivo de los dispositivos de medicion, siguiendo para tal fin los instructivos operativos del sistema de gestion de calidad del area.                                                                                                                                                         </t>
    </r>
    <r>
      <rPr>
        <b/>
        <sz val="11"/>
        <color indexed="8"/>
        <rFont val="Calibri"/>
        <family val="2"/>
      </rPr>
      <t xml:space="preserve">10. </t>
    </r>
    <r>
      <rPr>
        <sz val="11"/>
        <color indexed="8"/>
        <rFont val="Calibri"/>
        <family val="2"/>
      </rPr>
      <t>Efectuar el almacenamiento de los equipos, dispositivos y garantizar que la bodega a su cargo mantenga las condiciones adecuadas de limpieza y seguridad.</t>
    </r>
  </si>
  <si>
    <t>Tecnologo en obras civiles</t>
  </si>
  <si>
    <t>Pagina 662</t>
  </si>
  <si>
    <t>Inspeccionar, verificar y realizar las actividades necesaris en terreno deacuerdo con las normas y especificaciones de obras y los lineamiento dados por la empresa en el proceso de ejecucion de las obras de la entidad.</t>
  </si>
  <si>
    <r>
      <t xml:space="preserve">1. </t>
    </r>
    <r>
      <rPr>
        <sz val="11"/>
        <color theme="1"/>
        <rFont val="Calibri"/>
        <family val="2"/>
        <scheme val="minor"/>
      </rPr>
      <t xml:space="preserve">Controlar que la calidad de los materiales utilizados esten deacuerdo con los requerimientos de las especificaciones tecnicas, mediante la selección y envio de muestras al laboratorio, para la ejecucion de las obras de la entidad.                                                                                       </t>
    </r>
    <r>
      <rPr>
        <b/>
        <sz val="11"/>
        <color indexed="8"/>
        <rFont val="Calibri"/>
        <family val="2"/>
      </rPr>
      <t xml:space="preserve">2. </t>
    </r>
    <r>
      <rPr>
        <sz val="11"/>
        <color theme="1"/>
        <rFont val="Calibri"/>
        <family val="2"/>
        <scheme val="minor"/>
      </rPr>
      <t xml:space="preserve">Informar al funcionario correspondiente, la forma en que estan desarrollando las obras y las deficiencias encontradas en ellas, con el proposito que se tomen las medidas correctivas del caso.                                                                                                                                                                            </t>
    </r>
    <r>
      <rPr>
        <b/>
        <sz val="11"/>
        <color indexed="8"/>
        <rFont val="Calibri"/>
        <family val="2"/>
      </rPr>
      <t xml:space="preserve">3. </t>
    </r>
    <r>
      <rPr>
        <sz val="11"/>
        <color theme="1"/>
        <rFont val="Calibri"/>
        <family val="2"/>
        <scheme val="minor"/>
      </rPr>
      <t xml:space="preserve">Verificar las mediciones de las perforaciones, obras de mantenimiento y concreto, anclaje, colocacion y compactacion de rellenos, retiro de materiales sobrantes y demas obra, para la respectiva ejecucion por los contratistas y/o personal de la empresa.                                      </t>
    </r>
    <r>
      <rPr>
        <b/>
        <sz val="11"/>
        <color indexed="8"/>
        <rFont val="Calibri"/>
        <family val="2"/>
      </rPr>
      <t xml:space="preserve">4. </t>
    </r>
    <r>
      <rPr>
        <sz val="11"/>
        <color theme="1"/>
        <rFont val="Calibri"/>
        <family val="2"/>
        <scheme val="minor"/>
      </rPr>
      <t xml:space="preserve">Efectuar en coordinacion con el funcionario correspondiente la inspeccion final, para el recibo de las obras, verificando el estado general de las mismas y el cumplimiento de las especificaciones y clausulas del cantrato.                                                                                                                    </t>
    </r>
    <r>
      <rPr>
        <b/>
        <sz val="11"/>
        <color indexed="8"/>
        <rFont val="Calibri"/>
        <family val="2"/>
      </rPr>
      <t xml:space="preserve">5. </t>
    </r>
    <r>
      <rPr>
        <sz val="11"/>
        <color theme="1"/>
        <rFont val="Calibri"/>
        <family val="2"/>
        <scheme val="minor"/>
      </rPr>
      <t xml:space="preserve">Verificar las mediciones de los trabajos elaborados en terreno, para controlar el avance de la obra e informar al interventor sobre las inconsistencias y requerimientos que se le deben hacer al contratista.                                                                                                                                                                    </t>
    </r>
    <r>
      <rPr>
        <b/>
        <sz val="11"/>
        <color indexed="8"/>
        <rFont val="Calibri"/>
        <family val="2"/>
      </rPr>
      <t xml:space="preserve">6. </t>
    </r>
    <r>
      <rPr>
        <sz val="11"/>
        <color theme="1"/>
        <rFont val="Calibri"/>
        <family val="2"/>
        <scheme val="minor"/>
      </rPr>
      <t xml:space="preserve">Verificar el estado de las redes del sistema de acueducto y sus accesorios, evaluar las novedades, adoptar los correctivos e informar al funcionario correspondiente para coordinar las acciones a seguir.                                                                                                                                                      </t>
    </r>
    <r>
      <rPr>
        <b/>
        <sz val="11"/>
        <color indexed="8"/>
        <rFont val="Calibri"/>
        <family val="2"/>
      </rPr>
      <t xml:space="preserve">7. </t>
    </r>
    <r>
      <rPr>
        <sz val="11"/>
        <color theme="1"/>
        <rFont val="Calibri"/>
        <family val="2"/>
        <scheme val="minor"/>
      </rPr>
      <t xml:space="preserve">Revisar los reportes de trabajo de las comisiones de servicio y mantenimiento, para programar los trabajos necesarios y velar por el correcto diligenciamiento de los mismos.                               </t>
    </r>
    <r>
      <rPr>
        <b/>
        <sz val="11"/>
        <color indexed="8"/>
        <rFont val="Calibri"/>
        <family val="2"/>
      </rPr>
      <t xml:space="preserve">8. </t>
    </r>
    <r>
      <rPr>
        <sz val="11"/>
        <color theme="1"/>
        <rFont val="Calibri"/>
        <family val="2"/>
        <scheme val="minor"/>
      </rPr>
      <t xml:space="preserve">Inspeccionar que las pruebas realizadas a los materiales en terreno. tales como pruebas de presion, desinfeccion, soldaduras y compactaciones que ofrezcan los resultados requeridos para su aceptacion.                                                                                                                                                         </t>
    </r>
    <r>
      <rPr>
        <b/>
        <sz val="11"/>
        <color indexed="8"/>
        <rFont val="Calibri"/>
        <family val="2"/>
      </rPr>
      <t xml:space="preserve">9. </t>
    </r>
    <r>
      <rPr>
        <sz val="11"/>
        <color theme="1"/>
        <rFont val="Calibri"/>
        <family val="2"/>
        <scheme val="minor"/>
      </rPr>
      <t xml:space="preserve">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t>
    </r>
    <r>
      <rPr>
        <b/>
        <sz val="11"/>
        <color indexed="8"/>
        <rFont val="Calibri"/>
        <family val="2"/>
      </rPr>
      <t xml:space="preserve">10. </t>
    </r>
    <r>
      <rPr>
        <sz val="11"/>
        <color theme="1"/>
        <rFont val="Calibri"/>
        <family val="2"/>
        <scheme val="minor"/>
      </rPr>
      <t>Operar el vehiculo asignado, tomando las medidas necesarias para su correcto funcionamiento y conservacion, conforme a las normas y reglamentos establecidos por la empresa y las autoridades de transito.</t>
    </r>
  </si>
  <si>
    <t>Pagina 682</t>
  </si>
  <si>
    <r>
      <rPr>
        <b/>
        <sz val="11"/>
        <color indexed="8"/>
        <rFont val="Calibri"/>
        <family val="2"/>
      </rPr>
      <t xml:space="preserve">1. </t>
    </r>
    <r>
      <rPr>
        <sz val="11"/>
        <color theme="1"/>
        <rFont val="Calibri"/>
        <family val="2"/>
        <scheme val="minor"/>
      </rPr>
      <t xml:space="preserve">Organizar los recorridos conforme a la programacion establecida por el superior inmediato, para transportar oprtunamente al personal, materiales, equipos, herramientas y demas elementos; Hacia y desde los sitios donde se requieran.                                                                                 </t>
    </r>
    <r>
      <rPr>
        <b/>
        <sz val="11"/>
        <color indexed="8"/>
        <rFont val="Calibri"/>
        <family val="2"/>
      </rPr>
      <t xml:space="preserve">2. </t>
    </r>
    <r>
      <rPr>
        <sz val="11"/>
        <color theme="1"/>
        <rFont val="Calibri"/>
        <family val="2"/>
        <scheme val="minor"/>
      </rPr>
      <t xml:space="preserve">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t>
    </r>
    <r>
      <rPr>
        <b/>
        <sz val="11"/>
        <color indexed="8"/>
        <rFont val="Calibri"/>
        <family val="2"/>
      </rPr>
      <t xml:space="preserve">3. </t>
    </r>
    <r>
      <rPr>
        <sz val="11"/>
        <color theme="1"/>
        <rFont val="Calibri"/>
        <family val="2"/>
        <scheme val="minor"/>
      </rPr>
      <t xml:space="preserve">informar al superior inmediato sobre el desarrollo de los trabajos encomendados, los inconvenientes o dificultades  en la ejecucion de los mismos, para informar continuamente sobre la ejecucion de las actividades realizadas en el area de mantenimiento de la entidad. </t>
    </r>
    <r>
      <rPr>
        <b/>
        <sz val="11"/>
        <color indexed="8"/>
        <rFont val="Calibri"/>
        <family val="2"/>
      </rPr>
      <t xml:space="preserve">4. </t>
    </r>
    <r>
      <rPr>
        <sz val="11"/>
        <color theme="1"/>
        <rFont val="Calibri"/>
        <family val="2"/>
        <scheme val="minor"/>
      </rPr>
      <t>Interpretar los planos de la red como guia para localizar los daños, efectuar las operaciones</t>
    </r>
    <r>
      <rPr>
        <b/>
        <sz val="11"/>
        <color indexed="8"/>
        <rFont val="Calibri"/>
        <family val="2"/>
      </rPr>
      <t xml:space="preserve"> </t>
    </r>
    <r>
      <rPr>
        <sz val="11"/>
        <color theme="1"/>
        <rFont val="Calibri"/>
        <family val="2"/>
        <scheme val="minor"/>
      </rPr>
      <t xml:space="preserve">de los accesorios de la red o pedir el apoyo tecnico necesario para darle solucion a los daños.                                                                                                                                                                                         </t>
    </r>
    <r>
      <rPr>
        <b/>
        <sz val="11"/>
        <color indexed="8"/>
        <rFont val="Calibri"/>
        <family val="2"/>
      </rPr>
      <t xml:space="preserve">5. </t>
    </r>
    <r>
      <rPr>
        <sz val="11"/>
        <color theme="1"/>
        <rFont val="Calibri"/>
        <family val="2"/>
        <scheme val="minor"/>
      </rPr>
      <t xml:space="preserve">Coordinar los trabajos realizados por el personal de nivel inferior que forma parte de la comision en el mantenimiento de redes matrices y menores, para que sean desarrollados correctamente en el area.                                                                                                                                                                      </t>
    </r>
    <r>
      <rPr>
        <b/>
        <sz val="11"/>
        <color indexed="8"/>
        <rFont val="Calibri"/>
        <family val="2"/>
      </rPr>
      <t xml:space="preserve">6. </t>
    </r>
    <r>
      <rPr>
        <sz val="11"/>
        <color theme="1"/>
        <rFont val="Calibri"/>
        <family val="2"/>
        <scheme val="minor"/>
      </rPr>
      <t xml:space="preserve">Ejecutar el mantenimiento de los vehiculos tales como: camiones, volquetas, furgones y similares, para garantiozar la correcta y eficiente operacion, funcionamiento de los mismos.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</si>
  <si>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Fontanero</t>
  </si>
  <si>
    <t>Pagina 709</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</si>
  <si>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</si>
  <si>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r>
      <t xml:space="preserve">1. </t>
    </r>
    <r>
      <rPr>
        <sz val="11"/>
        <color theme="1"/>
        <rFont val="Calibri"/>
        <family val="2"/>
        <scheme val="minor"/>
      </rPr>
      <t xml:space="preserve">Cambiar y reparar accesorios de las valvulas y tuberias con el fin de adelantar los trabajod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las excavaciones para localizar los daños que se presenten en la redes locales de acueducto, operando equipos tales como sistemas de bombeo, entre otros pára garantizar la continuidad del servicio.                                                                                                                                                                           </t>
    </r>
    <r>
      <rPr>
        <b/>
        <sz val="11"/>
        <color theme="1"/>
        <rFont val="Calibri"/>
        <family val="2"/>
        <scheme val="minor"/>
      </rPr>
      <t xml:space="preserve">3. </t>
    </r>
    <r>
      <rPr>
        <sz val="11"/>
        <color theme="1"/>
        <rFont val="Calibri"/>
        <family val="2"/>
        <scheme val="minor"/>
      </rPr>
      <t xml:space="preserve">proteger las superficies expuestas por las excavaciones mediante sistemas de entibacion y proteccion de superficies para optimizar las medidas de seguridad.                                                                                                         </t>
    </r>
    <r>
      <rPr>
        <b/>
        <sz val="11"/>
        <color theme="1"/>
        <rFont val="Calibri"/>
        <family val="2"/>
        <scheme val="minor"/>
      </rPr>
      <t xml:space="preserve">4. </t>
    </r>
    <r>
      <rPr>
        <sz val="11"/>
        <color theme="1"/>
        <rFont val="Calibri"/>
        <family val="2"/>
        <scheme val="minor"/>
      </rPr>
      <t xml:space="preserve">Verificar el tipo de materiales necesarios, para ejecutar las reparaciones deacuerdo con las nornas tecnicas establecidas por la empresa.                                                                                                                               </t>
    </r>
    <r>
      <rPr>
        <b/>
        <sz val="11"/>
        <color theme="1"/>
        <rFont val="Calibri"/>
        <family val="2"/>
        <scheme val="minor"/>
      </rPr>
      <t xml:space="preserve">5. </t>
    </r>
    <r>
      <rPr>
        <sz val="11"/>
        <color theme="1"/>
        <rFont val="Calibri"/>
        <family val="2"/>
        <scheme val="minor"/>
      </rPr>
      <t xml:space="preserve">Descibrir y localizar daños en la red local, retirar los recubrimientos de las tuberias como morteros, anclajes o de cualquier tipo, para ser reparadas las tuberias con equipos de soldaduras o reemplazo de los accesorios que presentan fallas. </t>
    </r>
  </si>
  <si>
    <t>Conductor operativo</t>
  </si>
  <si>
    <t>Pagina 707</t>
  </si>
  <si>
    <t xml:space="preserve">Responder por la operación, funcionamiento y mantenimiento de los vehiculos tales como: vehiculos, volquetas, carro tanques, camiones, furgones y similares, para cumplir con el transporte de personal  o de elementos del area siguiendo las instrucciones precisas que le sean proporcionadas. </t>
  </si>
  <si>
    <r>
      <rPr>
        <b/>
        <sz val="11"/>
        <color theme="1"/>
        <rFont val="Calibri"/>
        <family val="2"/>
        <scheme val="minor"/>
      </rPr>
      <t xml:space="preserve">1. </t>
    </r>
    <r>
      <rPr>
        <sz val="11"/>
        <color theme="1"/>
        <rFont val="Calibri"/>
        <family val="2"/>
        <scheme val="minor"/>
      </rPr>
      <t xml:space="preserve">Efectuar el transporte de personaly/o elementos, hacia los sitios donde se van a realizar las labores de mantenimiento con el fin de cumplir con los requisitos del area.                                                                                                                                                                                                                           </t>
    </r>
    <r>
      <rPr>
        <b/>
        <sz val="11"/>
        <color theme="1"/>
        <rFont val="Calibri"/>
        <family val="2"/>
        <scheme val="minor"/>
      </rPr>
      <t xml:space="preserve">2. </t>
    </r>
    <r>
      <rPr>
        <sz val="11"/>
        <color theme="1"/>
        <rFont val="Calibri"/>
        <family val="2"/>
        <scheme val="minor"/>
      </rPr>
      <t xml:space="preserve">Inspeccionar el vehiculoque se le asigne, para comprobar el perfecto estado de fincionamiento del motor, llantas, frenos, cerraduras, herramientas y demas sistemas y precauciones necesarias, para la seguridad del personal, el vehiculo y la carga transportada.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3. </t>
    </r>
    <r>
      <rPr>
        <sz val="11"/>
        <color theme="1"/>
        <rFont val="Calibri"/>
        <family val="2"/>
        <scheme val="minor"/>
      </rPr>
      <t xml:space="preserve">Inspeccionar el peso y distribucion de la carga en el vehiculo , verificandoque este dentro de los limites maximos permitidos y velar porque la carga llegue correctamente a su destino.                                                                                                                                                                                                                                       </t>
    </r>
    <r>
      <rPr>
        <b/>
        <sz val="11"/>
        <color theme="1"/>
        <rFont val="Calibri"/>
        <family val="2"/>
        <scheme val="minor"/>
      </rPr>
      <t xml:space="preserve">4. </t>
    </r>
    <r>
      <rPr>
        <sz val="11"/>
        <color theme="1"/>
        <rFont val="Calibri"/>
        <family val="2"/>
        <scheme val="minor"/>
      </rPr>
      <t xml:space="preserve">Operar los vehiculos  segun las ordenes recibidas , dentro o fuera del sector urbano y siempre por las vias propias para que sean efectuados los mantenimientos en las zonas respectivas.                                                                                                                                                                                                                                 </t>
    </r>
    <r>
      <rPr>
        <b/>
        <sz val="11"/>
        <color theme="1"/>
        <rFont val="Calibri"/>
        <family val="2"/>
        <scheme val="minor"/>
      </rPr>
      <t xml:space="preserve">5. </t>
    </r>
    <r>
      <rPr>
        <sz val="11"/>
        <color theme="1"/>
        <rFont val="Calibri"/>
        <family val="2"/>
        <scheme val="minor"/>
      </rPr>
      <t xml:space="preserve">Suministrar los combustibles, lubricantes, sincronizaciones y reparaciones necesarias al vehiculo, entregandolo a quie lo releve en las mejores condiciones de mantenimiento, orden, presentacion, aseo y funcionamiento para evitar que el vehiculo sufra daños en la operacion.                                                                                                                                                                                                                                             </t>
    </r>
    <r>
      <rPr>
        <b/>
        <sz val="11"/>
        <color theme="1"/>
        <rFont val="Calibri"/>
        <family val="2"/>
        <scheme val="minor"/>
      </rPr>
      <t xml:space="preserve">6. </t>
    </r>
    <r>
      <rPr>
        <sz val="11"/>
        <color theme="1"/>
        <rFont val="Calibri"/>
        <family val="2"/>
        <scheme val="minor"/>
      </rPr>
      <t xml:space="preserve">Informar al suoperior inmediato sobre el desarrollo de los trabajos encomendados, asi como de los inconvenientes o dificultades en la ejecucion de los mismos para que se tomen las medidas o soluciones correspondientes.                                                                                                                                                                   </t>
    </r>
    <r>
      <rPr>
        <b/>
        <sz val="11"/>
        <color theme="1"/>
        <rFont val="Calibri"/>
        <family val="2"/>
        <scheme val="minor"/>
      </rPr>
      <t xml:space="preserve">7. </t>
    </r>
    <r>
      <rPr>
        <sz val="11"/>
        <color theme="1"/>
        <rFont val="Calibri"/>
        <family val="2"/>
        <scheme val="minor"/>
      </rPr>
      <t>Continuar el desarrollo</t>
    </r>
    <r>
      <rPr>
        <b/>
        <sz val="11"/>
        <color theme="1"/>
        <rFont val="Calibri"/>
        <family val="2"/>
        <scheme val="minor"/>
      </rPr>
      <t xml:space="preserve"> </t>
    </r>
    <r>
      <rPr>
        <sz val="11"/>
        <color theme="1"/>
        <rFont val="Calibri"/>
        <family val="2"/>
        <scheme val="minor"/>
      </rPr>
      <t xml:space="preserve">de labores logicas relacionadas con los procesos y funciones del area respectiva, con el fin de garantizar la ejecucion de los mismos.                                                               </t>
    </r>
  </si>
  <si>
    <t>Pagina 756</t>
  </si>
  <si>
    <t xml:space="preserve">Efectuar las excavaciones necesarias para descubrir y localizar daños en las redes de acueducto, accesorios y acometidas, utilizando para ello equipos de herramientas cotidianas tales como palas, picas, barras y almagenas y equipos de bombeo, para dar cumplimiento a la labor requerida. </t>
  </si>
  <si>
    <r>
      <rPr>
        <b/>
        <sz val="11"/>
        <color theme="1"/>
        <rFont val="Calibri"/>
        <family val="2"/>
        <scheme val="minor"/>
      </rPr>
      <t xml:space="preserve">1. </t>
    </r>
    <r>
      <rPr>
        <sz val="11"/>
        <color theme="1"/>
        <rFont val="Calibri"/>
        <family val="2"/>
        <scheme val="minor"/>
      </rPr>
      <t xml:space="preserve">Cambiar y/o reparar accesorios de las valvulas y tuberias con el fin de adelantar los trabajos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los trabajos e informar oprtunamente sobre los inconvenientes encontrados al superior inmediato, para que se tomen las medidas necesarias del caso.                                                                                                                                                                              </t>
    </r>
    <r>
      <rPr>
        <b/>
        <sz val="11"/>
        <color theme="1"/>
        <rFont val="Calibri"/>
        <family val="2"/>
        <scheme val="minor"/>
      </rPr>
      <t xml:space="preserve">3. </t>
    </r>
    <r>
      <rPr>
        <sz val="11"/>
        <color theme="1"/>
        <rFont val="Calibri"/>
        <family val="2"/>
        <scheme val="minor"/>
      </rPr>
      <t xml:space="preserve">Realizar la reparacion de escapes en la cajilla unitaria de las acometidas domiciliarias, deacuerdo con lo programado por el area.                                                                                                                                                                                                                                                                                              </t>
    </r>
    <r>
      <rPr>
        <b/>
        <sz val="11"/>
        <color theme="1"/>
        <rFont val="Calibri"/>
        <family val="2"/>
        <scheme val="minor"/>
      </rPr>
      <t xml:space="preserve">4. </t>
    </r>
    <r>
      <rPr>
        <sz val="11"/>
        <color theme="1"/>
        <rFont val="Calibri"/>
        <family val="2"/>
        <scheme val="minor"/>
      </rPr>
      <t xml:space="preserve">Colaborar en descubrir y localizar daños en red local manualmente o con equipo, retirar los recubrimientos de las tuberias como morteros, anclajes o de cualquier tipo, con el fin de reparar las tuberias con equipos de soldadura o reemplazado de los accesorios que presenten fallas.   </t>
    </r>
    <r>
      <rPr>
        <b/>
        <sz val="11"/>
        <color theme="1"/>
        <rFont val="Calibri"/>
        <family val="2"/>
        <scheme val="minor"/>
      </rPr>
      <t xml:space="preserve">                                                                                                                                                                                                     5. </t>
    </r>
    <r>
      <rPr>
        <sz val="11"/>
        <color theme="1"/>
        <rFont val="Calibri"/>
        <family val="2"/>
        <scheme val="minor"/>
      </rPr>
      <t>Reportar la informacion en los formatos establecidos, con el fin de dar cumplimiento a los requisitos del sistema de gestion de calidad.</t>
    </r>
    <r>
      <rPr>
        <b/>
        <sz val="11"/>
        <color theme="1"/>
        <rFont val="Calibri"/>
        <family val="2"/>
        <scheme val="minor"/>
      </rPr>
      <t xml:space="preserve"> </t>
    </r>
  </si>
  <si>
    <t>Operador de Valvulas</t>
  </si>
  <si>
    <t>Pagina 762</t>
  </si>
  <si>
    <t>Efectuar la operación de valvulas y accesorio de la red matriz, para la prestacion del servicio de acueducto a la ciudadania</t>
  </si>
  <si>
    <r>
      <t xml:space="preserve">1. </t>
    </r>
    <r>
      <rPr>
        <sz val="11"/>
        <color theme="1"/>
        <rFont val="Calibri"/>
        <family val="2"/>
        <scheme val="minor"/>
      </rPr>
      <t xml:space="preserve">Efectuar en el sector asignado las operaciones de cierre y apertura de valvulas para suspender o reestablecer el servicio, mantenimiento o renovacion de componentes, conforme a los procedimientos e instrucciones impartidas por el superior inmediato.                                                                                                                                                     </t>
    </r>
    <r>
      <rPr>
        <b/>
        <sz val="11"/>
        <color theme="1"/>
        <rFont val="Calibri"/>
        <family val="2"/>
        <scheme val="minor"/>
      </rPr>
      <t xml:space="preserve">2. </t>
    </r>
    <r>
      <rPr>
        <sz val="11"/>
        <color theme="1"/>
        <rFont val="Calibri"/>
        <family val="2"/>
        <scheme val="minor"/>
      </rPr>
      <t xml:space="preserve">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t>
    </r>
    <r>
      <rPr>
        <b/>
        <sz val="11"/>
        <color theme="1"/>
        <rFont val="Calibri"/>
        <family val="2"/>
        <scheme val="minor"/>
      </rPr>
      <t xml:space="preserve">3. </t>
    </r>
    <r>
      <rPr>
        <sz val="11"/>
        <color theme="1"/>
        <rFont val="Calibri"/>
        <family val="2"/>
        <scheme val="minor"/>
      </rPr>
      <t xml:space="preserve">Desarrollar las investigaciones relacionadas con el estado y funcionamiento de la red, con el proposito de detectar daños no visibles, obstrucciones, comportamientos anormales, desactualizacion de planos o posibilidades de optimizacion, e informar al auxiliar de mantenimiento.                                                                                                                                                                                                                                                       </t>
    </r>
    <r>
      <rPr>
        <b/>
        <sz val="11"/>
        <color theme="1"/>
        <rFont val="Calibri"/>
        <family val="2"/>
        <scheme val="minor"/>
      </rPr>
      <t xml:space="preserve">4. </t>
    </r>
    <r>
      <rPr>
        <sz val="11"/>
        <color theme="1"/>
        <rFont val="Calibri"/>
        <family val="2"/>
        <scheme val="minor"/>
      </rPr>
      <t>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r>
  </si>
  <si>
    <t>Ayudante operativo</t>
  </si>
  <si>
    <t>Pagina 743</t>
  </si>
  <si>
    <t>Efectuar la preparacion de herramientas, para la instalacion y realizacion de los aforos deacuerdo con las instrucciones que le sean impartidas y garantizar el adecuado funcionamiento de la infraestructura y de los dispositivos de medida de los puntos de medicion instalados en el sistema de acueducto.</t>
  </si>
  <si>
    <r>
      <t xml:space="preserve">1. </t>
    </r>
    <r>
      <rPr>
        <sz val="11"/>
        <color theme="1"/>
        <rFont val="Calibri"/>
        <family val="2"/>
        <scheme val="minor"/>
      </rPr>
      <t xml:space="preserve">Cargar y descargar el vehiculo de la comosion de macromedicion, los equipos, herramientas, materiales y accesorios requeridos, para la ejecucion de la labor asignada y conducirlo hasta el sitio indicado para el aforador.                                                                                                                                  </t>
    </r>
    <r>
      <rPr>
        <b/>
        <sz val="11"/>
        <color theme="1"/>
        <rFont val="Calibri"/>
        <family val="2"/>
        <scheme val="minor"/>
      </rPr>
      <t xml:space="preserve">2. </t>
    </r>
    <r>
      <rPr>
        <sz val="11"/>
        <color theme="1"/>
        <rFont val="Calibri"/>
        <family val="2"/>
        <scheme val="minor"/>
      </rPr>
      <t xml:space="preserve">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t>
    </r>
    <r>
      <rPr>
        <b/>
        <sz val="11"/>
        <color theme="1"/>
        <rFont val="Calibri"/>
        <family val="2"/>
        <scheme val="minor"/>
      </rPr>
      <t xml:space="preserve">3. </t>
    </r>
    <r>
      <rPr>
        <sz val="11"/>
        <color theme="1"/>
        <rFont val="Calibri"/>
        <family val="2"/>
        <scheme val="minor"/>
      </rPr>
      <t xml:space="preserve">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t>
    </r>
    <r>
      <rPr>
        <b/>
        <sz val="11"/>
        <color theme="1"/>
        <rFont val="Calibri"/>
        <family val="2"/>
        <scheme val="minor"/>
      </rPr>
      <t xml:space="preserve">4. </t>
    </r>
    <r>
      <rPr>
        <sz val="11"/>
        <color theme="1"/>
        <rFont val="Calibri"/>
        <family val="2"/>
        <scheme val="minor"/>
      </rPr>
      <t xml:space="preserve">Localizar, abrir y practicar la limpieza de las cajas de pitometria , accesorios de redes matrices, cajas de telefonos y energia, para la ejecucion de aforos en redes matrices deacuerdo a las instrucciones que imparte el aforo.                                                                                                                                                                              </t>
    </r>
    <r>
      <rPr>
        <b/>
        <sz val="11"/>
        <color theme="1"/>
        <rFont val="Calibri"/>
        <family val="2"/>
        <scheme val="minor"/>
      </rPr>
      <t xml:space="preserve">5. </t>
    </r>
    <r>
      <rPr>
        <sz val="11"/>
        <color theme="1"/>
        <rFont val="Calibri"/>
        <family val="2"/>
        <scheme val="minor"/>
      </rPr>
      <t xml:space="preserve">Determinar a traves de la ejecucion  de los afaros, la adecuada localizacion de los accesorios (hidrantes y valvulas) e informar a su superior, para que se efectuen los cambios necesarios para la actualizacion de los planos de la red.                                                                                                             </t>
    </r>
    <r>
      <rPr>
        <b/>
        <sz val="11"/>
        <color theme="1"/>
        <rFont val="Calibri"/>
        <family val="2"/>
        <scheme val="minor"/>
      </rPr>
      <t xml:space="preserve">6. </t>
    </r>
    <r>
      <rPr>
        <sz val="11"/>
        <color theme="1"/>
        <rFont val="Calibri"/>
        <family val="2"/>
        <scheme val="minor"/>
      </rPr>
      <t xml:space="preserve">Aforar los caudales de los hidrantes para determinar su capacidad y de una zona de la ciudad a una presion residual determinada.                                                                                                                                         </t>
    </r>
    <r>
      <rPr>
        <b/>
        <sz val="11"/>
        <color theme="1"/>
        <rFont val="Calibri"/>
        <family val="2"/>
        <scheme val="minor"/>
      </rPr>
      <t xml:space="preserve">7. </t>
    </r>
    <r>
      <rPr>
        <sz val="11"/>
        <color theme="1"/>
        <rFont val="Calibri"/>
        <family val="2"/>
        <scheme val="minor"/>
      </rPr>
      <t xml:space="preserve">Operar los  equipos de bombeo, para la limpieza de camaras, operaciones de desague o cualquier actividad conexa al desarrollo de sus responsabilidades.                                                                                                         </t>
    </r>
    <r>
      <rPr>
        <b/>
        <sz val="11"/>
        <color theme="1"/>
        <rFont val="Calibri"/>
        <family val="2"/>
        <scheme val="minor"/>
      </rPr>
      <t xml:space="preserve">8. </t>
    </r>
    <r>
      <rPr>
        <sz val="11"/>
        <color theme="1"/>
        <rFont val="Calibri"/>
        <family val="2"/>
        <scheme val="minor"/>
      </rPr>
      <t xml:space="preserve">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t>
    </r>
    <r>
      <rPr>
        <b/>
        <sz val="11"/>
        <color theme="1"/>
        <rFont val="Calibri"/>
        <family val="2"/>
        <scheme val="minor"/>
      </rPr>
      <t xml:space="preserve">9. </t>
    </r>
    <r>
      <rPr>
        <sz val="11"/>
        <color theme="1"/>
        <rFont val="Calibri"/>
        <family val="2"/>
        <scheme val="minor"/>
      </rPr>
      <t>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r>
  </si>
  <si>
    <t>Ayudante</t>
  </si>
  <si>
    <t>Pagina 789</t>
  </si>
  <si>
    <t>Realizar la operación de las represas con el fin de asegurar que se cumple con la cantidad, continuidad y oportunidad del agua cruda que quieren las plantas de tratamiento.</t>
  </si>
  <si>
    <r>
      <rPr>
        <b/>
        <sz val="11"/>
        <color theme="1"/>
        <rFont val="Calibri"/>
        <family val="2"/>
        <scheme val="minor"/>
      </rPr>
      <t xml:space="preserve">1. </t>
    </r>
    <r>
      <rPr>
        <sz val="11"/>
        <color theme="1"/>
        <rFont val="Calibri"/>
        <family val="2"/>
        <scheme val="minor"/>
      </rPr>
      <t xml:space="preserve">Realizar la toma de datos de la instrumentacion de lines de las represas, consolidando la informacion e informando al superior inmediato, con el proposito de asegurar la adecuada operación del sistema de captacion y para cumplir los requisitos establecidos.                                                                              </t>
    </r>
    <r>
      <rPr>
        <b/>
        <sz val="11"/>
        <color theme="1"/>
        <rFont val="Calibri"/>
        <family val="2"/>
        <scheme val="minor"/>
      </rPr>
      <t xml:space="preserve">2. </t>
    </r>
    <r>
      <rPr>
        <sz val="11"/>
        <color theme="1"/>
        <rFont val="Calibri"/>
        <family val="2"/>
        <scheme val="minor"/>
      </rPr>
      <t xml:space="preserve">Operar las valvulas de fondo y/o de toma de agua cruda hacia las p'lantas de tratamiento para asegurar los desembalses que son necesarios y el cumplimiento de las necesidades de agua cruda que requieren las plantas de tratamiento.                                                                                                                           </t>
    </r>
    <r>
      <rPr>
        <b/>
        <sz val="11"/>
        <color theme="1"/>
        <rFont val="Calibri"/>
        <family val="2"/>
        <scheme val="minor"/>
      </rPr>
      <t xml:space="preserve">3. </t>
    </r>
    <r>
      <rPr>
        <sz val="11"/>
        <color theme="1"/>
        <rFont val="Calibri"/>
        <family val="2"/>
        <scheme val="minor"/>
      </rPr>
      <t xml:space="preserve">Tomar datos, registrar y/o diligenciar los formatos de informacion del control del proceso propio de sus funciones a cargo, con el proposito de mantener informacion pertinente y apropiada para cumplir los requisitos corporativos y del sistema de gestion de calidad.                                                              </t>
    </r>
    <r>
      <rPr>
        <b/>
        <sz val="11"/>
        <color theme="1"/>
        <rFont val="Calibri"/>
        <family val="2"/>
        <scheme val="minor"/>
      </rPr>
      <t xml:space="preserve">4. </t>
    </r>
    <r>
      <rPr>
        <sz val="11"/>
        <color theme="1"/>
        <rFont val="Calibri"/>
        <family val="2"/>
        <scheme val="minor"/>
      </rPr>
      <t xml:space="preserve">Efectuar el mantenimiento locativo (pintura, poda y limpieza) de los lugares que se le asignen con el fin de mantener en adecuado estado de orden, aseo y limpieza las zonas de reserva y los predios de propiedad de la empresa.                                                                                                                                                </t>
    </r>
    <r>
      <rPr>
        <b/>
        <sz val="11"/>
        <color theme="1"/>
        <rFont val="Calibri"/>
        <family val="2"/>
        <scheme val="minor"/>
      </rPr>
      <t xml:space="preserve">5. </t>
    </r>
    <r>
      <rPr>
        <sz val="11"/>
        <color theme="1"/>
        <rFont val="Calibri"/>
        <family val="2"/>
        <scheme val="minor"/>
      </rPr>
      <t xml:space="preserve">Vigilar las fuentes hidrograficas de la zona con el fin de evitar daños , ambientales, ocupaciones ilegales, quemas, talas de arboles  , retiro de material vegetal y animal.                                                                                                                 </t>
    </r>
    <r>
      <rPr>
        <b/>
        <sz val="11"/>
        <color theme="1"/>
        <rFont val="Calibri"/>
        <family val="2"/>
        <scheme val="minor"/>
      </rPr>
      <t xml:space="preserve">6. </t>
    </r>
    <r>
      <rPr>
        <sz val="11"/>
        <color theme="1"/>
        <rFont val="Calibri"/>
        <family val="2"/>
        <scheme val="minor"/>
      </rPr>
      <t xml:space="preserve">Solicitar al superior inmediato los materiales y elementos necesarios para realizar trabajos de mantenimiento y conservacion, con el proposito de que se puedan gestionar adecuadamente.                                                                                                                                                                                         </t>
    </r>
    <r>
      <rPr>
        <b/>
        <sz val="11"/>
        <color theme="1"/>
        <rFont val="Calibri"/>
        <family val="2"/>
        <scheme val="minor"/>
      </rPr>
      <t xml:space="preserve">7. </t>
    </r>
    <r>
      <rPr>
        <sz val="11"/>
        <color theme="1"/>
        <rFont val="Calibri"/>
        <family val="2"/>
        <scheme val="minor"/>
      </rPr>
      <t xml:space="preserve">Solicitar los trabajos de mantenimiento que sean requeridos, co9n el fin de asegurar la disponibilidad, funcionamiento y operatividad de los equipos del proceso de tratamiento y cumplir con los procedimientos de mantenimiento que han sido establecidos.                                                                                                                                 </t>
    </r>
    <r>
      <rPr>
        <b/>
        <sz val="11"/>
        <color theme="1"/>
        <rFont val="Calibri"/>
        <family val="2"/>
        <scheme val="minor"/>
      </rPr>
      <t xml:space="preserve">       8. </t>
    </r>
    <r>
      <rPr>
        <sz val="11"/>
        <color theme="1"/>
        <rFont val="Calibri"/>
        <family val="2"/>
        <scheme val="minor"/>
      </rPr>
      <t xml:space="preserve">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r>
  </si>
  <si>
    <t>Profesionales que no ingresan</t>
  </si>
  <si>
    <t>20,21 y 22</t>
  </si>
  <si>
    <t>1. Supervisar la calidad de los materiales suministrados a través de contratos conforme a los requerimientos y especificaciones técnicas para la ejecución de las obras de mantenimientos en el área.                                                                                                                                                2.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3. Colaborar en la elaboración del presupuesto del área, en lo relacionado con los procesos de funcionamiento e inversión y controlar la ejecución presupuestal, para garantizar las metas establecidas en las politicas corporativas.                                                                                                                                                  4. Coordinar las actividades para el mantenimiento del sistema de gestion de interventoria en lo que corresponde a los contratos del área, con el fin de garantizar la entrega y recibo a satisfaccion de los productos inherentes a las actividades propias de la dependencia.                                                                                                                                         5. Mantener y actualizar las estadisticas e indicadores del área y velar por su permanente mejoramiento y/o actualización con el propósito de soportar la información solicitada por entes internos y externos.                                                                                                                                                   6.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7. Programar y coordinar que el personal asignado los turnos y con las instrucciones impartidas para cubrir las nesecidades del servicio en la atension de emergencias y daños en la infraestructura del sistema de red matriz del acueducto.                                                                                                                                              8.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</si>
  <si>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</si>
  <si>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 xml:space="preserve">1. 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2. Actualizar e interpretar correctamente los planos de la red matriz a su cargo con el fin de que sirvan como guia en la localizacion e identificacion de las valvulas y diferentes accesorios a operar.                                                                                                                                    3. Proponer alternativas de solucion para informar al superior inmediato sobre las fallas o imprevistos  en la operacion, funcionamiento o mantenimiento de valvulas, redes y demas accesorios componente del sistema de acueducto.                                                                                      4. 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5. Reparar, adaptar y reconstruir las partes, accesorios e instrumentos de los equipos que hayan presentado defisiencias en el servicio, con el fin de evitar problemas que afecten la operacion de las redesde acueducto.                                                                                                              6. Ejecutar los cierres, desagues y reestablecimientos para las reparaciones de la red matriz cuando se presenten daños inesperados o reparaciones programadas.                                               7. Operar el vehiculo asignado, tomando las medidas necesarias para su correcto funcionamiento y conservacion, conforme a las normas y reglamentos establecidos por la empresa y las autoridades de transito. </t>
  </si>
  <si>
    <t>1. Medir los parametros hidrulicos de las redes de acueducto, tales como, presion, caudal y capacidad para determinar la prestacion del servicion actual o futuro disponible, mediante el uso de los equipos de medicion y los procedimientos pitometricos especializados correspondientes.                                                                                                                                                                                         2. 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3. 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5. 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6.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7. 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8. 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9. realizar pruebas a los hidrantes de la red de acueducto para establecer su estado, nesecidadaes de mantenimiento y su capacidad hidraulica y efectuar la localizacion de las valvulas de pie necesarias para la operacion normal del hidrante.                                                                             10. Efectuar la operacion y/o mantenimiento basico de accesorios de la red matriz, tales como valvulas de purga, ventosas, registros de pitometro, cheques, valvulas de control hidraulico, bocas de acceso, durante los procesos de cambio de operacion o mantenimiento de redes.                                                                                                                                                                     11. Realizar con el superior inmediato y las comisiones la actualizacion del inventario de los elementos y equipos de pitometria, para disponer de un inventario adecuado de elementos y equipos.</t>
  </si>
  <si>
    <t>1. Verificar el desempeño de los instrumentos analiticos y de medicion del laboratorio de la entidad deacuerdo a los estandares preestablecidos para garantizar la precision de los equipos de medicion.                                                                                                                                                                                   2. Elaborar y procesar en el sistema el pla de revision de los dispositivos de seguimiento y medicion para efectuar la programacion contemplada en el plan de accion del área.                                                                                                                  3. Efectuar el inventario detallado de los elementos y dispositivos de medicion del area, para realizar la programacion de calibracion respectiva.                                                                                        4. 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5. Recopilar los datos y lecturas sobre la revision del estado de calibracion y/o verificacion metrologica de los dispositivos de seguimiento y medicion, para entregar los respectivos registros con la periodicidad y tiempos de entrega preestablecidos por su superior inmediato.                                                                                                                                                                                              6. Realizar segumiento al programa de calibracion y/o verificacion metrologica de los equipos de seguimiento y medicion desarrollados por los laboratorios para asegurar que estos generen datos confiables.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la base de datos para garantizar la confiabilidad de los instrumentos.                                                 9. Efectuar los trabajos de campo para el mantenimiento preventivo, predictivo y correctivo de los dispositivos de medicion, siguiendo para tal fin los instructivos operativos del sistema de gestion de calidad del area.                                                                                                                                                         10. Efectuar el almacenamiento de los equipos, dispositivos y garantizar que la bodega a su cargo mantenga las condiciones adecuadas de limpieza y seguridad.</t>
  </si>
  <si>
    <t>1. Controlar que la calidad de los materiales utilizados esten deacuerdo con los requerimientos de las especificaciones tecnicas, mediante la selección y envio de muestras al laboratorio, para la ejecucion de las obras de la entidad.                                                                                       2. Informar al funcionario correspondiente, la forma en que estan desarrollando las obras y las deficiencias encontradas en ellas, con el proposito que se tomen las medidas correctivas del caso.                                                                                                                                                                            3. Verificar las mediciones de las perforaciones, obras de mantenimiento y concreto, anclaje, colocacion y compactacion de rellenos, retiro de materiales sobrantes y demas obra, para la respectiva ejecucion por los contratistas y/o personal de la empresa.                                                                                            4. Efectuar en coordinacion con el funcionario correspondiente la inspeccion final, para el recibo de las obras, verificando el estado general de las mismas y el cumplimiento de las especificaciones y clausulas del cantrato.                                                                                                                    5. Verificar las mediciones de los trabajos elaborados en terreno, para controlar el avance de la obra e informar al interventor sobre las inconsistencias y requerimientos que se le deben hacer al contratista.                                                                                                                                                                    6. Verificar el estado de las redes del sistema de acueducto y sus accesorios, evaluar las novedades, adoptar los correctivos e informar al funcionario correspondiente para coordinar las acciones a seguir.                                                                                                                                                      7. Revisar los reportes de trabajo de las comisiones de servicio y mantenimiento, para programar los trabajos necesarios y velar por el correcto diligenciamiento de los mismos.                               8. Inspeccionar que las pruebas realizadas a los materiales en terreno. tales como pruebas de presion, desinfeccion, soldaduras y compactaciones que ofrezcan los resultados requeridos para su aceptacion.                                                                                                                                                         9. 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10. Operar el vehiculo asignado, tomando las medidas necesarias para su correcto funcionamiento y conservacion, conforme a las normas y reglamentos establecidos por la empresa y las autoridades de transito.</t>
  </si>
  <si>
    <t>Realizar actividades logisticas en las obras de reconstruccion, mantenimiento preventivo y correctivo de la red de acueducto, para evitar inconvenientes que afecten a la ciudadania.</t>
  </si>
  <si>
    <t xml:space="preserve">1. Organizar los recorridos conforme a la programacion establecida por el superior inmediato, para transportar oprtunamente al personal, materiales, equipos, herramientas y demas elementos; Hacia y desde los sitios donde se requieran.                                                                                 2. 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3. informar al superior inmediato sobre el desarrollo de los trabajos encomendados, los inconvenientes o dificultades  en la ejecucion de los mismos, para informar continuamente sobre la ejecucion de las actividades realizadas en el area de mantenimiento de la entidad.                                                                                                                                                                                                      4. Interpretar los planos de la red como guia para localizar los daños, efectuar las operaciones de los accesorios de la red o pedir el apoyo tecnico necesario para darle solucion a los daños.                                                                                                                                                                                         5. Coordinar los trabajos realizados por el personal de nivel inferior que forma parte de la comision en el mantenimiento de redes matrices y menores, para que sean desarrollados correctamente en el area.                                                                                                                                                                      6. Ejecutar el mantenimiento de los vehiculos tales como: camiones, volquetas, furgones y similares, para garantiozar la correcta y eficiente operacion, funcionamiento de los mismos. 7. Operar el vehiculo asignado, tomando las medidas necesarias, para su correcto funcionamiento y conservacion, conforme a las normas y reglamentos establecidos por la empresa y las autoridades de transito. </t>
  </si>
  <si>
    <t>1. Cambiar y reparar accesorios de las valvulas y tuberias con el fin de adelantar los trabajod de mantenimiento para reestablecer el suministro de agua al sector afectado.                                                                        2. Ejecutar las excavaciones para localizar los daños que se presenten en la redes locales de acueducto, operando equipos tales como sistemas de bombeo, entre otros pára garantizar la continuidad del servicio.                                                                                                                                                                           3. proteger las superficies expuestas por las excavaciones mediante sistemas de entibacion y proteccion de superficies para optimizar las medidas de seguridad.                                                                                                         4. Verificar el tipo de materiales necesarios, para ejecutar las reparaciones deacuerdo con las nornas tecnicas establecidas por la empresa.                                                                                                                               5. Descibrir y localizar daños en la red local, retirar los recubrimientos de las tuberias como morteros, anclajes o de cualquier tipo, para ser reparadas las tuberias con equipos de soldaduras o reemplazo de los accesorios que presentan fallas.</t>
  </si>
  <si>
    <t xml:space="preserve">1. Efectuar el transporte de personaly/o elementos, hacia los sitios donde se van a realizar las labores de mantenimiento con el fin de cumplir con los requisitos del area.                                                                                                                                                                                                                           2. Inspeccionar el vehiculoque se le asigne, para comprobar el perfecto estado de fincionamiento del motor, llantas, frenos, cerraduras, herramientas y demas sistemas y precauciones necesarias, para la seguridad del personal, el vehiculo y la carga transportada.                                                                                                                                                                                                                                                                                                                                                                                                                                                              3. Inspeccionar el peso y distribucion de la carga en el vehiculo , verificandoque este dentro de los limites maximos permitidos y velar porque la carga llegue correctamente a su destino.                                                                                                                                                                                                                                       4. Operar los vehiculos  segun las ordenes recibidas , dentro o fuera del sector urbano y siempre por las vias propias para que sean efectuados los mantenimientos en las zonas respectivas.                                                                                                                                                                                                                                 5. Suministrar los combustibles, lubricantes, sincronizaciones y reparaciones necesarias al vehiculo, entregandolo a quie lo releve en las mejores condiciones de mantenimiento, orden, presentacion, aseo y funcionamiento para evitar que el vehiculo sufra daños en la operacion.                                                                                                                                                                                                                                             6. Informar al suoperior inmediato sobre el desarrollo de los trabajos encomendados, asi como de los inconvenientes o dificultades en la ejecucion de los mismos para que se tomen las medidas o soluciones correspondientes.                                                                                                                                                                   7. Continuar el desarrollo de labores logicas relacionadas con los procesos y funciones del area respectiva, con el fin de garantizar la ejecucion de los mismos. </t>
  </si>
  <si>
    <t xml:space="preserve">1. Cambiar y/o reparar accesorios de las valvulas y tuberias con el fin de adelantar los trabajos de mantenimiento para reestablecer el suministro de agua al sector afectado.                                                                                                                                                                                                             2. Ejecutar los trabajos e informar oprtunamente sobre los inconvenientes encontrados al superior inmediato, para que se tomen las medidas necesarias del caso.                                                                                                                                                                              3. Realizar la reparacion de escapes en la cajilla unitaria de las acometidas domiciliarias, deacuerdo con lo programado por el area.                                                                                                                                                                                                                                                                                              4. Colaborar en descubrir y localizar daños en red local manualmente o con equipo, retirar los recubrimientos de las tuberias como morteros, anclajes o de cualquier tipo, con el fin de reparar las tuberias con equipos de soldadura o reemplazado de los accesorios que presenten fallas.                                                                                                                                                                                                        5. Reportar la informacion en los formatos establecidos, con el fin de dar cumplimiento a los requisitos del sistema de gestion de calidad. </t>
  </si>
  <si>
    <t>1. Efectuar en el sector asignado las operaciones de cierre y apertura de valvulas para suspender o reestablecer el servicio, mantenimiento o renovacion de componentes, conforme a los procedimientos e instrucciones impartidas por el superior inmediato.                                                                                                                                                     2. 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3. Desarrollar las investigaciones relacionadas con el estado y funcionamiento de la red, con el proposito de detectar daños no visibles, obstrucciones, comportamientos anormales, desactualizacion de planos o posibilidades de optimizacion, e informar al auxiliar de mantenimiento.                                                                                                                                                                                                                                                       4. 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</si>
  <si>
    <t>1. Cargar y descargar el vehiculo de la comosion de macromedicion, los equipos, herramientas, materiales y accesorios requeridos, para la ejecucion de la labor asignada y conducirlo hasta el sitio indicado para el aforador.                                                                                                                                  2. 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3. 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4. Localizar, abrir y practicar la limpieza de las cajas de pitometria , accesorios de redes matrices, cajas de telefonos y energia, para la ejecucion de aforos en redes matrices deacuerdo a las instrucciones que imparte el aforo.                                                                                                                                                                              5. Determinar a traves de la ejecucion  de los afaros, la adecuada localizacion de los accesorios (hidrantes y valvulas) e informar a su superior, para que se efectuen los cambios necesarios para la actualizacion de los planos de la red.                                                                                                             6. Aforar los caudales de los hidrantes para determinar su capacidad y de una zona de la ciudad a una presion residual determinada.                                                                                                                                         7. Operar los  equipos de bombeo, para la limpieza de camaras, operaciones de desague o cualquier actividad conexa al desarrollo de sus responsabilidades.                                                                                                         8. 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9. 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</si>
  <si>
    <t xml:space="preserve">Ayudante </t>
  </si>
  <si>
    <t xml:space="preserve">1. Realizar la toma de datos de la instrumentacion de lines de las represas, consolidando la informacion e informando al superior inmediato, con el proposito de asegurar la adecuada operación del sistema de captacion y para cumplir los requisitos establecidos.                                                                              2. Operar las valvulas de fondo y/o de toma de agua cruda hacia las p'lantas de tratamiento para asegurar los desembalses que son necesarios y el cumplimiento de las necesidades de agua cruda que requieren las plantas de tratamiento.                                                                                                                           3. Tomar datos, registrar y/o diligenciar los formatos de informacion del control del proceso propio de sus funciones a cargo, con el proposito de mantener informacion pertinente y apropiada para cumplir los requisitos corporativos y del sistema de gestion de calidad.                                                              4. Efectuar el mantenimiento locativo (pintura, poda y limpieza) de los lugares que se le asignen con el fin de mantener en adecuado estado de orden, aseo y limpieza las zonas de reserva y los predios de propiedad de la empresa.                                                                                                                                                5. Vigilar las fuentes hidrograficas de la zona con el fin de evitar daños , ambientales, ocupaciones ilegales, quemas, talas de arboles  , retiro de material vegetal y animal.                                                                                                                 6. Solicitar al superior inmediato los materiales y elementos necesarios para realizar trabajos de mantenimiento y conservacion, con el proposito de que se puedan gestionar adecuadamente.                                                                                                                                                                                         7. Solicitar los trabajos de mantenimiento que sean requeridos, co9n el fin de asegurar la disponibilidad, funcionamiento y operatividad de los equipos del proceso de tratamiento y cumplir con los procedimientos de mantenimiento que han sido establecidos.                                                                                                                                        8. 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</si>
  <si>
    <t>INADECUADAS CONEXIONES ELÉCTRICAS, SATURACIÓN EN TOMAS DE ENERGÍA</t>
  </si>
  <si>
    <t>MÁQUINARIA Y EQUIPO</t>
  </si>
  <si>
    <t>ESCALERAS SIN BARANDAL, PISOS A DESNIVEL,INFRAESTRUCTURA DÉBIL, OBJETOS MAL UBICADOS, AUSENCIA DE ORDEN Y ASEO</t>
  </si>
  <si>
    <t>CAÍDAS DEL MISMO Y DISTINTO NIVEL, FRACTURAS, GOLPE CON OBJETOS, CAÍDA DE OBJETOS, OBSTRUCCIÓN DE VÍAS</t>
  </si>
  <si>
    <t>SISTEMAS Y MEDIDAS DE ALMACENAMIENTO</t>
  </si>
  <si>
    <t>CONDICIONES DE SEGURIDAD - LOCATIVO EN PLANTAS Y EMBALSES</t>
  </si>
  <si>
    <t>LLUVIAS, CRECIENTE DE RIOS Y QUEBRADAS, CAÍDAS DESDE TARAVITAS Y PUENTES</t>
  </si>
  <si>
    <t>Guardia de Seguridad Fisica (CELADOR)</t>
  </si>
  <si>
    <t>Contrato</t>
  </si>
  <si>
    <t>Servicio de vigilancia y seguridad fija y móvil en las diferentes modalidades y con los medios autorizados por la superintendencia de vigilancia y seguridad privada para proteger y custodiar las personas, las operaciones y el patrimonio de la Empresa de Acueducto, Alcantarillado y Aseo de Bogotá (EAB-ESP) en el Distrito Capital en las sedes administrativas y operativas, el sistema de embalses, túneles, tanques, canales, tuberías, predios, humedales y rondas, y los municipios y lugares que la empresa defina.</t>
  </si>
  <si>
    <t xml:space="preserve">1. Cumplir con las disposiciones y consignas generales emanadas por la empresa de vigilancia y seguridad al igual que las que se organicen en la EAB-ESP.
2. La presentación personal y el porte del uniforme debe ser impecable.
3. Portar la documentación al día.
4. Pasar revista diaria al puesto dentro de la zona asignada.
5. Generar los reportes de acuerdo a las novedades encontradas durante el turno.
6. Prestar los apoyos solicitados durante los recorridos.
7. Velar por la conservación y custodia del puesto asignado.
8. Realizar los procedimientos de acuerdo a lo establecido por la Dirección de Seguridad, la EAB-ESP y la Empresa de vigilancia y seguridad.
9. Evitar que voten o arrojen escombros en el puesto.
10. Evitar consumo de alucinógenos o bebidas embriagantes. 
11. Proteger la fauna y la flora de personas que atentan contra ellas.
12. Retirar ganado bovino, bufalino, camélido, equino, porcino, ovino, caprino, asnal, mular, canino, cunícolo, felino, aviar o de otro tipo que haya sido expresamente prohibida su estadía o permanencia por parte de la EAB-ESP en el lugar.
13. Reportar y evitar invasiones y actividades sospechosas dentro de los predios asignados.
14. El personal de vigilantes debe contribuir constantemente con información que conlleve a prever, frustrar y detectar cualquier ilícito, sabotaje, movimiento sospechoso o acto de usuario, visitante o funcionario no autorizado, al igual que las ocupaciones de hecho y el daño al medio ambiente.
15. Ser prudente, discreto, sutil y usar un vocabulario apropiado, adecuado evitando los excesos de confianza con el personal de la EAB-ESP.
16. Informar de manera inmediata a la central de control y supervisión (satélite) sobre irregularidades e inconsistencias y factores que afecten o pongan en riesgo la integridad, el servicio o la imagen de la EAB.
17. Estar atento al recibir instructivos y recomendaciones de los elementos y las instalaciones por parte del personal de operarios, de dedicándose a cumplir con las labores de vigilancia y control exclusivamente.  
18. Mantener excelente presentación personal, estado anímico, físico y psicológico apropiado para el desarrollo y cumplimiento de sus funciones generales y específicas. 
19. Cumplir con las normas vigentes y ser respetuoso de los protocolos establecidos para cada caso.
20. Recibir y entregar los elementos con acta de inventario, anexando fotografías de los mismos, verificando que el funcionario que realiza la actividad este completamente autorizado para ello, frente a lo cual debe verificarse con la central Satélite y realizar la anotación en la minuta verificando su identidad completa y cargo en la EAB-ESP.
21. Reportar de manera inmediata cualquier novedad al supervisor, coordinador y la Dirección de Seguridad.
22. Solicitar los apoyos correspondientes frente a incidentes en sus funciones.
23. Cumplir la programación y el horario que se le asigne.
24. Pasar revista al puesto en forma permanente realizando el reporte a la central de monitoreo.
25. Realizar los reportes e informes de las novedades encontradas de manera oportuna.
26. Verificar la entrega y recibido de los elementos en cada puesto.
27. Atender y responder los requerimientos de la Dirección de Seguridad, la coordinación y supervisión del contrato, de la empresa de vigilancia y seguridad y las diferentes dependencias de la EAB-ESP.
28. Cumplir con las disposiciones y consignas generales emanadas por la EAB-ESP y empresa de vigilancia y seguridad, dando estricto cumplimiento al objeto contractual consistente en proteger y custodiar las personas, las operaciones y el patrimonio de la Empresa de Acueducto, Alcantarillado y Aseo de Bogotá, EAB-ESP, en el Distrito Capital y los municipios y lugares que la Empresa defina.
29. Solicitar los apoyos correspondientes frente a incidentes en sus funciones y prestar los apoyos que el personal del esquema requiera.
30. Cumplir con las normas mínimas de seguridad en los puntos bajo su responsabilidad y donde se realicen trabajos (calle, sitios públicos, terrenos, áreas rurales, sitios críticos, etc.)
31. Estar atento y en disposición de servicio para prevenir cualquier tipo de alteración en la actividad y normal desarrollo del evento programado por la EAB-ESP, evitando atentados contra la integridad de las personas y equipos o vehículos bajo custodia.
32. Prestar apoyo de acompañamiento a aquellas situaciones que se disponga por parte de la Dirección de Seguridad y que hacen parte de la operatividad de la Empresa siempre y cuando sean ordenadas previamente.
33. Apoyar el control de llegada y salida de funcionarios y operarios en cada sitio de su cadena de servicios asignada, evitando y previniendo acciones en contra de las personas, la infraestructura, los bienes y las operaciones de la EAB-ESP.
34. Velar por la integridad de los puestos en cuanto a su estructura, cerramiento, iluminación e inventario correspondiente.
35. Verificar la activación de las alarmas en caso de contar con este medio tecnológico y realizar el reporte de manera inmediata.
36. Colaborar con el técnico en la desactivación de la alarma cuando se requiera, al igual que su activación una vez superado el reporte.
37. Mantener permanente contacto con los cuadrantes de la Policía en cada uno de los sectores donde tengan injerencia el puesto. 
38. Mantener buenas relaciones con los vecinos  del puesto.
39. Activar y elaborar árbol telefónico con la comunidad vecina del puesto.
40. Evitar la rutina en los recorridos e innovar permanentemente sus revistas y estrategias con el fin de garantizar la integridad del puesto en cuanto a su estructura, cerramiento, iluminación, bienes y elementos que hagan parte de su inventario a fin de lograr su correcto funcionamiento e integridad estructural.
41. Identificar las rutas de acceso y salida en cada uno de los puestos.
42. Pasar revista del puesto por lo menos cada hora en el día y cada dos en la noche, dejando los registros correspondientes.
43. Reportar estado de las tuberías en caso de fugas o mal funcionamiento.
44. Realizar la anotación de visitas que realicen los señores operarios del EAB-ESP y demás funcionarios en desarrollo propio de las funciones de cada uno de ellos.
45. Permitir el acceso del personal de CODENSA a la respectiva caseta de contadores.
46. No permitir conexiones fraudulentas, reportar cualquier anomalía que se observe.
47. Reportar al centro de control Satélite cualquier anomalía respecto al funcionamiento del tanque y realizar los reportes de nivel en la periodicidad indicada por los funcionarios de la EAB-ESP.
</t>
  </si>
  <si>
    <t>NOMBRE CENTRO DE TRABAJO Y/O PROCESO: DIVISIÓN  OPERACIÓN Y MANTENIMIENTO</t>
  </si>
  <si>
    <t>DIVISIÓN  OPERACIÓN Y MANTENIMIENTO</t>
  </si>
  <si>
    <t>CENTRO DE TRABAJO Y/O PROCESO: TANQUE DE ALMACENAMIENTO DE AGUA LOS PINOS CALLE 71 C SUR  N° 11 C - 42 JUAN REY</t>
  </si>
  <si>
    <t>TANQUE DE ALMACENAMIENTO DE AGUA LOS PINOS</t>
  </si>
  <si>
    <t>ELABORACIÓN                                           ACTUALIZACIÓN                                               FECHA: 20 JUNIO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</si>
</sst>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sz val="10"/>
      <color theme="9"/>
      <name val="Arial"/>
      <family val="2"/>
    </font>
    <font>
      <b/>
      <sz val="14"/>
      <name val="Arial"/>
      <family val="2"/>
    </font>
    <font>
      <b/>
      <sz val="11"/>
      <color theme="1"/>
      <name val="Calibri"/>
      <family val="2"/>
      <scheme val="minor"/>
    </font>
    <font>
      <b/>
      <sz val="9"/>
      <name val="Aharoni"/>
      <family val="2"/>
    </font>
    <font>
      <b/>
      <sz val="10"/>
      <color theme="1"/>
      <name val="Arial"/>
      <family val="2"/>
    </font>
    <font>
      <sz val="10"/>
      <name val="MS Sans Serif"/>
      <family val="2"/>
    </font>
    <font>
      <b/>
      <sz val="11"/>
      <color theme="1"/>
      <name val="Arial"/>
      <family val="2"/>
    </font>
    <font>
      <b/>
      <sz val="11"/>
      <color indexed="8"/>
      <name val="Calibri"/>
      <family val="2"/>
    </font>
    <font>
      <sz val="11"/>
      <color indexed="8"/>
      <name val="Calibri"/>
      <family val="2"/>
    </font>
    <font>
      <b/>
      <sz val="14"/>
      <color theme="0"/>
      <name val="Arial"/>
      <family val="2"/>
    </font>
    <font>
      <sz val="11"/>
      <name val="Arial"/>
      <family val="2"/>
    </font>
    <font>
      <b/>
      <sz val="12"/>
      <color theme="1"/>
      <name val="Arial"/>
      <family val="2"/>
    </font>
    <font>
      <sz val="10"/>
      <name val="Calibri"/>
      <family val="2"/>
    </font>
    <font>
      <b/>
      <sz val="11"/>
      <color rgb="FF000000"/>
      <name val="Arial"/>
      <family val="2"/>
    </font>
  </fonts>
  <fills count="17">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rgb="FF7030A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2" tint="-0.24997000396251678"/>
        <bgColor indexed="64"/>
      </patternFill>
    </fill>
    <fill>
      <patternFill patternType="solid">
        <fgColor rgb="FF00206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7" tint="0.39998000860214233"/>
        <bgColor indexed="64"/>
      </patternFill>
    </fill>
  </fills>
  <borders count="43">
    <border>
      <left/>
      <right/>
      <top/>
      <bottom/>
      <diagonal/>
    </border>
    <border>
      <left style="thin"/>
      <right style="thin"/>
      <top style="thin"/>
      <bottom style="thin"/>
    </border>
    <border>
      <left/>
      <right style="thin"/>
      <top style="thin"/>
      <bottom style="thin"/>
    </border>
    <border>
      <left style="thin"/>
      <right style="thin"/>
      <top style="thin"/>
      <bottom/>
    </border>
    <border>
      <left style="medium"/>
      <right style="medium"/>
      <top style="medium"/>
      <bottom style="medium"/>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medium"/>
      <right style="medium"/>
      <top style="medium"/>
      <bottom/>
    </border>
    <border>
      <left style="thin"/>
      <right style="thin"/>
      <top style="medium"/>
      <bottom style="thin"/>
    </border>
    <border>
      <left style="thin"/>
      <right style="medium"/>
      <top style="medium"/>
      <bottom style="thin"/>
    </border>
    <border>
      <left style="thin"/>
      <right style="thin"/>
      <top style="medium"/>
      <bottom/>
    </border>
    <border>
      <left style="thin"/>
      <right style="thin"/>
      <top/>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medium"/>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thin"/>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cellStyleXfs>
  <cellXfs count="19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0" fillId="3" borderId="1" xfId="0" applyFill="1" applyBorder="1" applyAlignment="1">
      <alignment wrapText="1"/>
    </xf>
    <xf numFmtId="0" fontId="0" fillId="3" borderId="1" xfId="0" applyFill="1" applyBorder="1"/>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3" xfId="0" applyFill="1" applyBorder="1" applyAlignment="1">
      <alignment vertical="center"/>
    </xf>
    <xf numFmtId="0" fontId="0" fillId="3" borderId="3"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3" fillId="0" borderId="4" xfId="28" applyFont="1" applyBorder="1" applyAlignment="1">
      <alignment horizontal="center" vertical="center"/>
      <protection/>
    </xf>
    <xf numFmtId="0" fontId="12" fillId="0" borderId="4" xfId="0" applyFont="1" applyBorder="1" applyAlignment="1">
      <alignment horizontal="center" vertical="center"/>
    </xf>
    <xf numFmtId="164" fontId="7" fillId="2" borderId="5" xfId="28" applyNumberFormat="1" applyFont="1" applyFill="1" applyBorder="1" applyAlignment="1">
      <alignment horizontal="center" vertical="center"/>
      <protection/>
    </xf>
    <xf numFmtId="0" fontId="7" fillId="4" borderId="6" xfId="28" applyFont="1" applyFill="1" applyBorder="1" applyAlignment="1">
      <alignment horizontal="center" vertical="center"/>
      <protection/>
    </xf>
    <xf numFmtId="0" fontId="7" fillId="0" borderId="6" xfId="28" applyFont="1" applyBorder="1" applyAlignment="1">
      <alignment horizontal="center" vertical="center"/>
      <protection/>
    </xf>
    <xf numFmtId="0" fontId="0" fillId="0" borderId="1" xfId="0" applyBorder="1" applyAlignment="1">
      <alignment vertical="top" wrapText="1"/>
    </xf>
    <xf numFmtId="0" fontId="0" fillId="0" borderId="7" xfId="0" applyBorder="1" applyAlignment="1">
      <alignment wrapText="1"/>
    </xf>
    <xf numFmtId="164" fontId="7" fillId="0" borderId="8" xfId="28" applyNumberFormat="1" applyFont="1" applyFill="1" applyBorder="1" applyAlignment="1">
      <alignment horizontal="center" vertical="center"/>
      <protection/>
    </xf>
    <xf numFmtId="0" fontId="7" fillId="5" borderId="1" xfId="28" applyFont="1" applyFill="1" applyBorder="1" applyAlignment="1">
      <alignment horizontal="center" vertical="center"/>
      <protection/>
    </xf>
    <xf numFmtId="0" fontId="7" fillId="0" borderId="1" xfId="28" applyFont="1" applyBorder="1" applyAlignment="1">
      <alignment horizontal="center" vertical="center"/>
      <protection/>
    </xf>
    <xf numFmtId="164" fontId="7" fillId="2" borderId="8" xfId="28" applyNumberFormat="1" applyFont="1" applyFill="1" applyBorder="1" applyAlignment="1">
      <alignment horizontal="center" vertical="center"/>
      <protection/>
    </xf>
    <xf numFmtId="0" fontId="7" fillId="6" borderId="1" xfId="28" applyFont="1" applyFill="1" applyBorder="1" applyAlignment="1">
      <alignment horizontal="center" vertical="center"/>
      <protection/>
    </xf>
    <xf numFmtId="0" fontId="7" fillId="0" borderId="1" xfId="28" applyFont="1" applyFill="1" applyBorder="1" applyAlignment="1">
      <alignment horizontal="center" vertical="center"/>
      <protection/>
    </xf>
    <xf numFmtId="0" fontId="7" fillId="7" borderId="1" xfId="28" applyFont="1" applyFill="1" applyBorder="1" applyAlignment="1">
      <alignment horizontal="center" vertical="center"/>
      <protection/>
    </xf>
    <xf numFmtId="0" fontId="7" fillId="8" borderId="1" xfId="28" applyFont="1" applyFill="1" applyBorder="1" applyAlignment="1">
      <alignment horizontal="center" vertical="center"/>
      <protection/>
    </xf>
    <xf numFmtId="0" fontId="7" fillId="9" borderId="1" xfId="28" applyFont="1" applyFill="1" applyBorder="1" applyAlignment="1">
      <alignment horizontal="center" vertical="center"/>
      <protection/>
    </xf>
    <xf numFmtId="0" fontId="7" fillId="10" borderId="1" xfId="28" applyFont="1" applyFill="1" applyBorder="1" applyAlignment="1">
      <alignment horizontal="center" vertical="center"/>
      <protection/>
    </xf>
    <xf numFmtId="0" fontId="15" fillId="11" borderId="1" xfId="28" applyFont="1" applyFill="1" applyBorder="1" applyAlignment="1">
      <alignment horizontal="center" vertical="center"/>
      <protection/>
    </xf>
    <xf numFmtId="0" fontId="7" fillId="0" borderId="8" xfId="28" applyFont="1" applyBorder="1" applyAlignment="1">
      <alignment horizontal="center" vertical="center"/>
      <protection/>
    </xf>
    <xf numFmtId="0" fontId="7" fillId="3" borderId="1" xfId="28" applyFont="1" applyFill="1" applyBorder="1" applyAlignment="1">
      <alignment vertical="center"/>
      <protection/>
    </xf>
    <xf numFmtId="0" fontId="7" fillId="0" borderId="9" xfId="28" applyFont="1" applyFill="1" applyBorder="1" applyAlignment="1">
      <alignment horizontal="center" vertical="center"/>
      <protection/>
    </xf>
    <xf numFmtId="0" fontId="0" fillId="0" borderId="9" xfId="0" applyBorder="1" applyAlignment="1">
      <alignment vertical="top" wrapText="1"/>
    </xf>
    <xf numFmtId="0" fontId="0" fillId="0" borderId="10" xfId="0" applyBorder="1"/>
    <xf numFmtId="0" fontId="16" fillId="0" borderId="0" xfId="28" applyFont="1" applyFill="1">
      <alignment/>
      <protection/>
    </xf>
    <xf numFmtId="0" fontId="0" fillId="3" borderId="1" xfId="0" applyFill="1" applyBorder="1" applyAlignment="1">
      <alignment vertical="top" wrapText="1"/>
    </xf>
    <xf numFmtId="0" fontId="0" fillId="3" borderId="7" xfId="0" applyFill="1" applyBorder="1" applyAlignment="1">
      <alignment wrapText="1"/>
    </xf>
    <xf numFmtId="0" fontId="0" fillId="3" borderId="6" xfId="0" applyFill="1" applyBorder="1" applyAlignment="1">
      <alignment horizontal="left" vertical="top" wrapText="1"/>
    </xf>
    <xf numFmtId="0" fontId="8" fillId="3" borderId="11" xfId="0" applyFont="1" applyFill="1" applyBorder="1" applyAlignment="1">
      <alignment horizontal="left" vertical="top" wrapText="1"/>
    </xf>
    <xf numFmtId="0" fontId="8" fillId="3" borderId="7" xfId="0" applyFont="1" applyFill="1" applyBorder="1" applyAlignment="1">
      <alignment wrapText="1"/>
    </xf>
    <xf numFmtId="0" fontId="3" fillId="12" borderId="12"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5" fillId="13" borderId="1" xfId="0" applyFont="1" applyFill="1" applyBorder="1" applyAlignment="1" applyProtection="1">
      <alignment horizontal="center" vertical="center" wrapText="1" shrinkToFit="1"/>
      <protection/>
    </xf>
    <xf numFmtId="0" fontId="6" fillId="13" borderId="1" xfId="0" applyFont="1" applyFill="1" applyBorder="1" applyAlignment="1">
      <alignment horizontal="justify" vertical="center" wrapText="1"/>
    </xf>
    <xf numFmtId="0" fontId="2" fillId="13" borderId="1" xfId="0" applyFont="1" applyFill="1" applyBorder="1" applyAlignment="1">
      <alignment vertical="center" wrapText="1"/>
    </xf>
    <xf numFmtId="0" fontId="1" fillId="13" borderId="1" xfId="0" applyFont="1" applyFill="1" applyBorder="1" applyAlignment="1">
      <alignment horizontal="justify" vertical="center" wrapText="1"/>
    </xf>
    <xf numFmtId="0" fontId="5" fillId="14" borderId="1" xfId="0" applyFont="1" applyFill="1" applyBorder="1" applyAlignment="1" applyProtection="1">
      <alignment horizontal="center" vertical="center" wrapText="1" shrinkToFit="1"/>
      <protection/>
    </xf>
    <xf numFmtId="0" fontId="2" fillId="15"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6" fillId="15" borderId="1" xfId="0" applyFont="1" applyFill="1" applyBorder="1" applyAlignment="1">
      <alignment horizontal="justify" vertical="center" wrapText="1"/>
    </xf>
    <xf numFmtId="0" fontId="2" fillId="15" borderId="1" xfId="0" applyFont="1" applyFill="1" applyBorder="1" applyAlignment="1">
      <alignment vertical="center" wrapText="1"/>
    </xf>
    <xf numFmtId="0" fontId="1" fillId="15" borderId="1" xfId="0" applyFont="1" applyFill="1" applyBorder="1" applyAlignment="1">
      <alignment horizontal="justify" vertical="center" wrapText="1"/>
    </xf>
    <xf numFmtId="0" fontId="2" fillId="13" borderId="13" xfId="0" applyFont="1" applyFill="1" applyBorder="1" applyAlignment="1">
      <alignment horizontal="center" vertical="center" wrapText="1"/>
    </xf>
    <xf numFmtId="0" fontId="0" fillId="13" borderId="13" xfId="0" applyFill="1" applyBorder="1" applyAlignment="1">
      <alignment horizontal="center" vertical="center" wrapText="1"/>
    </xf>
    <xf numFmtId="0" fontId="1" fillId="13"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5" fillId="13" borderId="13" xfId="0" applyFont="1" applyFill="1" applyBorder="1" applyAlignment="1" applyProtection="1">
      <alignment horizontal="center" vertical="center" wrapText="1" shrinkToFit="1"/>
      <protection/>
    </xf>
    <xf numFmtId="0" fontId="6" fillId="13" borderId="13" xfId="0" applyFont="1" applyFill="1" applyBorder="1" applyAlignment="1">
      <alignment horizontal="justify" vertical="center" wrapText="1"/>
    </xf>
    <xf numFmtId="0" fontId="2" fillId="13" borderId="13" xfId="0" applyFont="1" applyFill="1" applyBorder="1" applyAlignment="1">
      <alignment vertical="center" wrapText="1"/>
    </xf>
    <xf numFmtId="0" fontId="1" fillId="13" borderId="13" xfId="0" applyFont="1" applyFill="1" applyBorder="1" applyAlignment="1">
      <alignment horizontal="justify" vertical="center" wrapText="1"/>
    </xf>
    <xf numFmtId="0" fontId="2" fillId="13" borderId="1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 fillId="15" borderId="9" xfId="0" applyFont="1" applyFill="1" applyBorder="1" applyAlignment="1">
      <alignment horizontal="center" vertical="center" wrapText="1"/>
    </xf>
    <xf numFmtId="0" fontId="4" fillId="15" borderId="9" xfId="0" applyFont="1" applyFill="1" applyBorder="1" applyAlignment="1">
      <alignment horizontal="center" vertical="center"/>
    </xf>
    <xf numFmtId="0" fontId="5" fillId="14" borderId="9" xfId="0" applyFont="1" applyFill="1" applyBorder="1" applyAlignment="1" applyProtection="1">
      <alignment horizontal="center" vertical="center" wrapText="1" shrinkToFit="1"/>
      <protection/>
    </xf>
    <xf numFmtId="0" fontId="1" fillId="15" borderId="9" xfId="0" applyFont="1" applyFill="1" applyBorder="1" applyAlignment="1">
      <alignment horizontal="justify" vertical="center" wrapText="1"/>
    </xf>
    <xf numFmtId="0" fontId="2" fillId="15" borderId="9" xfId="0" applyFont="1" applyFill="1" applyBorder="1" applyAlignment="1">
      <alignment vertical="center" wrapText="1"/>
    </xf>
    <xf numFmtId="0" fontId="2" fillId="15" borderId="10"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13" borderId="9" xfId="0" applyFill="1" applyBorder="1" applyAlignment="1">
      <alignment horizontal="center" vertical="center" wrapText="1"/>
    </xf>
    <xf numFmtId="0" fontId="1" fillId="13" borderId="9" xfId="0" applyFont="1" applyFill="1" applyBorder="1" applyAlignment="1">
      <alignment horizontal="center" vertical="center" wrapText="1"/>
    </xf>
    <xf numFmtId="0" fontId="4" fillId="13" borderId="9" xfId="0" applyFont="1" applyFill="1" applyBorder="1" applyAlignment="1">
      <alignment horizontal="center" vertical="center"/>
    </xf>
    <xf numFmtId="0" fontId="1" fillId="13" borderId="9" xfId="0" applyFont="1" applyFill="1" applyBorder="1" applyAlignment="1">
      <alignment horizontal="justify" vertical="center" wrapText="1"/>
    </xf>
    <xf numFmtId="0" fontId="2" fillId="13" borderId="9" xfId="0" applyFont="1" applyFill="1" applyBorder="1" applyAlignment="1">
      <alignment vertical="center" wrapText="1"/>
    </xf>
    <xf numFmtId="0" fontId="2" fillId="13" borderId="10"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1" fillId="15" borderId="13" xfId="0" applyFont="1" applyFill="1" applyBorder="1" applyAlignment="1">
      <alignment horizontal="center" vertical="center" wrapText="1"/>
    </xf>
    <xf numFmtId="0" fontId="4" fillId="15" borderId="13" xfId="0" applyFont="1" applyFill="1" applyBorder="1" applyAlignment="1">
      <alignment horizontal="center" vertical="center"/>
    </xf>
    <xf numFmtId="0" fontId="6" fillId="15" borderId="13" xfId="0" applyFont="1" applyFill="1" applyBorder="1" applyAlignment="1">
      <alignment horizontal="justify" vertical="center" wrapText="1"/>
    </xf>
    <xf numFmtId="0" fontId="2" fillId="15" borderId="13" xfId="0" applyFont="1" applyFill="1" applyBorder="1" applyAlignment="1">
      <alignment vertical="center" wrapText="1"/>
    </xf>
    <xf numFmtId="0" fontId="1" fillId="15" borderId="13" xfId="0" applyFont="1" applyFill="1" applyBorder="1" applyAlignment="1">
      <alignment horizontal="justify" vertical="center" wrapText="1"/>
    </xf>
    <xf numFmtId="0" fontId="2" fillId="15" borderId="14"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15" borderId="13"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9" xfId="0" applyFill="1" applyBorder="1" applyAlignment="1">
      <alignment horizontal="center" vertical="center" wrapText="1"/>
    </xf>
    <xf numFmtId="0" fontId="3" fillId="15" borderId="13" xfId="0" applyFont="1" applyFill="1" applyBorder="1" applyAlignment="1" applyProtection="1">
      <alignment horizontal="center" vertical="center" wrapText="1"/>
      <protection locked="0"/>
    </xf>
    <xf numFmtId="0" fontId="3" fillId="15" borderId="1" xfId="0" applyFont="1" applyFill="1" applyBorder="1" applyAlignment="1" applyProtection="1">
      <alignment horizontal="center" vertical="center" wrapText="1"/>
      <protection locked="0"/>
    </xf>
    <xf numFmtId="0" fontId="3" fillId="15" borderId="9" xfId="0" applyFont="1" applyFill="1" applyBorder="1" applyAlignment="1" applyProtection="1">
      <alignment horizontal="center" vertical="center" wrapText="1"/>
      <protection locked="0"/>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1" fillId="13" borderId="13"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3" fillId="13" borderId="13"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0" fontId="3" fillId="13" borderId="9" xfId="0" applyFont="1" applyFill="1" applyBorder="1" applyAlignment="1" applyProtection="1">
      <alignment horizontal="center" vertical="center" wrapText="1"/>
      <protection locked="0"/>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 fillId="15" borderId="13"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17" fillId="2" borderId="15" xfId="0" applyFont="1" applyFill="1" applyBorder="1" applyAlignment="1">
      <alignment horizontal="center" vertical="center" textRotation="90"/>
    </xf>
    <xf numFmtId="0" fontId="17" fillId="2" borderId="16" xfId="0" applyFont="1" applyFill="1" applyBorder="1" applyAlignment="1">
      <alignment horizontal="center" vertical="center" textRotation="90"/>
    </xf>
    <xf numFmtId="0" fontId="17" fillId="2" borderId="17" xfId="0" applyFont="1" applyFill="1" applyBorder="1" applyAlignment="1">
      <alignment horizontal="center" vertical="center" textRotation="90"/>
    </xf>
    <xf numFmtId="0" fontId="17" fillId="2" borderId="18" xfId="0" applyFont="1" applyFill="1" applyBorder="1" applyAlignment="1">
      <alignment horizontal="center" vertical="center" textRotation="90"/>
    </xf>
    <xf numFmtId="0" fontId="17" fillId="2" borderId="19" xfId="0" applyFont="1" applyFill="1" applyBorder="1" applyAlignment="1">
      <alignment horizontal="center" vertical="center" textRotation="90"/>
    </xf>
    <xf numFmtId="0" fontId="17" fillId="2" borderId="20" xfId="0" applyFont="1" applyFill="1" applyBorder="1" applyAlignment="1">
      <alignment horizontal="center" vertical="center" textRotation="90"/>
    </xf>
    <xf numFmtId="0" fontId="7" fillId="16" borderId="4" xfId="0" applyFont="1" applyFill="1" applyBorder="1" applyAlignment="1" applyProtection="1">
      <alignment horizontal="center" vertical="center" wrapText="1"/>
      <protection locked="0"/>
    </xf>
    <xf numFmtId="0" fontId="3" fillId="16"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16" borderId="4" xfId="0" applyFont="1" applyFill="1" applyBorder="1" applyAlignment="1">
      <alignment horizontal="center" vertical="center"/>
    </xf>
    <xf numFmtId="0" fontId="1" fillId="16" borderId="4" xfId="0" applyFont="1" applyFill="1" applyBorder="1" applyAlignment="1">
      <alignment horizontal="center" vertical="center" wrapText="1"/>
    </xf>
    <xf numFmtId="0" fontId="3" fillId="12" borderId="4" xfId="0" applyFont="1" applyFill="1" applyBorder="1" applyAlignment="1" applyProtection="1">
      <alignment horizontal="center" vertical="center" wrapText="1"/>
      <protection locked="0"/>
    </xf>
    <xf numFmtId="0" fontId="3" fillId="12" borderId="12" xfId="0" applyFont="1" applyFill="1" applyBorder="1" applyAlignment="1" applyProtection="1">
      <alignment horizontal="center" vertical="center" wrapText="1"/>
      <protection locked="0"/>
    </xf>
    <xf numFmtId="0" fontId="9" fillId="12" borderId="12" xfId="0" applyFont="1" applyFill="1" applyBorder="1" applyAlignment="1" applyProtection="1">
      <alignment horizontal="center" textRotation="90" wrapText="1"/>
      <protection locked="0"/>
    </xf>
    <xf numFmtId="0" fontId="9" fillId="12" borderId="21" xfId="0" applyFont="1" applyFill="1" applyBorder="1" applyAlignment="1" applyProtection="1">
      <alignment horizontal="center" textRotation="90" wrapText="1"/>
      <protection locked="0"/>
    </xf>
    <xf numFmtId="0" fontId="9" fillId="12" borderId="12" xfId="0" applyFont="1" applyFill="1" applyBorder="1" applyAlignment="1" applyProtection="1">
      <alignment horizontal="center" vertical="center" textRotation="90" wrapText="1"/>
      <protection locked="0"/>
    </xf>
    <xf numFmtId="0" fontId="9" fillId="12" borderId="21" xfId="0" applyFont="1" applyFill="1" applyBorder="1" applyAlignment="1" applyProtection="1">
      <alignment horizontal="center" vertical="center" textRotation="90" wrapText="1"/>
      <protection locked="0"/>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7" fillId="0" borderId="31" xfId="28" applyFont="1" applyFill="1" applyBorder="1" applyAlignment="1">
      <alignment horizontal="center"/>
      <protection/>
    </xf>
    <xf numFmtId="0" fontId="7" fillId="0" borderId="9" xfId="28" applyFont="1" applyFill="1" applyBorder="1" applyAlignment="1">
      <alignment horizontal="center"/>
      <protection/>
    </xf>
    <xf numFmtId="164" fontId="7" fillId="2" borderId="32" xfId="28" applyNumberFormat="1" applyFont="1" applyFill="1" applyBorder="1" applyAlignment="1">
      <alignment horizontal="center" vertical="center"/>
      <protection/>
    </xf>
    <xf numFmtId="164" fontId="7" fillId="2" borderId="5" xfId="28" applyNumberFormat="1" applyFont="1" applyFill="1" applyBorder="1" applyAlignment="1">
      <alignment horizontal="center" vertical="center"/>
      <protection/>
    </xf>
    <xf numFmtId="0" fontId="7" fillId="9" borderId="3" xfId="28" applyFont="1" applyFill="1" applyBorder="1" applyAlignment="1">
      <alignment horizontal="center" vertical="center"/>
      <protection/>
    </xf>
    <xf numFmtId="0" fontId="7" fillId="9" borderId="6" xfId="28" applyFont="1" applyFill="1" applyBorder="1" applyAlignment="1">
      <alignment horizontal="center" vertical="center"/>
      <protection/>
    </xf>
    <xf numFmtId="0" fontId="7" fillId="0" borderId="3" xfId="28" applyFont="1" applyBorder="1" applyAlignment="1">
      <alignment horizontal="center" vertical="center"/>
      <protection/>
    </xf>
    <xf numFmtId="0" fontId="7" fillId="0" borderId="6" xfId="28" applyFont="1" applyBorder="1" applyAlignment="1">
      <alignment horizontal="center" vertical="center"/>
      <protection/>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8" fillId="3" borderId="33" xfId="0" applyFont="1" applyFill="1" applyBorder="1" applyAlignment="1">
      <alignment horizontal="left" vertical="top" wrapText="1"/>
    </xf>
    <xf numFmtId="0" fontId="8" fillId="3" borderId="11" xfId="0" applyFont="1" applyFill="1" applyBorder="1" applyAlignment="1">
      <alignment horizontal="left" vertical="top" wrapText="1"/>
    </xf>
    <xf numFmtId="0" fontId="7" fillId="6" borderId="3" xfId="28" applyFont="1" applyFill="1" applyBorder="1" applyAlignment="1">
      <alignment horizontal="center" vertical="center"/>
      <protection/>
    </xf>
    <xf numFmtId="0" fontId="7" fillId="6" borderId="6" xfId="28" applyFont="1" applyFill="1" applyBorder="1" applyAlignment="1">
      <alignment horizontal="center" vertical="center"/>
      <protection/>
    </xf>
    <xf numFmtId="0" fontId="7" fillId="0" borderId="3" xfId="28" applyFont="1" applyFill="1" applyBorder="1" applyAlignment="1">
      <alignment horizontal="center" vertical="center"/>
      <protection/>
    </xf>
    <xf numFmtId="0" fontId="7" fillId="0" borderId="6" xfId="28" applyFont="1" applyFill="1" applyBorder="1" applyAlignment="1">
      <alignment horizontal="center" vertical="center"/>
      <protection/>
    </xf>
    <xf numFmtId="0" fontId="0" fillId="3" borderId="3" xfId="0" applyFill="1" applyBorder="1" applyAlignment="1">
      <alignment horizontal="left" vertical="top" wrapText="1"/>
    </xf>
    <xf numFmtId="0" fontId="0" fillId="3" borderId="6" xfId="0" applyFill="1" applyBorder="1" applyAlignment="1">
      <alignment horizontal="left" vertical="top" wrapText="1"/>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3" fillId="0" borderId="37" xfId="28" applyFont="1" applyBorder="1" applyAlignment="1">
      <alignment horizontal="center"/>
      <protection/>
    </xf>
    <xf numFmtId="0" fontId="3" fillId="0" borderId="38" xfId="28" applyFont="1" applyBorder="1" applyAlignment="1">
      <alignment horizontal="center"/>
      <protection/>
    </xf>
    <xf numFmtId="0" fontId="3" fillId="0" borderId="39" xfId="28" applyFont="1" applyBorder="1" applyAlignment="1">
      <alignment horizontal="center"/>
      <protection/>
    </xf>
    <xf numFmtId="0" fontId="3" fillId="0" borderId="40" xfId="28" applyFont="1" applyBorder="1" applyAlignment="1">
      <alignment horizontal="center" vertical="center"/>
      <protection/>
    </xf>
    <xf numFmtId="0" fontId="3" fillId="0" borderId="41" xfId="28" applyFont="1" applyBorder="1" applyAlignment="1">
      <alignment horizontal="center" vertical="center"/>
      <protection/>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2" xfId="0" applyFont="1" applyBorder="1" applyAlignment="1">
      <alignment horizontal="center"/>
    </xf>
    <xf numFmtId="0" fontId="8" fillId="0" borderId="2" xfId="0" applyFont="1" applyBorder="1" applyAlignment="1">
      <alignment horizont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 2 2" xfId="28"/>
  </cellStyles>
  <dxfs count="357">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4</xdr:row>
      <xdr:rowOff>95250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1104900</xdr:colOff>
      <xdr:row>1</xdr:row>
      <xdr:rowOff>19050</xdr:rowOff>
    </xdr:from>
    <xdr:to>
      <xdr:col>5</xdr:col>
      <xdr:colOff>123825</xdr:colOff>
      <xdr:row>1</xdr:row>
      <xdr:rowOff>228600</xdr:rowOff>
    </xdr:to>
    <xdr:sp macro="" textlink="">
      <xdr:nvSpPr>
        <xdr:cNvPr id="1029" name="Rectangle 4"/>
        <xdr:cNvSpPr>
          <a:spLocks noChangeArrowheads="1"/>
        </xdr:cNvSpPr>
      </xdr:nvSpPr>
      <xdr:spPr bwMode="auto">
        <a:xfrm>
          <a:off x="6457950"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s-CO" sz="1100" b="1" i="0" u="none" strike="noStrike" baseline="0">
              <a:solidFill>
                <a:srgbClr val="000000"/>
              </a:solidFill>
              <a:latin typeface="Arial"/>
              <a:cs typeface="Arial"/>
            </a:rPr>
            <a:t>X</a:t>
          </a:r>
        </a:p>
        <a:p>
          <a:pPr algn="l" rtl="0">
            <a:defRPr sz="1000"/>
          </a:pPr>
          <a:endParaRPr lang="es-CO" sz="1100" b="1" i="0" u="none" strike="noStrike" baseline="0">
            <a:solidFill>
              <a:srgbClr val="000000"/>
            </a:solidFill>
            <a:latin typeface="Arial"/>
            <a:cs typeface="Arial"/>
          </a:endParaRPr>
        </a:p>
      </xdr:txBody>
    </xdr:sp>
    <xdr:clientData/>
  </xdr:twoCellAnchor>
  <xdr:twoCellAnchor>
    <xdr:from>
      <xdr:col>7</xdr:col>
      <xdr:colOff>1076325</xdr:colOff>
      <xdr:row>1</xdr:row>
      <xdr:rowOff>19050</xdr:rowOff>
    </xdr:from>
    <xdr:to>
      <xdr:col>7</xdr:col>
      <xdr:colOff>1362075</xdr:colOff>
      <xdr:row>1</xdr:row>
      <xdr:rowOff>228600</xdr:rowOff>
    </xdr:to>
    <xdr:sp macro="" textlink="">
      <xdr:nvSpPr>
        <xdr:cNvPr id="5" name="Rectangle 4"/>
        <xdr:cNvSpPr>
          <a:spLocks noChangeArrowheads="1"/>
        </xdr:cNvSpPr>
      </xdr:nvSpPr>
      <xdr:spPr bwMode="auto">
        <a:xfrm>
          <a:off x="9153525"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endParaRPr lang="es-CO"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1.%20INSPECCIONES%20TANQUES%20EAB%20PARA%20MATRIZ%20DE%20PELIGROS%2004%20MAYO%20DE%202016\0.%20TANQUE%20SANTA%20LUCIA\MATRIZ%20DE%20PELIGROS%20TANQUE%20SANTA%20LUCIA%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TANQUE SANTA LUCIA 2016"/>
      <sheetName val="CARGOS TANQUE NIVELES 2016"/>
      <sheetName val="Hoja2"/>
    </sheetNames>
    <sheetDataSet>
      <sheetData sheetId="0"/>
      <sheetData sheetId="1"/>
      <sheetData sheetId="2">
        <row r="3">
          <cell r="A3" t="str">
            <v>FÍSICO - ILUMINACIÓN</v>
          </cell>
          <cell r="B3" t="str">
            <v>AUSENCIA O EXCESO DE LUZ EN UN AMBIENTE</v>
          </cell>
          <cell r="C3" t="str">
            <v>ESTRÉS, DIFICULTAD PARA VER, CANSANCIO VISUAL</v>
          </cell>
          <cell r="D3" t="str">
            <v>PG INSPECCIONES, PG EMERGENCIA</v>
          </cell>
          <cell r="E3" t="str">
            <v>NO OBSERVADO</v>
          </cell>
          <cell r="F3" t="str">
            <v>SECUELA, CALIFICACIÓN DE ENFERMEDAD LABORAL</v>
          </cell>
          <cell r="G3" t="str">
            <v>N/A</v>
          </cell>
          <cell r="H3" t="str">
            <v>AUTOCUIDADO E HIGIENE</v>
          </cell>
          <cell r="I3" t="str">
            <v>PG HIGIENE</v>
          </cell>
        </row>
        <row r="4">
          <cell r="A4" t="str">
            <v>FÍSICO - RUIDO</v>
          </cell>
          <cell r="B4" t="str">
            <v>MÁQUINARIA O EQUIPO</v>
          </cell>
          <cell r="C4" t="str">
            <v>SORDERA, ESTRÉS, HIPOACUSIA, CEFALÉA, IRRATIBILIDAD</v>
          </cell>
          <cell r="D4" t="str">
            <v>PG INSPECCIONES, PG EMERGENCIA</v>
          </cell>
          <cell r="E4" t="str">
            <v>PVE RUIDO</v>
          </cell>
          <cell r="F4" t="str">
            <v>SECUELA, CALIFICACIÓN DE ENFERMEDAD LABORAL</v>
          </cell>
          <cell r="G4" t="str">
            <v>N/A</v>
          </cell>
          <cell r="H4" t="str">
            <v>AUTOCUIDADO E HIGIENE</v>
          </cell>
          <cell r="I4" t="str">
            <v>FORTALECIMIENTO PV RUIDO</v>
          </cell>
        </row>
        <row r="5">
          <cell r="A5" t="str">
            <v>FÍSICO - VIBRACIONES</v>
          </cell>
          <cell r="B5" t="str">
            <v>MÁQUINARIA O EQUIPO</v>
          </cell>
          <cell r="C5" t="str">
            <v>MAREOS, VÓMITOS, Y SÍNTOMAS NEURÓLOGICOS</v>
          </cell>
          <cell r="D5" t="str">
            <v>PG INSPECCIONES, PG EMERGENCIA</v>
          </cell>
          <cell r="E5" t="str">
            <v>PVE RUIDO</v>
          </cell>
          <cell r="F5" t="str">
            <v>SECUELA, CALIFICACIÓN DE ENFERMEDAD LABORAL</v>
          </cell>
          <cell r="G5" t="str">
            <v>N/A</v>
          </cell>
          <cell r="H5" t="str">
            <v>AUTOCUIDADO</v>
          </cell>
          <cell r="I5" t="str">
            <v>PG HIGIENE</v>
          </cell>
        </row>
        <row r="6">
          <cell r="A6" t="str">
            <v>FÍSICO - TEMPERATURAS EXTREMAS CALOR</v>
          </cell>
          <cell r="B6" t="str">
            <v>ENERGÍA TÉRMICA, CAMBIO DE TEMPERATURA DURANTE LOS RECORRIDOS</v>
          </cell>
          <cell r="C6" t="str">
            <v>QUEMADURA, GOLPE DE CALOR, DEFICIT SALINO, AFFECIONES CUTÁNEAS, DESHIDRATACIÓN</v>
          </cell>
          <cell r="D6" t="str">
            <v>PG INSPECCIONES, PG EMERGENCIA</v>
          </cell>
          <cell r="E6" t="str">
            <v>NO OBSERVADO</v>
          </cell>
          <cell r="F6" t="str">
            <v>SECUELA</v>
          </cell>
          <cell r="G6" t="str">
            <v>N/A</v>
          </cell>
          <cell r="H6" t="str">
            <v>AUTOCUIDADO</v>
          </cell>
          <cell r="I6" t="str">
            <v>PG HIGIENE</v>
          </cell>
        </row>
        <row r="7">
          <cell r="A7" t="str">
            <v>FÍSICO - TEMPERATURAS EXTREMAS FRÍO</v>
          </cell>
          <cell r="B7" t="str">
            <v>ENERGÍA TÉRMICA, CAMBIO DE TEMPERATURA DURANTE LOS RECORRIDOS</v>
          </cell>
          <cell r="C7" t="str">
            <v>ENFRIAMIENTO GENERAL, HIPOTERMIA ACCIDENTAL</v>
          </cell>
          <cell r="D7" t="str">
            <v>PG INSPECCIONES, PG EMERGENCIA</v>
          </cell>
          <cell r="E7" t="str">
            <v>ELEMENTOS DE PROTECCIÓN PERSONAL</v>
          </cell>
          <cell r="F7" t="str">
            <v>SECUELA</v>
          </cell>
          <cell r="G7" t="str">
            <v>N/A</v>
          </cell>
          <cell r="H7" t="str">
            <v>AUTOCUIDADO</v>
          </cell>
          <cell r="I7" t="str">
            <v>PG HIGIENE</v>
          </cell>
        </row>
        <row r="8">
          <cell r="A8" t="str">
            <v>FÍSICO - RADIACIÓN IONIZANTE</v>
          </cell>
          <cell r="B8" t="str">
            <v>X, GAMMA, ALFA, BETA, NEUTRONES</v>
          </cell>
          <cell r="C8" t="str">
            <v>QUEMADURAS</v>
          </cell>
          <cell r="D8" t="str">
            <v>PG INSPECCIONES, PG EMERGENCIA</v>
          </cell>
          <cell r="E8" t="str">
            <v>PVE RADIACIÓN</v>
          </cell>
          <cell r="F8" t="str">
            <v>SECUELA, CALIFICACIÓN DE ENFERMEDAD LABORAL, MUERTE</v>
          </cell>
          <cell r="G8" t="str">
            <v>N/A</v>
          </cell>
          <cell r="H8" t="str">
            <v>N/A</v>
          </cell>
          <cell r="I8" t="str">
            <v>FORTALECIMIENTO PVE RADIACIÓN</v>
          </cell>
        </row>
        <row r="9">
          <cell r="A9" t="str">
            <v>FÍSICO - RADIACIÓN NO IONIZANTE</v>
          </cell>
          <cell r="B9" t="str">
            <v>INFRAROJA, ULTRAVIOLETA, VISIBLE, RADIOFRECUENCIA, MICROONDAS, LÁSER</v>
          </cell>
          <cell r="C9" t="str">
            <v>LESIONES DÉRMICAS</v>
          </cell>
          <cell r="D9" t="str">
            <v>PG INSPECCIONES, PG EMERGENCIA</v>
          </cell>
          <cell r="E9" t="str">
            <v>PVE RADIACIÓN</v>
          </cell>
          <cell r="F9" t="str">
            <v>SECUELA, CALIFICACIÓN DE ENFERMEDAD LABORAL</v>
          </cell>
          <cell r="G9" t="str">
            <v>N/A</v>
          </cell>
          <cell r="H9" t="str">
            <v>BUENAS PRACTICAS Y CUIDADOS</v>
          </cell>
          <cell r="I9" t="str">
            <v>FORTALECIMIENTO PVE RADIACIÓN</v>
          </cell>
        </row>
        <row r="10">
          <cell r="A10" t="str">
            <v>QUÍMICO - POLVOS INORGÁNICOS</v>
          </cell>
          <cell r="B10" t="str">
            <v>POLVOS INORGÁNICOS</v>
          </cell>
          <cell r="C10" t="str">
            <v>COMPLICACIONES RESPIRATORIAS</v>
          </cell>
          <cell r="D10" t="str">
            <v>PG INSPECCIONES, PG EMERGENCIA, PG RIESGO QUÍMICO</v>
          </cell>
          <cell r="E10" t="str">
            <v>ELEMENTOS DE PROTECCIÓN PERSONAL</v>
          </cell>
          <cell r="F10" t="str">
            <v>SECUELA, CALIFICACIÓN DE ENFERMEDAD LABORAL</v>
          </cell>
          <cell r="G10" t="str">
            <v>NS QUIMICOS</v>
          </cell>
          <cell r="H10" t="str">
            <v>BUENAS PRACTICAS Y USO DE EPP</v>
          </cell>
          <cell r="I10" t="str">
            <v>PG HIGIENE</v>
          </cell>
        </row>
        <row r="11">
          <cell r="A11" t="str">
            <v>QUÍMICO - MATERIAL PARTICULADO</v>
          </cell>
          <cell r="B11" t="str">
            <v>MATERIAL PARTICULADO</v>
          </cell>
          <cell r="C11" t="str">
            <v>COMPLICACIONES RESPIRATORIAS</v>
          </cell>
          <cell r="D11" t="str">
            <v>PG INSPECCIONES, PG EMERGENCIA, PG RIESGO QUÍMICO</v>
          </cell>
          <cell r="E11" t="str">
            <v>ELEMENTOS DE PROTECCIÓN PERSONAL</v>
          </cell>
          <cell r="F11" t="str">
            <v>SECUELA, CALIFICACIÓN DE ENFERMEDAD LABORAL</v>
          </cell>
          <cell r="G11" t="str">
            <v>NS QUIMICOS</v>
          </cell>
          <cell r="H11" t="str">
            <v>BUENAS PRACTICAS Y USO DE EPP</v>
          </cell>
          <cell r="I11" t="str">
            <v>FORTALECIMIENTO PVE QUÍMICO</v>
          </cell>
        </row>
        <row r="12">
          <cell r="A12" t="str">
            <v>QUÍMICO - ALMACENAMIENTO DE PRODUCTOS QUÍMICOS</v>
          </cell>
          <cell r="B12" t="str">
            <v>MALA DISTRIBUCIÓN DE PRODUCTOS</v>
          </cell>
          <cell r="C12" t="str">
            <v>QUEMADURAS, LESIONES DÉRMICAS, LESIONES ENVÍAS RESPIRATORIAS, INTOXICACIÓN, NAUSEAS, VÓMITOS</v>
          </cell>
          <cell r="D12" t="str">
            <v>PG INSPECCIONES, PG EMERGENCIA, PG RIESGO QUÍMICO, REQUISITOS MÍNIMOS PARA MANEJOS DE EXPLOSIONES</v>
          </cell>
          <cell r="E12" t="str">
            <v>ELEMENTOS DE PROTECCIÓN PERSONAL</v>
          </cell>
          <cell r="F12" t="str">
            <v>SECUELA, CALIFICACIÓN DE ENFERMEDAD LABORAL, MUERTE</v>
          </cell>
          <cell r="G12" t="str">
            <v>NS QUIMICOS</v>
          </cell>
          <cell r="H12" t="str">
            <v>BUENAS PRACTICAS, TÉCNICAS DE ALMACENAMIENTO</v>
          </cell>
          <cell r="I12" t="str">
            <v>PG INSPECCIONES</v>
          </cell>
        </row>
        <row r="13">
          <cell r="A13" t="str">
            <v>QUÍMICO - HUMOS</v>
          </cell>
          <cell r="B13" t="str">
            <v>HUMOS METÁLICOS O NO METÁLICOS</v>
          </cell>
          <cell r="C13" t="str">
            <v>COMPLICACIONES RESPIRATORIAS</v>
          </cell>
          <cell r="D13" t="str">
            <v>PG INSPECCIONES, PG EMERGENCIA, PG RIESGO QUÍMICO</v>
          </cell>
          <cell r="E13" t="str">
            <v>ELEMENTOS DE PROTECCIÓN PERSONAL</v>
          </cell>
          <cell r="F13" t="str">
            <v>SECUELA, CALIFICACIÓN DE ENFERMEDAD LABORAL, MUERTE</v>
          </cell>
          <cell r="G13" t="str">
            <v>NS QUIMICOS</v>
          </cell>
          <cell r="H13" t="str">
            <v>BUENAS PRACTICAS, AUTOCUIDADO Y EPP</v>
          </cell>
          <cell r="I13" t="str">
            <v>FORTALECIMIENTO PVE QUÍMICO</v>
          </cell>
        </row>
        <row r="14">
          <cell r="A14" t="str">
            <v>QUÍMICO - GASES Y VAPORES DETECTABLES ORGANOLÉPTICAMENTE</v>
          </cell>
          <cell r="B14" t="str">
            <v>GASES Y VAPORES</v>
          </cell>
          <cell r="C14" t="str">
            <v>LESIONES EN LA PIEL, MUERTE</v>
          </cell>
          <cell r="D14" t="str">
            <v>PG INSPECCIONES, PG EMERGENCIA, PG RIESGO QUÍMICO</v>
          </cell>
          <cell r="E14" t="str">
            <v>ELEMENTOS DE PROTECCIÓN PERSONAL</v>
          </cell>
          <cell r="F14" t="str">
            <v>SECUELA, CALIFICACIÓN DE ENFERMEDAD LABORAL, MUERTE</v>
          </cell>
          <cell r="G14" t="str">
            <v>NS QUIMICOS</v>
          </cell>
          <cell r="H14" t="str">
            <v>N/A</v>
          </cell>
          <cell r="I14" t="str">
            <v>FORTALECIMIENTO PVE QUÍMICO</v>
          </cell>
        </row>
        <row r="15">
          <cell r="A15" t="str">
            <v>QUÍMICO - GASES Y VAPORES NO DETECTABLES ORGANOLÉPTICAMENTE</v>
          </cell>
          <cell r="B15" t="str">
            <v>GASES Y VAPORES</v>
          </cell>
          <cell r="C15" t="str">
            <v>COMPLICACIONES RESPIRATORIAS</v>
          </cell>
          <cell r="D15" t="str">
            <v>PG INSPECCIONES, PG EMERGENCIA, PG RIESGO QUÍMICO</v>
          </cell>
          <cell r="E15" t="str">
            <v>ELEMENTOS DE PROTECCIÓN PERSONAL</v>
          </cell>
          <cell r="F15" t="str">
            <v>SECUELA, CALIFICACIÓN DE ENFERMEDAD LABORAL, MUERTE</v>
          </cell>
          <cell r="G15" t="str">
            <v>NS QUIMICOS</v>
          </cell>
          <cell r="H15" t="str">
            <v>N/A</v>
          </cell>
          <cell r="I15" t="str">
            <v>PROCEDIMIENTO Y BUENAS PRACTICAS, NS PARA MANEJO DE PELIGRO QUÍMICO</v>
          </cell>
        </row>
        <row r="16">
          <cell r="A16" t="str">
            <v>QUÍMICO - LÍQUIDOS</v>
          </cell>
          <cell r="B16" t="str">
            <v>LÍQUIDOS, NEBLINAS, ROCIOS</v>
          </cell>
          <cell r="C16" t="str">
            <v>QUEMADURAS IRRITACIONES, LESIONES DE PIEL</v>
          </cell>
          <cell r="D16" t="str">
            <v>PG INSPECCIONES, PG EMERGENCIA, PG RIESGO QUÍMICO</v>
          </cell>
          <cell r="E16" t="str">
            <v>ELEMENTOS DE PROTECCIÓN PERSONAL</v>
          </cell>
          <cell r="F16" t="str">
            <v>SECUELA, CALIFICACIÓN DE ENFERMEDAD LABORAL, MUERTE</v>
          </cell>
          <cell r="G16" t="str">
            <v>NS QUIMICOS</v>
          </cell>
          <cell r="H16" t="str">
            <v>N/A</v>
          </cell>
          <cell r="I16" t="str">
            <v>PROCEDIMIENTO Y BUENAS PRACTICAS, NS PARA MANEJO DE PELIGRO QUÍMICO</v>
          </cell>
        </row>
        <row r="17">
          <cell r="A17" t="str">
            <v>BIOLÓGICO - VIRUS PERSONAL OPERATIVO</v>
          </cell>
          <cell r="B17" t="str">
            <v>MICROORGANISMOS</v>
          </cell>
          <cell r="C17" t="str">
            <v>GRIPAS, NAUSEAS, MAREOS, MALESTAR GENERAL</v>
          </cell>
          <cell r="D17" t="str">
            <v>PG INSPECCIONES, PG EMERGENCIA</v>
          </cell>
          <cell r="E17" t="str">
            <v>PVE BIOLÓGICO</v>
          </cell>
          <cell r="F17" t="str">
            <v>SECUELA</v>
          </cell>
          <cell r="G17" t="str">
            <v>NS BIOLÓGICO</v>
          </cell>
          <cell r="H17" t="str">
            <v>N/A</v>
          </cell>
          <cell r="I17" t="str">
            <v>BUENAS PRACTICAS</v>
          </cell>
        </row>
        <row r="18">
          <cell r="A18" t="str">
            <v>BIOLÓGICO - VIRUS PERSONAL ADMINISTRATIVO</v>
          </cell>
          <cell r="B18" t="str">
            <v>MICROORGANISMOS EN AMBIENTE Y ATENCIÓN DE PERSONAS</v>
          </cell>
          <cell r="C18" t="str">
            <v>GRIPAS, NAUSEAS, MAREOS, MALESTAR GENERAL</v>
          </cell>
          <cell r="D18" t="str">
            <v>PG INSPECCIONES, PG EMERGENCIA</v>
          </cell>
          <cell r="E18" t="str">
            <v>PVE BIOLÓGICO</v>
          </cell>
          <cell r="F18" t="str">
            <v>SECUELA</v>
          </cell>
          <cell r="G18" t="str">
            <v>NS BIOLÓGICO</v>
          </cell>
          <cell r="H18" t="str">
            <v>N/A</v>
          </cell>
          <cell r="I18" t="str">
            <v>BUENAS PRACTICAS</v>
          </cell>
        </row>
        <row r="19">
          <cell r="A19" t="str">
            <v>BIOLÓGICO - BACTERIAS PERSONAL OPERATIVO</v>
          </cell>
          <cell r="B19" t="str">
            <v>MICROORGANISMOS EN EL AMBIENTE</v>
          </cell>
          <cell r="C19" t="str">
            <v>LESIONES EN LA PIEL, MALESTAR GENERAL</v>
          </cell>
          <cell r="D19" t="str">
            <v>PG INSPECCIONES, PG EMERGENCIA</v>
          </cell>
          <cell r="E19" t="str">
            <v>PVE BIOLÓGICO, ELEMENTOS DE PROTECCION PERSONAL</v>
          </cell>
          <cell r="F19" t="str">
            <v>SECUELA, CALIFICACIÓN DE ENFERMEDAD LABORAL, MUERTE</v>
          </cell>
          <cell r="G19" t="str">
            <v>NS BIOLÓGICO</v>
          </cell>
          <cell r="H19" t="str">
            <v>AUTOCIODADO E HIGIENE, USO DE EPP</v>
          </cell>
          <cell r="I19" t="str">
            <v>N/A</v>
          </cell>
        </row>
        <row r="20">
          <cell r="A20" t="str">
            <v>BIOLÓGICO - BACTERIAS PERSONAL ADMINISTRATIVO</v>
          </cell>
          <cell r="B20" t="str">
            <v>MICROORGANISMOS EN AMBIENTE DE Y ATENCIÓN DE PERSONAS</v>
          </cell>
          <cell r="C20" t="str">
            <v>LESIONES EN LA PIEL, MALESTAR GENERAL</v>
          </cell>
          <cell r="D20" t="str">
            <v>PG INSPECCIONES, PG EMERGENCIA</v>
          </cell>
          <cell r="E20" t="str">
            <v>PVE BIOLÓGICO, ELEMENTOS DE PROTECCION PERSONAL</v>
          </cell>
          <cell r="F20" t="str">
            <v>SECUELA, CALIFICACIÓN DE ENFERMEDAD LABORAL, MUERTE</v>
          </cell>
          <cell r="G20" t="str">
            <v>NS BIOLÓGICO</v>
          </cell>
          <cell r="H20" t="str">
            <v>AUTOCIODADO E HIGIENE, USO DE EPP</v>
          </cell>
          <cell r="I20" t="str">
            <v>N/A</v>
          </cell>
        </row>
        <row r="21">
          <cell r="A21" t="str">
            <v>BIOLÓGICO - HONGOS</v>
          </cell>
          <cell r="B21" t="str">
            <v>HONGOS</v>
          </cell>
          <cell r="C21" t="str">
            <v>LESIONES EN LA PIEL</v>
          </cell>
          <cell r="D21" t="str">
            <v>PG INSPECCIONES, PG EMERGENCIA</v>
          </cell>
          <cell r="E21" t="str">
            <v>PVE BIOLÓGICO</v>
          </cell>
          <cell r="F21" t="str">
            <v>SECUELA</v>
          </cell>
          <cell r="G21" t="str">
            <v>NS BIOLÓGICO</v>
          </cell>
          <cell r="H21" t="str">
            <v>AUTOCUIDADO E HIGIENE, USO DE EPP</v>
          </cell>
          <cell r="I21" t="str">
            <v>N/A</v>
          </cell>
        </row>
        <row r="22">
          <cell r="A22" t="str">
            <v>BIOLÓGICO - FLUIDOS</v>
          </cell>
          <cell r="B22" t="str">
            <v>FLUIDOS</v>
          </cell>
          <cell r="C22" t="str">
            <v>LESIONES DÉRMICAS</v>
          </cell>
          <cell r="D22" t="str">
            <v>PG INSPECCIONES, PG EMERGENCIA</v>
          </cell>
          <cell r="E22" t="str">
            <v>PVE BIOLÓGICO, ELEMENTOS DE PROTECCION PERSONAL</v>
          </cell>
          <cell r="F22" t="str">
            <v>SECUELA, CALIFICACIÓN DE ENFERMEDAD LABORAL, MUERTE</v>
          </cell>
          <cell r="G22" t="str">
            <v>NS BIOLÓGICO</v>
          </cell>
          <cell r="H22" t="str">
            <v>AUTOCUIDADO E HIGIENE, USO DE EPP</v>
          </cell>
          <cell r="I22" t="str">
            <v>N/A</v>
          </cell>
        </row>
        <row r="23">
          <cell r="A23" t="str">
            <v>BIOLÓGICO - PARÁSITOS</v>
          </cell>
          <cell r="B23" t="str">
            <v>PARÁSITOS</v>
          </cell>
          <cell r="C23" t="str">
            <v>LESIONES, INFECCIONES PARASITARIAS</v>
          </cell>
          <cell r="D23" t="str">
            <v>PG INSPECCIONES, PG EMERGENCIA</v>
          </cell>
          <cell r="E23" t="str">
            <v>PVE BIOLÓGICO, ELEMENTOS DE PROTECCION PERSONAL</v>
          </cell>
          <cell r="F23" t="str">
            <v>SECUELA</v>
          </cell>
          <cell r="G23" t="str">
            <v>NS BIOLÓGICO</v>
          </cell>
          <cell r="H23" t="str">
            <v>AUTOCUIDADO E HIGIENE, USO DE EPP</v>
          </cell>
          <cell r="I23" t="str">
            <v>N/A</v>
          </cell>
        </row>
        <row r="24">
          <cell r="A24" t="str">
            <v>BIOLÓGICO - MORDEDURAS - PICADURAS</v>
          </cell>
          <cell r="B24" t="str">
            <v>ANIMALES VIVOS</v>
          </cell>
          <cell r="C24" t="str">
            <v>LESIONES EN TEJIDOS, INFECCIONES, ENFERMADES INFECTOCONTAGIOSAS</v>
          </cell>
          <cell r="D24" t="str">
            <v>PG INSPECCIONES, PG EMERGENCIA</v>
          </cell>
          <cell r="E24" t="str">
            <v>ELEMENTOS DE PROTECCIÓN PERSONAL</v>
          </cell>
          <cell r="F24" t="str">
            <v>SECUELA, CALIFICACIÓN DE ENFERMEDAD LABORAL, MUERTE</v>
          </cell>
          <cell r="G24" t="str">
            <v>NS BIOLÓGICO</v>
          </cell>
          <cell r="H24" t="str">
            <v>AUTOCUIDADO E HIGIENE, USO DE EPP</v>
          </cell>
          <cell r="I24" t="str">
            <v>BUENAS PRACTICAS</v>
          </cell>
        </row>
        <row r="25">
          <cell r="A25" t="str">
            <v>BIOMECÁNICO - SOBRECARGAS</v>
          </cell>
          <cell r="B25" t="str">
            <v>CARGA DE UN PESO MAYOR AL RECOMENDADO</v>
          </cell>
          <cell r="C25" t="str">
            <v>LESIONES OSTEOMUSCULARES</v>
          </cell>
          <cell r="D25" t="str">
            <v>PG INSPECCIONES, PG EMERGENCIA</v>
          </cell>
          <cell r="E25" t="str">
            <v>PVE BIOMECÁNICO, PROGRAMA PAUSAS ACTIVAS, PG MEDICINA PREVENTIVA Y DEL TRABAJO</v>
          </cell>
          <cell r="F25" t="str">
            <v>SECUELA, CALIFICACIÓN DE ENFERMEDAD LABORAL</v>
          </cell>
          <cell r="G25" t="str">
            <v>NS MANEJO DE CARGAS</v>
          </cell>
          <cell r="H25" t="str">
            <v>LEVANTAMIENTO MANUAL Y MECÁNICO DE CARGAS</v>
          </cell>
          <cell r="I25" t="str">
            <v>FORTALECIMIENTO PVE BIOMECÁNICO</v>
          </cell>
        </row>
        <row r="26">
          <cell r="A26" t="str">
            <v>BIOMECÁNICO - POSTURAS EN TRABAJO OPERATIVO</v>
          </cell>
          <cell r="B26" t="str">
            <v>FORZADAS, PROLONGADAS EN PERSONAL OPERATIVO</v>
          </cell>
          <cell r="C26" t="str">
            <v>DOLOR DE ESPALDA, LESIONES EN LA COLUMNA</v>
          </cell>
          <cell r="D26" t="str">
            <v>PG INSPECCIONES, PG EMERGENCIA</v>
          </cell>
          <cell r="E26" t="str">
            <v>PVE BIOMECÁNICO, EXÁMENES PERIODICOS, PG MEDICINA PREVENTIVA Y DEL TRABAJO</v>
          </cell>
          <cell r="F26" t="str">
            <v>SECUELA, CALIFICACIÓN DE ENFERMEDAD LABORAL</v>
          </cell>
          <cell r="G26" t="str">
            <v>NS MANEJO DE CARGAS</v>
          </cell>
          <cell r="H26" t="str">
            <v>HIGIENE POSTURAL</v>
          </cell>
          <cell r="I26" t="str">
            <v>FORTALECIMIENTO PVE BIOMECÁNICO</v>
          </cell>
        </row>
        <row r="27">
          <cell r="A27" t="str">
            <v>BIOMECÁNICO - POSTURAS EN TRABAJO ADMINISTRATIVO</v>
          </cell>
          <cell r="B27" t="str">
            <v>POSTURA SEDENTE PROLONGADA EN PERSONAL ADMINISTRATIVO</v>
          </cell>
          <cell r="C27" t="str">
            <v>DOLOR DE ESPALDA, LESIONES EN LA COLUMNA</v>
          </cell>
          <cell r="D27" t="str">
            <v>PG INSPECCIONES, PG EMERGENCIA</v>
          </cell>
          <cell r="E27" t="str">
            <v>PVE BIOMECÁNICO, EXÁMENES PERIODICOS, PG MEDICINA PREVENTIVA Y DEL TRABAJO</v>
          </cell>
          <cell r="F27" t="str">
            <v>SECUELA, CALIFICACIÓN DE ENFERMEDAD LABORAL</v>
          </cell>
          <cell r="G27" t="str">
            <v>NS MANEJO DE CARGAS</v>
          </cell>
          <cell r="H27" t="str">
            <v>HIGIENE POSTURAL</v>
          </cell>
          <cell r="I27" t="str">
            <v>FORTALECIMIENTO PVE BIOMECÁNICO</v>
          </cell>
        </row>
        <row r="28">
          <cell r="A28" t="str">
            <v>BIOMECÁNICO - MOVIMIENTOS REPETITIVOS EN PERSONAL OPERATIVO</v>
          </cell>
          <cell r="B28" t="str">
            <v>HIGIENE POSTURAL, MOVIMIENTOS REPETITIVOS</v>
          </cell>
          <cell r="C28" t="str">
            <v>LESIONES OSTEOMUSCULARES, TRANSTORNO DE TRAUMA ACUMULATIVO</v>
          </cell>
          <cell r="D28" t="str">
            <v>PG INSPECCIONES, PG EMERGENCIA</v>
          </cell>
          <cell r="E28" t="str">
            <v>PVE BIOMECÁNICO, PG MEDICINA PREVENTIVA Y DEL TRABAJO</v>
          </cell>
          <cell r="F28" t="str">
            <v>SECUELA, CALIFICACIÓN DE ENFERMEDAD LABORAL</v>
          </cell>
          <cell r="G28" t="str">
            <v>NS MANEJO DE CARGAS</v>
          </cell>
          <cell r="H28" t="str">
            <v>HIGIENE POSTURAL</v>
          </cell>
          <cell r="I28" t="str">
            <v>FORTALECIMIENTO PVE BIOMECÁNICO</v>
          </cell>
        </row>
        <row r="29">
          <cell r="A29" t="str">
            <v>BIOMECÁNICO - MOVIMIENTOS REPETITIVOS EN PERSONAL ADMINISTRATIVO</v>
          </cell>
          <cell r="B29" t="str">
            <v>MOVIMIENTOS REPETITIVOS EN MIEMBROS SUPERIORES</v>
          </cell>
          <cell r="C29" t="str">
            <v>LESIONES OSTEOMUSCULARES, TRANSTORNO DE TRAUMA ACUMULATIVO</v>
          </cell>
          <cell r="D29" t="str">
            <v>PG INSPECCIONES, PG EMERGENCIA</v>
          </cell>
          <cell r="E29" t="str">
            <v>PVE BIOMECÁNICO, PG MEDICINA PREVENTIVA Y DEL TRABAJO</v>
          </cell>
          <cell r="F29" t="str">
            <v>SECUELA, CALIFICACIÓN DE ENFERMEDAD LABORAL</v>
          </cell>
          <cell r="G29" t="str">
            <v>NS MANEJO DE CARGAS</v>
          </cell>
          <cell r="H29" t="str">
            <v>HIGIENE POSTURAL</v>
          </cell>
          <cell r="I29" t="str">
            <v>FORTALECIMIENTO PVE BIOMECÁNICO</v>
          </cell>
        </row>
        <row r="30">
          <cell r="A30" t="str">
            <v>PSICOSOCIAL - CLIMA LABORAL</v>
          </cell>
          <cell r="B30" t="str">
            <v>RELACIONES, COHESIÓN, CALIDAD DE INTERACCIONES NO EFECTIVA, NO HAY TRABAJO EN EQUIPO</v>
          </cell>
          <cell r="C30" t="str">
            <v>ENFERMEDADES DIGESTIVAS, IRRITABILIDAD</v>
          </cell>
          <cell r="D30" t="str">
            <v>N/A</v>
          </cell>
          <cell r="E30" t="str">
            <v>PVE PSICOSOCIAL</v>
          </cell>
          <cell r="F30" t="str">
            <v>SECUELA, CALIFICACIÓN DE ENFERMEDAD LABORAL</v>
          </cell>
          <cell r="G30" t="str">
            <v>N/A</v>
          </cell>
          <cell r="H30" t="str">
            <v>N/A</v>
          </cell>
          <cell r="I30" t="str">
            <v>FORTALECIMIENTO PVE PSICOSOCIAL</v>
          </cell>
        </row>
        <row r="31">
          <cell r="A31" t="str">
            <v>PSICOSOCIAL - CONDICIONES DE LA TAREA</v>
          </cell>
          <cell r="B31" t="str">
            <v>CARGA MENTAL, DEMANDAS EMOCIONALES, INESPECIFICIDAD DE DEFINICIÓN DE ROLES, MONOTONÍA</v>
          </cell>
          <cell r="C31" t="str">
            <v>ESTRÉS, CEFALÉA, IRRITABILIDAD</v>
          </cell>
          <cell r="D31" t="str">
            <v>N/A</v>
          </cell>
          <cell r="E31" t="str">
            <v>PVE PSICOSOCIAL</v>
          </cell>
          <cell r="F31" t="str">
            <v>SECUELA, CALIFICACIÓN DE ENFERMEDAD LABORAL</v>
          </cell>
          <cell r="G31" t="str">
            <v>N/A</v>
          </cell>
          <cell r="H31" t="str">
            <v>N/A</v>
          </cell>
          <cell r="I31" t="str">
            <v>FORTALECIMIENTO PVE PSICOSOCIAL</v>
          </cell>
        </row>
        <row r="32">
          <cell r="A32" t="str">
            <v>PSICOSOCIAL - ORGANIZACIÓN DEL TRABAJO</v>
          </cell>
          <cell r="B32" t="str">
            <v>TECNOLOGÍA NO AVANZADA, COMUNICACIÓN NO EFECTIVA, SOBRECARGA CUANTITATIVA Y CUALITATIVA, NO HAY VARIACIÓN EN FORMA DE TRABAJO</v>
          </cell>
          <cell r="C32" t="str">
            <v>ENFERMEDADES DIGESTIVAS, IRRITABILIDAD</v>
          </cell>
          <cell r="D32" t="str">
            <v>N/A</v>
          </cell>
          <cell r="E32" t="str">
            <v>PVE PSICOSOCIAL</v>
          </cell>
          <cell r="F32" t="str">
            <v>SECUELA, CALIFICACIÓN DE ENFERMEDAD LABORAL</v>
          </cell>
          <cell r="G32" t="str">
            <v>N/A</v>
          </cell>
          <cell r="H32" t="str">
            <v>N/A</v>
          </cell>
          <cell r="I32" t="str">
            <v>FORTALECIMIENTO PVE PSICOSOCIAL</v>
          </cell>
        </row>
        <row r="33">
          <cell r="A33" t="str">
            <v>PSICOSOCIAL - ORGANIZACIÓN HORARIA</v>
          </cell>
          <cell r="B33" t="str">
            <v>JORNADA QUE SOBREPASA LAS 8 HORAS DIARIAS, AUSENCIA DE PAUSAS, TRABAJO NOCTURNO, HORAS EXTRAS FRECUENTES</v>
          </cell>
          <cell r="C33" t="str">
            <v>ESTRÉS, DEPRESIÓN, DESMOTIVACIÓN, AUSENCIA DE ATENCIÓN</v>
          </cell>
          <cell r="D33" t="str">
            <v>N/A</v>
          </cell>
          <cell r="E33" t="str">
            <v>PVE PSICOSOCIAL</v>
          </cell>
          <cell r="F33" t="str">
            <v>SECUELA, CALIFICACIÓN DE ENFERMEDAD LABORAL</v>
          </cell>
          <cell r="G33" t="str">
            <v>N/A</v>
          </cell>
          <cell r="H33" t="str">
            <v>N/A</v>
          </cell>
          <cell r="I33" t="str">
            <v>FORTALECIMIENTO PVE PSICOSOCIAL</v>
          </cell>
        </row>
        <row r="34">
          <cell r="A34" t="str">
            <v>PSICOSOCIAL - GESTIÓN PERSONAL</v>
          </cell>
          <cell r="B34" t="str">
            <v>ESTILOS DE MANDO RÍGIDOS, AUSENCIA DE CAPACITACIÓN, AUSENCIA DE PROGRAMAS DE BIENESTAR</v>
          </cell>
          <cell r="C34" t="str">
            <v>ESTRÉS, DEPRESIÓN, DESMOTIVACIÓN, AUSENCIA DE ATENCIÓN</v>
          </cell>
          <cell r="D34" t="str">
            <v>N/A</v>
          </cell>
          <cell r="E34" t="str">
            <v>PVE PSICOSOCIAL</v>
          </cell>
          <cell r="F34" t="str">
            <v>SECUELA, CALIFICACIÓN DE ENFERMEDAD LABORAL</v>
          </cell>
          <cell r="G34" t="str">
            <v>N/A</v>
          </cell>
          <cell r="H34" t="str">
            <v>N/A</v>
          </cell>
          <cell r="I34" t="str">
            <v>FORTALECIMIENTO PVE PSICOSOCIAL</v>
          </cell>
        </row>
        <row r="35">
          <cell r="A35" t="str">
            <v>PSICOSOCIAL - INTERFASE TAREA / PERSONA</v>
          </cell>
          <cell r="B35" t="str">
            <v>DIFERENCIA ENTRE EL PERFIL DE LA PERSONA Y DE LA TAREA</v>
          </cell>
          <cell r="C35" t="str">
            <v>ESTRÉS, DEPRESIÓN, DESMOTIVACIÓN, AUSENCIA DE ATENCIÓN</v>
          </cell>
          <cell r="D35" t="str">
            <v>N/A</v>
          </cell>
          <cell r="E35" t="str">
            <v>PVE PSICOSOCIAL</v>
          </cell>
          <cell r="F35" t="str">
            <v>SECUELA, CALIFICACIÓN DE ENFERMEDAD LABORAL</v>
          </cell>
          <cell r="G35" t="str">
            <v>N/A</v>
          </cell>
          <cell r="H35" t="str">
            <v>N/A</v>
          </cell>
          <cell r="I35" t="str">
            <v>FORTALECIMIENTO PVE PSICOSOCIAL</v>
          </cell>
        </row>
        <row r="36">
          <cell r="A36" t="str">
            <v>CONDICIONES DE SEGURIDAD - ELÉCTRICO</v>
          </cell>
          <cell r="B36" t="str">
            <v>INADECUADAS CONEXIONES ELÉCTRICAS, SATURACIÓN EN TOMAS DE ENERGÍA</v>
          </cell>
          <cell r="C36" t="str">
            <v>QUEMADURAS, ELECTROCUCIÓN, ARITMIA CARDIACA, MUERTE</v>
          </cell>
          <cell r="D36" t="str">
            <v>PG INSPECCIONES, PG EMERGENCIA, REQUISITOS MÍNIMOS PARA LÍNEAS ELÉCTRICAS</v>
          </cell>
          <cell r="E36" t="str">
            <v>ELEMENTOS DE PROTECCIÓN PERSONAL</v>
          </cell>
          <cell r="F36" t="str">
            <v>SECUELA, CALIFICACIÓN DE ENFERMEDAD LABORAL, MUERTE</v>
          </cell>
          <cell r="G36" t="str">
            <v>NS LÍNEAS ELÉCTRICAS</v>
          </cell>
          <cell r="H36" t="str">
            <v>BUENAS PRACTICAS, APLICACIÓN DE PROCEDIMIENTOS</v>
          </cell>
          <cell r="I36" t="str">
            <v>BUENAS PRACTICAS, APLICACIÓN DE PROCEDIMIENTOS</v>
          </cell>
        </row>
        <row r="37">
          <cell r="A37" t="str">
            <v>CONDICIONES DE SEGURIDAD - INCENDIO</v>
          </cell>
          <cell r="B37" t="str">
            <v>INADECUADAS CONEXIONES ELÉCTRICAS, SATURACIÓN EN TOMAS DE ENERGÍA</v>
          </cell>
          <cell r="C37" t="str">
            <v>INTOXICACIÓN, QUEMADURAS</v>
          </cell>
          <cell r="D37" t="str">
            <v>PG INSPECCIONES, PG EMERGENCIA</v>
          </cell>
          <cell r="E37" t="str">
            <v>BRIGADAS DE EMERGENCIA</v>
          </cell>
          <cell r="F37" t="str">
            <v>SECUELA, CALIFICACIÓN DE ENFERMEDAD LABORAL, MUERTE</v>
          </cell>
          <cell r="G37" t="str">
            <v>NS PLANES DE EMERGENCIA</v>
          </cell>
          <cell r="H37" t="str">
            <v>REPORTES DE CONDICIONES INSEGURAS</v>
          </cell>
          <cell r="I37" t="str">
            <v>N/A</v>
          </cell>
        </row>
        <row r="38">
          <cell r="A38" t="str">
            <v>CONDICIONES DE SEGURIDAD - MECÁNICO MÁQUINARIA</v>
          </cell>
          <cell r="B38" t="str">
            <v>MÁQUINARIA Y EQUIPO</v>
          </cell>
          <cell r="C38" t="str">
            <v>ATRAPAMIENTO, AMPUTACIÓN, APLASTAMIENTO, FRACTURA</v>
          </cell>
          <cell r="D38" t="str">
            <v>PG INSPECCIONES, PG EMERGENCIA, REQUISITOS PARA MANEJO DE MÁQUINAS, REQUISITOS PARA REALIZAR LABORES EN TALLERES</v>
          </cell>
          <cell r="E38" t="str">
            <v>ELEMENTOS DE PROTECCIÓN PERSONAL</v>
          </cell>
          <cell r="F38" t="str">
            <v>SECUELA, CALIFICACIÓN DE ENFERMEDAD LABORAL, MUERTE</v>
          </cell>
          <cell r="G38" t="str">
            <v>NS EQUIPOS</v>
          </cell>
          <cell r="H38" t="str">
            <v>BUENAS PRACTICAS, PROCEDIMIENTOS, INSPECCIONES PREUSO OPERACIONALES</v>
          </cell>
          <cell r="I38" t="str">
            <v>INSPECCIONES PREOPERACIONALES</v>
          </cell>
        </row>
        <row r="39">
          <cell r="A39" t="str">
            <v>CONDICIONES DE SEGURIDAD - MECÁNICO HERRAMIENTAS</v>
          </cell>
          <cell r="B39" t="str">
            <v>HERRAMIENTAS MANUALES</v>
          </cell>
          <cell r="C39" t="str">
            <v>QUEMADURAS, LESIONES, PELLIZCOS, APLASTAMIENTOS</v>
          </cell>
          <cell r="D39" t="str">
            <v>REQUISITOS MANEJO DE EQUIPOS EMPLEADOS EN LABORES DE CONSTRUCCION ACUEDUCTO Y ALCANTARILLADO, PG INSPECCIONES,PG EMERGENCIA, REQUISITOS  PARA EL MANEJO DE MÁQUINAS HERRAMIENTAS</v>
          </cell>
          <cell r="E39" t="str">
            <v>ELEMENTOS DE PROTECCIÓN PERSONAL</v>
          </cell>
          <cell r="F39" t="str">
            <v>SECUELA, CALIFICACIÓN DE ENFERMEDAD LABORAL</v>
          </cell>
          <cell r="G39" t="str">
            <v>NS HERRAMIENTAS</v>
          </cell>
          <cell r="H39" t="str">
            <v>BUENAS PRACTICAS,  INSPECCIONES OPERACIONALES</v>
          </cell>
          <cell r="I39" t="str">
            <v>INSPECCIONES PREOPERACIONALES</v>
          </cell>
        </row>
        <row r="40">
          <cell r="A40" t="str">
            <v>CONDICIONES DE SEGURIDAD - PÚBLICO</v>
          </cell>
          <cell r="B40" t="str">
            <v>ATRACO, ROBO, ATENTADO, SECUESTROS, DE ORDEN PÚBLICO</v>
          </cell>
          <cell r="C40" t="str">
            <v>HERIDAS, LESIONES FÍSICAS / PSICOLÓGICAS</v>
          </cell>
          <cell r="D40" t="str">
            <v>PG INSPECCIONES, PG EMERGENCIA</v>
          </cell>
          <cell r="E40" t="str">
            <v>UNIFORMES CORPORATIVOS, CHAQUETAS CORPORATIVAS, CARNETIZACIÓN</v>
          </cell>
          <cell r="F40" t="str">
            <v>SECUELA, CALIFICACIÓN DE ENFERMEDAD LABORAL, MUERTE</v>
          </cell>
          <cell r="G40" t="str">
            <v>N/A</v>
          </cell>
          <cell r="H40" t="str">
            <v>BUENAS PRACTICAS, APLICACIÓN DE PROCEDIMIENTOS</v>
          </cell>
          <cell r="I40" t="str">
            <v>BUENAS PRACTICAS</v>
          </cell>
        </row>
        <row r="41">
          <cell r="A41" t="str">
            <v>CONDICIONES DE SEGURIDAD - LOCATIVO EN INSTALACIONES</v>
          </cell>
          <cell r="B41" t="str">
            <v>ESCALERAS SIN BARANDAL, PISOS A DESNIVEL,INFRAESTRUCTURA DÉBIL, OBJETOS MAL UBICADOS, AUSENCIA DE ORDEN Y ASEO</v>
          </cell>
          <cell r="C41" t="str">
            <v>CAÍDAS DEL MISMO Y DISTINTO NIVEL, FRACTURAS, GOLPE CON OBJETOS, CAÍDA DE OBJETOS, OBSTRUCCIÓN DE VÍAS</v>
          </cell>
          <cell r="D41" t="str">
            <v>PG INSPECCIONES, PG EMERGENCIA</v>
          </cell>
          <cell r="E41" t="str">
            <v>CAPACITACIÓN</v>
          </cell>
          <cell r="F41" t="str">
            <v>SECUELA, CALIFICACIÓN DE ENFERMEDAD LABORAL, MUERTE</v>
          </cell>
          <cell r="G41" t="str">
            <v>N/A</v>
          </cell>
          <cell r="H41" t="str">
            <v>REPORTES DE CONDICIONES INSEGURAS</v>
          </cell>
          <cell r="I41" t="str">
            <v>SEGUIMIENTO A ACCIONES PREVENTIVAS Y CORRECTIVAS</v>
          </cell>
        </row>
        <row r="42">
          <cell r="A42" t="str">
            <v>CONDICIONES DE SEGURIDAD - LOCATIVO EN TERRENO</v>
          </cell>
          <cell r="B42" t="str">
            <v>SUPERFICIES DE TRABAJO IRREGULARES O DESLIZANTES</v>
          </cell>
          <cell r="C42" t="str">
            <v>CAÍDAS DEL MISMO Y DISTINTO NIVEL, FRACTURAS, GOLPE CON OBJETOS</v>
          </cell>
          <cell r="D42" t="str">
            <v>PG INSPECCIONES, PG EMERGENCIA</v>
          </cell>
          <cell r="E42" t="str">
            <v>CAPACITACIÓN</v>
          </cell>
          <cell r="F42" t="str">
            <v>SECUELA, CALIFICACIÓN DE ENFERMEDAD LABORAL, MUERTE</v>
          </cell>
          <cell r="G42" t="str">
            <v>N/A</v>
          </cell>
          <cell r="H42" t="str">
            <v>REPORTES DE CONDICIONES INSEGURAS</v>
          </cell>
          <cell r="I42" t="str">
            <v>SEGUIMIENTO A ACCIONES PREVENTIVAS Y CORRECTIVAS</v>
          </cell>
        </row>
        <row r="43">
          <cell r="A43" t="str">
            <v>CONDICIONES DE SEGURIDAD - LOCATIVO EN ALMACENES Y/O BODEGAS</v>
          </cell>
          <cell r="B43" t="str">
            <v>SISTEMAS Y MEDIDAS DE ALMACENAMIENTO</v>
          </cell>
          <cell r="C43" t="str">
            <v>CAÍDAS DEL MISMO Y DISTINTO NIVEL, FRACTURAS, GOLPE CON OBJETOS, CAÍDA DE OBJETOS, OBSTRUCCIÓN DE VÍAS</v>
          </cell>
          <cell r="D43" t="str">
            <v>PG INSPECCIONES, PG EMERGENCIA</v>
          </cell>
          <cell r="E43" t="str">
            <v>CAPACITACIÓN</v>
          </cell>
          <cell r="F43" t="str">
            <v>SECUELA, CALIFICACIÓN DE ENFERMEDAD LABORAL, MUERTE</v>
          </cell>
          <cell r="G43" t="str">
            <v>N/A</v>
          </cell>
          <cell r="H43" t="str">
            <v>REPORTES DE CONDICIONES INSEGURAS</v>
          </cell>
          <cell r="I43" t="str">
            <v>SEGUIMIENTO A ACCIONES PREVENTIVAS Y CORRECTIVAS</v>
          </cell>
        </row>
        <row r="44">
          <cell r="A44" t="str">
            <v>CONDICIONES DE SEGURIDAD - LOCATIVO EN PLANTAS Y EMBALSES</v>
          </cell>
          <cell r="B44" t="str">
            <v>LLUVIAS, CRECIENTE DE RIOS Y QUEBRADAS, CAÍDAS DESDE TARAVITAS Y PUENTES</v>
          </cell>
          <cell r="C44" t="str">
            <v>INMERSIÓN, MUERTE</v>
          </cell>
          <cell r="D44" t="str">
            <v>PG INSPECCIONES, PG EMERGENCIA</v>
          </cell>
          <cell r="E44" t="str">
            <v>CAPACITACIÓN</v>
          </cell>
          <cell r="F44" t="str">
            <v>SECUELA, CALIFICACIÓN DE ENFERMEDAD LABORAL, MUERTE</v>
          </cell>
          <cell r="G44" t="str">
            <v>N/A</v>
          </cell>
          <cell r="H44" t="str">
            <v>REPORTES DE CONDICIONES INSEGURAS</v>
          </cell>
          <cell r="I44" t="str">
            <v>SEGUIMIENTO A ACCIONES PREVENTIVAS Y CORRECTIVAS</v>
          </cell>
        </row>
        <row r="45">
          <cell r="A45" t="str">
            <v>CONDICIONES DE SEGURIDAD - ACCIDENTES DE TRÁNSITO</v>
          </cell>
          <cell r="B45" t="str">
            <v>ATROPELLAMIENTO, ENVESTIDA</v>
          </cell>
          <cell r="C45" t="str">
            <v>LESIONES, PÉRDIDAS MATERIALES, MUERTE</v>
          </cell>
          <cell r="D45" t="str">
            <v>PG INSPECCIONES, PG EMERGENCIA</v>
          </cell>
          <cell r="E45" t="str">
            <v>PG SEGURIDAD VIAL</v>
          </cell>
          <cell r="F45" t="str">
            <v>SECUELA, CALIFICACIÓN DE ENFERMEDAD LABORAL, MUERTE</v>
          </cell>
          <cell r="G45" t="str">
            <v>NS SEGURIDAD VIAL</v>
          </cell>
          <cell r="H45" t="str">
            <v>REPORTE DE CONDICIONES</v>
          </cell>
          <cell r="I45" t="str">
            <v>LISTAS PREOPERACIONALES, MANTENIMIENTO PREVENTIVO Y CORRECTIVO</v>
          </cell>
        </row>
        <row r="46">
          <cell r="A46" t="str">
            <v>CONDICIONES DE SEGURIDAD - ESPACIOS CONFINADOS</v>
          </cell>
          <cell r="B46" t="str">
            <v>INGRESO A POZOS, RED DE ACUEDUCTO, EXCAVACIONES</v>
          </cell>
          <cell r="C46" t="str">
            <v>INTOXICACIÓN, ASFIXIA</v>
          </cell>
          <cell r="D46" t="str">
            <v>PG INSPECCIONES, PG EMERGENCIA, REQUISITOS MÍNIMOS DE SEGURIDAD E HIGIENE PARA ESPACIOS CONFINADOS</v>
          </cell>
          <cell r="E46" t="str">
            <v>ELEMENTOS DE PROTECCIÓN PERSONAL</v>
          </cell>
          <cell r="F46" t="str">
            <v>SECUELA, CALIFICACIÓN DE ENFERMEDAD LABORAL, MUERTE</v>
          </cell>
          <cell r="G46" t="str">
            <v>NS ESPACIOS CONFINADOS</v>
          </cell>
          <cell r="H46" t="str">
            <v>BUENAS PRACTICAS, USO DE EPP Y COLECTIVOS</v>
          </cell>
          <cell r="I46" t="str">
            <v>LISTAS PREOPERACIONALES</v>
          </cell>
        </row>
        <row r="47">
          <cell r="A47" t="str">
            <v>CONDICIONES DE SEGURIDAD - TRABAJOS EN ALTURAS</v>
          </cell>
          <cell r="B47" t="str">
            <v>MANTENIMIENTO DE PUENTE GRUAS, LIMPIEZA DE CANALES, MANTENIMIENTO DE INSTALACIONES LOCATIVAS, MANTENIMIENTO Y REPARACION DE POZOS</v>
          </cell>
          <cell r="C47" t="str">
            <v>LESIONES, FRACTURAS</v>
          </cell>
          <cell r="D47" t="str">
            <v>PG INSPECCIONES, PG EMERGENCIA, REQUISITOS MÍNIMOS DE SEGURIDAD E HIGIENE PARA TRABAJOS EN ALTURAS</v>
          </cell>
          <cell r="E47" t="str">
            <v>ELEMENTOS DE PROTECCIÓN PERSONAL</v>
          </cell>
          <cell r="F47" t="str">
            <v>SECUELA, CALIFICACIÓN DE ENFERMEDAD LABORAL, MUERTE</v>
          </cell>
          <cell r="G47" t="str">
            <v>NS TRABAJO EN ALTURAS</v>
          </cell>
          <cell r="H47" t="str">
            <v>BUENAS PRACTICAS Y USO DE EPP COLECTIVOS</v>
          </cell>
          <cell r="I47" t="str">
            <v>USO EPP, LISTAS PREOPERACIONALES</v>
          </cell>
        </row>
        <row r="48">
          <cell r="A48" t="str">
            <v>CONDICIONES DE SEGURIDAD - IZAJE MÁQUINARIA Y EQUIPO</v>
          </cell>
          <cell r="B48" t="str">
            <v>LIMPIEZA DE CANALES, REPARACIONES DOMICILIARIAS, LIMPIEZA DE REDES PRINCIPALES Y DOMICILIARIAS, REPARACION DE REDES</v>
          </cell>
          <cell r="C48" t="str">
            <v>APLASTAMIENTO, CAÍDA DE EQUIPO Y MATERIAL, PÉRDIDAS ECONÓMICAS, ATRAPAMIENTO</v>
          </cell>
          <cell r="D48" t="str">
            <v>PG INSPECCIONES, PG EMERGENCIA, REQUISITOS MÍNIMOS DE SEGURIDAD E HIGIENE PARA TRABAJOS EN ALTURAS</v>
          </cell>
          <cell r="E48" t="str">
            <v>NO OBSERVADO</v>
          </cell>
          <cell r="F48" t="str">
            <v>SECUELA, CALIFICACIÓN DE ENFERMEDAD LABORAL, MUERTE</v>
          </cell>
          <cell r="G48" t="str">
            <v>NS DE IZAJE</v>
          </cell>
          <cell r="H48" t="str">
            <v>BUENAS PRACTICAS, INSPECCIONES PREOPERACIONALES</v>
          </cell>
          <cell r="I48" t="str">
            <v>USO ADECUADO DE LENGUAJE PARA OPERACIONES DE IZAJE</v>
          </cell>
        </row>
        <row r="49">
          <cell r="A49" t="str">
            <v>CONDICIONES DE SEGURIDAD - IZAJE CON PUENTE GRUA</v>
          </cell>
          <cell r="B49" t="str">
            <v>CARGA Y DESCARGA DE MÁQUINARIAS Y EQUIPOS</v>
          </cell>
          <cell r="C49" t="str">
            <v>APLASTAMIENTO, ATRAPAMIENTO, AMPUTACIÓN, PÉRDIDAS MATERIALES, FRACTURAS</v>
          </cell>
          <cell r="D49" t="str">
            <v>PG INSPECCIONES, PG EMERGENCIA, REQUISITOS MÍNIMOS DE SEGURIDAD E HIGIENE PARA TRABAJOS EN ALTURAS</v>
          </cell>
          <cell r="E49" t="str">
            <v>NO OBSERVADO</v>
          </cell>
          <cell r="F49" t="str">
            <v>SECUELA, CALIFICACIÓN DE ENFERMEDAD LABORAL, MUERTE</v>
          </cell>
          <cell r="G49" t="str">
            <v>NS DE IZAJE</v>
          </cell>
          <cell r="H49" t="str">
            <v>BUENAS PRACTICAS, INSPECCIONES PREOPERACIONALES</v>
          </cell>
          <cell r="I49" t="str">
            <v>USO ADECUADO DE LENGUAJE PARA OPERACIONES DE IZAJE</v>
          </cell>
        </row>
        <row r="50">
          <cell r="A50" t="str">
            <v>CONDICIONES DE SEGURIDAD - SOLDADURA</v>
          </cell>
          <cell r="B50" t="str">
            <v>REPARACIONES DE REDES Y SUMIDEROS Y TRABAJOS EN TALLER</v>
          </cell>
          <cell r="C50" t="str">
            <v>LESIONES OCULARES, LESIONES DÉRMICAS, INCENDIO, EXPLOSIÓN, PÉRDIDAS MATERIALES</v>
          </cell>
          <cell r="D50" t="str">
            <v>PG INSPECCIONES, PG EMERGENCIA, REQUISITOS MÍNIMOS DE SEGURIDAD E HIGIENE PARA EL MANEJO DE GAS COMPRIMIDO</v>
          </cell>
          <cell r="E50" t="str">
            <v>ELEMENTOS DE PROTECCIÓN PERSONAL</v>
          </cell>
          <cell r="F50" t="str">
            <v>SECUELA, CALIFICACIÓN DE ENFERMEDAD LABORAL</v>
          </cell>
          <cell r="G50" t="str">
            <v>NS DE TRABAJO EN CALIENTE</v>
          </cell>
          <cell r="H50" t="str">
            <v>EPP, PROCEDIMIENTO, INSPECCIÓN PREOPERACIONAL</v>
          </cell>
          <cell r="I50" t="str">
            <v>LISTAS PREOPERACIONALES</v>
          </cell>
        </row>
        <row r="51">
          <cell r="A51" t="str">
            <v>CONDICIONES DE SEGURIDAD-EXCAVACIONES</v>
          </cell>
          <cell r="B51" t="str">
            <v>REPARACIONES DE REDES E INSTALACIONES</v>
          </cell>
          <cell r="C51" t="str">
            <v>ATRAPAMIENTO, APLASTAMIENTO, LESIONES, FRACTURAS</v>
          </cell>
          <cell r="D51" t="str">
            <v>PG INSPECCIONES, PG EMERGENCIA, REQUISITOS MÍNIMOS DE SEGURIDAD E HIGIENE PARA EXCAVACIÓN</v>
          </cell>
          <cell r="E51" t="str">
            <v>ELEMENTOS DE PROTECCIÓN PERSONAL</v>
          </cell>
          <cell r="F51" t="str">
            <v>SECUELA, CALIFICACIÓN DE ENFERMEDAD LABORAL, MUERTE</v>
          </cell>
          <cell r="G51" t="str">
            <v>NS EXCAVACIONES</v>
          </cell>
          <cell r="H51" t="str">
            <v>EPP Y COLECTIVOS, PROCEDIMIENTOS, INSPECCIONES PREOPERACIONALES</v>
          </cell>
          <cell r="I51" t="str">
            <v>USO EPP, LISTAS PREOPERACIONALES</v>
          </cell>
        </row>
        <row r="52">
          <cell r="A52" t="str">
            <v>CONDICIONES DE SEGURIDAD - TECNOLÓGICO</v>
          </cell>
          <cell r="B52" t="str">
            <v>EXPLOSION, FUGA, DERRAME E INCENDIO</v>
          </cell>
          <cell r="C52" t="str">
            <v>INTOXICACIÓN, QUEMADURAS, LESIONES, ATRAPAMIENTO</v>
          </cell>
          <cell r="D52" t="str">
            <v>PG INSPECCIONES, PG EMERGENCIA</v>
          </cell>
          <cell r="E52" t="str">
            <v>NO OBSERVADO</v>
          </cell>
          <cell r="F52" t="str">
            <v>SECUELA, CALIFICACIÓN DE ENFERMEDAD LABORAL, MUERTE</v>
          </cell>
          <cell r="G52" t="str">
            <v>NS PLANES DE EMERGENCIA</v>
          </cell>
          <cell r="H52" t="str">
            <v>PROTOCOLOS DE EVACUACIÓN, PUNTO DE ENCUENTRO</v>
          </cell>
          <cell r="I52" t="str">
            <v>N/A</v>
          </cell>
        </row>
        <row r="53">
          <cell r="A53" t="str">
            <v>FENÓMENOS NATURALES 1</v>
          </cell>
          <cell r="B53" t="str">
            <v>SISMOS, INCENDIOS, INUNDACIONES, TERREMOTOS, VENDAVALES</v>
          </cell>
          <cell r="C53" t="str">
            <v>LESIONES, ATRAPAMIENTO, APLASTAMIENTO, PÉRDIDAS MATERIALES</v>
          </cell>
          <cell r="D53" t="str">
            <v>PG INSPECCIONES, PG EMERGENCIA</v>
          </cell>
          <cell r="E53" t="str">
            <v>BRIGADAS DE EMERGENCIA</v>
          </cell>
          <cell r="F53" t="str">
            <v>SECUELA, CALIFICACIÓN DE ENFERMEDAD LABORAL, MUERTE</v>
          </cell>
          <cell r="G53" t="str">
            <v>NS PLANES DE EMERGENCIA</v>
          </cell>
          <cell r="H53" t="str">
            <v>N/A</v>
          </cell>
          <cell r="I53" t="str">
            <v>N/A</v>
          </cell>
        </row>
        <row r="54">
          <cell r="A54" t="str">
            <v>FENÓMENOS NATURALES 2</v>
          </cell>
          <cell r="B54" t="str">
            <v>LLUVIAS, GRANIZADA, HELADAS</v>
          </cell>
          <cell r="C54" t="str">
            <v>LESIONES, ATRAPAMIENTO, APLASTAMIENTO, PÉRDIDAS MATERIALES</v>
          </cell>
          <cell r="D54" t="str">
            <v>PG INSPECCIONES, PG EMERGENCIA</v>
          </cell>
          <cell r="E54" t="str">
            <v>BRIGADAS DE EMERGENCIA</v>
          </cell>
          <cell r="F54" t="str">
            <v>SECUELA, CALIFICACIÓN DE ENFERMEDAD LABORAL, MUERTE</v>
          </cell>
          <cell r="G54" t="str">
            <v>NS PLANES DE EMERGENCIA</v>
          </cell>
          <cell r="H54" t="str">
            <v>N/A</v>
          </cell>
          <cell r="I54"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377"/>
  <sheetViews>
    <sheetView showGridLines="0" zoomScale="85" zoomScaleNormal="85"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46.7109375" style="1" customWidth="1"/>
    <col min="5" max="5" width="19.00390625" style="1" customWidth="1"/>
    <col min="6" max="6" width="10.421875" style="2" customWidth="1"/>
    <col min="7" max="7" width="11.421875" style="2" customWidth="1"/>
    <col min="8" max="8" width="59.8515625" style="2" customWidth="1"/>
    <col min="9" max="9" width="56.574218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8.75" customHeight="1">
      <c r="A2" s="5"/>
      <c r="C2" s="137"/>
      <c r="D2" s="137"/>
      <c r="E2" s="147" t="s">
        <v>344</v>
      </c>
      <c r="F2" s="148"/>
      <c r="G2" s="148"/>
      <c r="H2" s="148"/>
      <c r="I2" s="148"/>
      <c r="J2" s="149"/>
      <c r="K2" s="9"/>
      <c r="L2" s="9"/>
      <c r="M2" s="9"/>
      <c r="N2" s="8"/>
      <c r="O2" s="8"/>
      <c r="P2" s="8"/>
      <c r="Q2" s="8"/>
      <c r="R2" s="8"/>
      <c r="S2" s="8"/>
      <c r="T2" s="8"/>
      <c r="U2" s="8"/>
      <c r="V2" s="9"/>
      <c r="W2" s="8"/>
      <c r="X2" s="8"/>
      <c r="Y2" s="8"/>
      <c r="Z2" s="8"/>
      <c r="AA2" s="8"/>
      <c r="AB2" s="10"/>
    </row>
    <row r="3" spans="1:28" s="6" customFormat="1" ht="15" customHeight="1">
      <c r="A3" s="5"/>
      <c r="C3" s="11"/>
      <c r="D3" s="8"/>
      <c r="E3" s="150" t="s">
        <v>342</v>
      </c>
      <c r="F3" s="151"/>
      <c r="G3" s="151"/>
      <c r="H3" s="151"/>
      <c r="I3" s="151"/>
      <c r="J3" s="152"/>
      <c r="K3" s="9"/>
      <c r="L3" s="9"/>
      <c r="M3" s="9"/>
      <c r="N3" s="8"/>
      <c r="O3" s="8"/>
      <c r="P3" s="8"/>
      <c r="Q3" s="8"/>
      <c r="R3" s="8"/>
      <c r="S3" s="8"/>
      <c r="T3" s="8"/>
      <c r="U3" s="8"/>
      <c r="V3" s="9"/>
      <c r="W3" s="8"/>
      <c r="X3" s="8"/>
      <c r="Y3" s="8"/>
      <c r="Z3" s="8"/>
      <c r="AA3" s="8"/>
      <c r="AB3" s="10"/>
    </row>
    <row r="4" spans="1:28" s="6" customFormat="1" ht="15" customHeight="1" thickBot="1">
      <c r="A4" s="5"/>
      <c r="C4" s="137"/>
      <c r="D4" s="137"/>
      <c r="E4" s="153" t="s">
        <v>340</v>
      </c>
      <c r="F4" s="154"/>
      <c r="G4" s="154"/>
      <c r="H4" s="154"/>
      <c r="I4" s="154"/>
      <c r="J4" s="155"/>
      <c r="K4" s="9"/>
      <c r="L4" s="9"/>
      <c r="M4" s="9"/>
      <c r="N4" s="8"/>
      <c r="O4" s="8"/>
      <c r="P4" s="8"/>
      <c r="Q4" s="8"/>
      <c r="R4" s="8"/>
      <c r="S4" s="8"/>
      <c r="T4" s="8"/>
      <c r="U4" s="8"/>
      <c r="V4" s="9"/>
      <c r="W4" s="8"/>
      <c r="X4" s="8"/>
      <c r="Y4" s="8"/>
      <c r="Z4" s="8"/>
      <c r="AA4" s="8"/>
      <c r="AB4" s="10"/>
    </row>
    <row r="5" spans="1:28" s="6" customFormat="1" ht="11.25" customHeight="1">
      <c r="A5" s="5"/>
      <c r="C5" s="11"/>
      <c r="D5" s="8"/>
      <c r="E5" s="138"/>
      <c r="F5" s="138"/>
      <c r="G5" s="138"/>
      <c r="H5" s="138"/>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145" t="s">
        <v>11</v>
      </c>
      <c r="B8" s="143" t="s">
        <v>12</v>
      </c>
      <c r="C8" s="139" t="s">
        <v>0</v>
      </c>
      <c r="D8" s="139"/>
      <c r="E8" s="139"/>
      <c r="F8" s="139"/>
      <c r="G8" s="139"/>
      <c r="H8" s="136" t="s">
        <v>1</v>
      </c>
      <c r="I8" s="140"/>
      <c r="J8" s="141" t="s">
        <v>2</v>
      </c>
      <c r="K8" s="136" t="s">
        <v>3</v>
      </c>
      <c r="L8" s="136"/>
      <c r="M8" s="136"/>
      <c r="N8" s="136" t="s">
        <v>4</v>
      </c>
      <c r="O8" s="136"/>
      <c r="P8" s="136"/>
      <c r="Q8" s="136"/>
      <c r="R8" s="136"/>
      <c r="S8" s="136"/>
      <c r="T8" s="136"/>
      <c r="U8" s="136" t="s">
        <v>5</v>
      </c>
      <c r="V8" s="136" t="s">
        <v>6</v>
      </c>
      <c r="W8" s="140"/>
      <c r="X8" s="135" t="s">
        <v>7</v>
      </c>
      <c r="Y8" s="135"/>
      <c r="Z8" s="135"/>
      <c r="AA8" s="135"/>
      <c r="AB8" s="135"/>
      <c r="AC8" s="135"/>
      <c r="AD8" s="135"/>
    </row>
    <row r="9" spans="1:30" ht="15.75" customHeight="1" thickBot="1">
      <c r="A9" s="146"/>
      <c r="B9" s="144"/>
      <c r="C9" s="139"/>
      <c r="D9" s="139"/>
      <c r="E9" s="139"/>
      <c r="F9" s="139"/>
      <c r="G9" s="139"/>
      <c r="H9" s="140"/>
      <c r="I9" s="140"/>
      <c r="J9" s="141"/>
      <c r="K9" s="136"/>
      <c r="L9" s="136"/>
      <c r="M9" s="136"/>
      <c r="N9" s="136"/>
      <c r="O9" s="136"/>
      <c r="P9" s="136"/>
      <c r="Q9" s="136"/>
      <c r="R9" s="136"/>
      <c r="S9" s="136"/>
      <c r="T9" s="136"/>
      <c r="U9" s="140"/>
      <c r="V9" s="140"/>
      <c r="W9" s="140"/>
      <c r="X9" s="135"/>
      <c r="Y9" s="135"/>
      <c r="Z9" s="135"/>
      <c r="AA9" s="135"/>
      <c r="AB9" s="135"/>
      <c r="AC9" s="135"/>
      <c r="AD9" s="135"/>
    </row>
    <row r="10" spans="1:277" s="13" customFormat="1" ht="39" thickBot="1">
      <c r="A10" s="146"/>
      <c r="B10" s="144"/>
      <c r="C10" s="57" t="s">
        <v>13</v>
      </c>
      <c r="D10" s="57" t="s">
        <v>14</v>
      </c>
      <c r="E10" s="57" t="s">
        <v>15</v>
      </c>
      <c r="F10" s="57" t="s">
        <v>16</v>
      </c>
      <c r="G10" s="57" t="s">
        <v>17</v>
      </c>
      <c r="H10" s="57" t="s">
        <v>18</v>
      </c>
      <c r="I10" s="57" t="s">
        <v>19</v>
      </c>
      <c r="J10" s="142"/>
      <c r="K10" s="57" t="s">
        <v>20</v>
      </c>
      <c r="L10" s="57" t="s">
        <v>21</v>
      </c>
      <c r="M10" s="57" t="s">
        <v>22</v>
      </c>
      <c r="N10" s="57" t="s">
        <v>23</v>
      </c>
      <c r="O10" s="57" t="s">
        <v>24</v>
      </c>
      <c r="P10" s="57" t="s">
        <v>253</v>
      </c>
      <c r="Q10" s="57" t="s">
        <v>252</v>
      </c>
      <c r="R10" s="57" t="s">
        <v>25</v>
      </c>
      <c r="S10" s="57" t="s">
        <v>254</v>
      </c>
      <c r="T10" s="57" t="s">
        <v>26</v>
      </c>
      <c r="U10" s="57" t="s">
        <v>27</v>
      </c>
      <c r="V10" s="57" t="s">
        <v>255</v>
      </c>
      <c r="W10" s="57" t="s">
        <v>28</v>
      </c>
      <c r="X10" s="57" t="s">
        <v>8</v>
      </c>
      <c r="Y10" s="57" t="s">
        <v>9</v>
      </c>
      <c r="Z10" s="57" t="s">
        <v>10</v>
      </c>
      <c r="AA10" s="57" t="s">
        <v>33</v>
      </c>
      <c r="AB10" s="57" t="s">
        <v>29</v>
      </c>
      <c r="AC10" s="57" t="s">
        <v>30</v>
      </c>
      <c r="AD10" s="5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25.5">
      <c r="A11" s="132" t="s">
        <v>341</v>
      </c>
      <c r="B11" s="129" t="s">
        <v>343</v>
      </c>
      <c r="C11" s="114" t="s">
        <v>265</v>
      </c>
      <c r="D11" s="117" t="s">
        <v>314</v>
      </c>
      <c r="E11" s="120" t="s">
        <v>263</v>
      </c>
      <c r="F11" s="120">
        <v>22</v>
      </c>
      <c r="G11" s="120" t="s">
        <v>256</v>
      </c>
      <c r="H11" s="73" t="str">
        <f>VLOOKUP(I11,Hoja2!A$3:I$54,2,0)</f>
        <v>INADECUADAS CONEXIONES ELÉCTRICAS, SATURACIÓN EN TOMAS DE ENERGÍA</v>
      </c>
      <c r="I11" s="74" t="s">
        <v>158</v>
      </c>
      <c r="J11" s="73" t="str">
        <f>VLOOKUP(I11,Hoja2!A$3:I$54,3,0)</f>
        <v>QUEMADURAS, ELECTROCUCIÓN, ARITMIA CARDIACA, MUERTE</v>
      </c>
      <c r="K11" s="75"/>
      <c r="L11" s="73" t="str">
        <f>VLOOKUP(I11,Hoja2!A$3:I$54,4,0)</f>
        <v>PG INSPECCIONES, PG EMERGENCIA, REQUISITOS MÍNIMOS PARA LÍNEAS ELÉCTRICAS</v>
      </c>
      <c r="M11" s="73" t="str">
        <f>VLOOKUP(I11,Hoja2!A$3:I$54,5,0)</f>
        <v>ELEMENTOS DE PROTECCIÓN PERSONAL</v>
      </c>
      <c r="N11" s="76">
        <v>10</v>
      </c>
      <c r="O11" s="76">
        <v>3</v>
      </c>
      <c r="P11" s="76">
        <v>60</v>
      </c>
      <c r="Q11" s="76">
        <f aca="true" t="shared" si="0" ref="Q11:Q34">N11*O11</f>
        <v>30</v>
      </c>
      <c r="R11" s="76">
        <f aca="true" t="shared" si="1" ref="R11:R34">Q11*P11</f>
        <v>1800</v>
      </c>
      <c r="S11" s="76" t="str">
        <f aca="true" t="shared" si="2" ref="S11:S34">IF(Q11=40,"MA-40",IF(Q11=30,"MA-30",IF(Q11=20,"A-20",IF(Q11=10,"A-10",IF(Q11=24,"MA-24",IF(Q11=18,"A-18",IF(Q11=12,"A-12",IF(Q11=6,"M-6",IF(Q11=8,"M-8",IF(Q11=6,"M-6",IF(Q11=4,"B-4",IF(Q11=2,"B-2",))))))))))))</f>
        <v>MA-30</v>
      </c>
      <c r="T11" s="77" t="str">
        <f aca="true" t="shared" si="3" ref="T11:T34">IF(R11&lt;=20,"IV",IF(R11&lt;=120,"III",IF(R11&lt;=500,"II",IF(R11&lt;=4000,"I"))))</f>
        <v>I</v>
      </c>
      <c r="U11" s="77" t="str">
        <f>IF(T11=0,"",IF(T11="IV","Aceptable",IF(T11="III","Mejorable",IF(T11="II","No Aceptable o Aceptable con Control Especifico",IF(T11="I","No Aceptable","")))))</f>
        <v>No Aceptable</v>
      </c>
      <c r="V11" s="75">
        <v>1</v>
      </c>
      <c r="W11" s="73" t="str">
        <f>VLOOKUP(I11,Hoja2!A$3:I$54,6,0)</f>
        <v>SECUELA, CALIFICACIÓN DE ENFERMEDAD LABORAL, MUERTE</v>
      </c>
      <c r="X11" s="78"/>
      <c r="Y11" s="78"/>
      <c r="Z11" s="78"/>
      <c r="AA11" s="79" t="str">
        <f>VLOOKUP(I11,Hoja2!A$3:I$54,7,0)</f>
        <v>NS LÍNEAS ELÉCTRICAS</v>
      </c>
      <c r="AB11" s="79" t="str">
        <f>VLOOKUP(I11,Hoja2!A$3:I$54,8,0)</f>
        <v>BUENAS PRACTICAS, APLICACIÓN DE PROCEDIMIENTOS</v>
      </c>
      <c r="AC11" s="80" t="str">
        <f>VLOOKUP(I11,Hoja2!A$3:I$54,9,0)</f>
        <v>BUENAS PRACTICAS, APLICACIÓN DE PROCEDIMIENTOS</v>
      </c>
      <c r="AD11" s="81"/>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25.5">
      <c r="A12" s="133"/>
      <c r="B12" s="130"/>
      <c r="C12" s="115"/>
      <c r="D12" s="118"/>
      <c r="E12" s="121"/>
      <c r="F12" s="121"/>
      <c r="G12" s="121"/>
      <c r="H12" s="58" t="str">
        <f>VLOOKUP(I12,Hoja2!A$3:I$54,2,0)</f>
        <v>INADECUADAS CONEXIONES ELÉCTRICAS, SATURACIÓN EN TOMAS DE ENERGÍA</v>
      </c>
      <c r="I12" s="59" t="s">
        <v>163</v>
      </c>
      <c r="J12" s="58" t="str">
        <f>VLOOKUP(I12,Hoja2!A$3:I$54,3,0)</f>
        <v>INTOXICACIÓN, QUEMADURAS</v>
      </c>
      <c r="K12" s="60"/>
      <c r="L12" s="58" t="str">
        <f>VLOOKUP(I12,Hoja2!A$3:I$54,4,0)</f>
        <v>PG INSPECCIONES, PG EMERGENCIA</v>
      </c>
      <c r="M12" s="58" t="str">
        <f>VLOOKUP(I12,Hoja2!A$3:I$54,5,0)</f>
        <v>BRIGADAS DE EMERGENCIA</v>
      </c>
      <c r="N12" s="61">
        <v>10</v>
      </c>
      <c r="O12" s="61">
        <v>3</v>
      </c>
      <c r="P12" s="61">
        <v>60</v>
      </c>
      <c r="Q12" s="61">
        <f t="shared" si="0"/>
        <v>30</v>
      </c>
      <c r="R12" s="61">
        <f t="shared" si="1"/>
        <v>1800</v>
      </c>
      <c r="S12" s="61" t="str">
        <f t="shared" si="2"/>
        <v>MA-30</v>
      </c>
      <c r="T12" s="62" t="str">
        <f t="shared" si="3"/>
        <v>I</v>
      </c>
      <c r="U12" s="62" t="str">
        <f aca="true" t="shared" si="4" ref="U12:U34">IF(T12=0,"",IF(T12="IV","Aceptable",IF(T12="III","Mejorable",IF(T12="II","No Aceptable o Aceptable con Control Especifico",IF(T12="I","No Aceptable","")))))</f>
        <v>No Aceptable</v>
      </c>
      <c r="V12" s="60">
        <v>1</v>
      </c>
      <c r="W12" s="58" t="str">
        <f>VLOOKUP(I12,Hoja2!A$3:I$54,6,0)</f>
        <v>SECUELA, CALIFICACIÓN DE ENFERMEDAD LABORAL, MUERTE</v>
      </c>
      <c r="X12" s="63"/>
      <c r="Y12" s="63"/>
      <c r="Z12" s="63"/>
      <c r="AA12" s="64" t="str">
        <f>VLOOKUP(I12,Hoja2!A$3:I$54,7,0)</f>
        <v>NS PLANES DE EMERGENCIA</v>
      </c>
      <c r="AB12" s="64" t="str">
        <f>VLOOKUP(I12,Hoja2!A$3:I$54,8,0)</f>
        <v>REPORTES DE CONDICIONES INSEGURAS</v>
      </c>
      <c r="AC12" s="65" t="str">
        <f>VLOOKUP(I12,Hoja2!A$3:I$54,9,0)</f>
        <v>N/A</v>
      </c>
      <c r="AD12" s="82"/>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0.5">
      <c r="A13" s="133"/>
      <c r="B13" s="130"/>
      <c r="C13" s="115"/>
      <c r="D13" s="118"/>
      <c r="E13" s="121"/>
      <c r="F13" s="121"/>
      <c r="G13" s="121"/>
      <c r="H13" s="58" t="str">
        <f>VLOOKUP(I13,Hoja2!A$3:I$54,2,0)</f>
        <v>ESCALERAS SIN BARANDAL, PISOS A DESNIVEL,INFRAESTRUCTURA DÉBIL, OBJETOS MAL UBICADOS, AUSENCIA DE ORDEN Y ASEO</v>
      </c>
      <c r="I13" s="59" t="s">
        <v>247</v>
      </c>
      <c r="J13" s="58" t="str">
        <f>VLOOKUP(I13,Hoja2!A$3:I$54,3,0)</f>
        <v>CAÍDAS DEL MISMO Y DISTINTO NIVEL, FRACTURAS, GOLPE CON OBJETOS, CAÍDA DE OBJETOS, OBSTRUCCIÓN DE VÍAS</v>
      </c>
      <c r="K13" s="60"/>
      <c r="L13" s="58" t="str">
        <f>VLOOKUP(I13,Hoja2!A$3:I$54,4,0)</f>
        <v>PG INSPECCIONES, PG EMERGENCIA</v>
      </c>
      <c r="M13" s="58" t="str">
        <f>VLOOKUP(I13,Hoja2!A$3:I$54,5,0)</f>
        <v>CAPACITACIÓN</v>
      </c>
      <c r="N13" s="61">
        <v>6</v>
      </c>
      <c r="O13" s="61">
        <v>3</v>
      </c>
      <c r="P13" s="61">
        <v>10</v>
      </c>
      <c r="Q13" s="61">
        <f t="shared" si="0"/>
        <v>18</v>
      </c>
      <c r="R13" s="61">
        <f t="shared" si="1"/>
        <v>180</v>
      </c>
      <c r="S13" s="61" t="str">
        <f t="shared" si="2"/>
        <v>A-18</v>
      </c>
      <c r="T13" s="62" t="str">
        <f t="shared" si="3"/>
        <v>II</v>
      </c>
      <c r="U13" s="62" t="str">
        <f t="shared" si="4"/>
        <v>No Aceptable o Aceptable con Control Especifico</v>
      </c>
      <c r="V13" s="60">
        <v>1</v>
      </c>
      <c r="W13" s="58" t="str">
        <f>VLOOKUP(I13,Hoja2!A$3:I$54,6,0)</f>
        <v>SECUELA, CALIFICACIÓN DE ENFERMEDAD LABORAL, MUERTE</v>
      </c>
      <c r="X13" s="65"/>
      <c r="Y13" s="65"/>
      <c r="Z13" s="65"/>
      <c r="AA13" s="64" t="str">
        <f>VLOOKUP(I13,Hoja2!A$3:I$54,7,0)</f>
        <v>N/A</v>
      </c>
      <c r="AB13" s="64" t="str">
        <f>VLOOKUP(I13,Hoja2!A$3:I$54,8,0)</f>
        <v>REPORTES DE CONDICIONES INSEGURAS</v>
      </c>
      <c r="AC13" s="65" t="str">
        <f>VLOOKUP(I13,Hoja2!A$3:I$54,9,0)</f>
        <v>SEGUIMIENTO A ACCIONES PREVENTIVAS Y CORRECTIVAS</v>
      </c>
      <c r="AD13" s="82"/>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45.75" customHeight="1">
      <c r="A14" s="133"/>
      <c r="B14" s="130"/>
      <c r="C14" s="115"/>
      <c r="D14" s="118"/>
      <c r="E14" s="121"/>
      <c r="F14" s="121"/>
      <c r="G14" s="121"/>
      <c r="H14" s="58" t="str">
        <f>VLOOKUP(I14,Hoja2!A$3:I$54,2,0)</f>
        <v>SUPERFICIES DE TRABAJO IRREGULARES O DESLIZANTES</v>
      </c>
      <c r="I14" s="59" t="s">
        <v>248</v>
      </c>
      <c r="J14" s="58" t="str">
        <f>VLOOKUP(I14,Hoja2!A$3:I$54,3,0)</f>
        <v>CAÍDAS DEL MISMO Y DISTINTO NIVEL, FRACTURAS, GOLPE CON OBJETOS</v>
      </c>
      <c r="K14" s="60"/>
      <c r="L14" s="58" t="str">
        <f>VLOOKUP(I14,Hoja2!A$3:I$54,4,0)</f>
        <v>PG INSPECCIONES, PG EMERGENCIA</v>
      </c>
      <c r="M14" s="58" t="str">
        <f>VLOOKUP(I14,Hoja2!A$3:I$54,5,0)</f>
        <v>CAPACITACIÓN</v>
      </c>
      <c r="N14" s="61">
        <v>6</v>
      </c>
      <c r="O14" s="61">
        <v>4</v>
      </c>
      <c r="P14" s="61">
        <v>25</v>
      </c>
      <c r="Q14" s="61">
        <f aca="true" t="shared" si="5" ref="Q14">N14*O14</f>
        <v>24</v>
      </c>
      <c r="R14" s="61">
        <f aca="true" t="shared" si="6" ref="R14">Q14*P14</f>
        <v>600</v>
      </c>
      <c r="S14" s="61" t="str">
        <f aca="true" t="shared" si="7" ref="S14">IF(Q14=40,"MA-40",IF(Q14=30,"MA-30",IF(Q14=20,"A-20",IF(Q14=10,"A-10",IF(Q14=24,"MA-24",IF(Q14=18,"A-18",IF(Q14=12,"A-12",IF(Q14=6,"M-6",IF(Q14=8,"M-8",IF(Q14=6,"M-6",IF(Q14=4,"B-4",IF(Q14=2,"B-2",))))))))))))</f>
        <v>MA-24</v>
      </c>
      <c r="T14" s="66" t="str">
        <f aca="true" t="shared" si="8" ref="T14">IF(R14&lt;=20,"IV",IF(R14&lt;=120,"III",IF(R14&lt;=500,"II",IF(R14&lt;=4000,"I"))))</f>
        <v>I</v>
      </c>
      <c r="U14" s="66" t="str">
        <f aca="true" t="shared" si="9" ref="U14">IF(T14=0,"",IF(T14="IV","Aceptable",IF(T14="III","Mejorable",IF(T14="II","No Aceptable o Aceptable con Control Especifico",IF(T14="I","No Aceptable","")))))</f>
        <v>No Aceptable</v>
      </c>
      <c r="V14" s="60">
        <v>1</v>
      </c>
      <c r="W14" s="58" t="str">
        <f>VLOOKUP(I14,Hoja2!A$3:I$54,6,0)</f>
        <v>SECUELA, CALIFICACIÓN DE ENFERMEDAD LABORAL, MUERTE</v>
      </c>
      <c r="X14" s="65"/>
      <c r="Y14" s="65"/>
      <c r="Z14" s="65"/>
      <c r="AA14" s="64" t="str">
        <f>VLOOKUP(I14,Hoja2!A$3:I$54,7,0)</f>
        <v>N/A</v>
      </c>
      <c r="AB14" s="64" t="str">
        <f>VLOOKUP(I14,Hoja2!A$3:I$54,8,0)</f>
        <v>REPORTES DE CONDICIONES INSEGURAS</v>
      </c>
      <c r="AC14" s="65" t="str">
        <f>VLOOKUP(I14,Hoja2!A$3:I$54,9,0)</f>
        <v>SEGUIMIENTO A ACCIONES PREVENTIVAS Y CORRECTIVAS</v>
      </c>
      <c r="AD14" s="82"/>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40.5">
      <c r="A15" s="133"/>
      <c r="B15" s="130"/>
      <c r="C15" s="115"/>
      <c r="D15" s="118"/>
      <c r="E15" s="121"/>
      <c r="F15" s="121"/>
      <c r="G15" s="121"/>
      <c r="H15" s="58" t="str">
        <f>VLOOKUP(I15,Hoja2!A$3:I$54,2,0)</f>
        <v>ATROPELLAMIENTO, ENVESTIDA</v>
      </c>
      <c r="I15" s="59" t="s">
        <v>189</v>
      </c>
      <c r="J15" s="58" t="str">
        <f>VLOOKUP(I15,Hoja2!A$3:I$54,3,0)</f>
        <v>LESIONES, PÉRDIDAS MATERIALES, MUERTE</v>
      </c>
      <c r="K15" s="60"/>
      <c r="L15" s="58" t="str">
        <f>VLOOKUP(I15,Hoja2!A$3:I$54,4,0)</f>
        <v>PG INSPECCIONES, PG EMERGENCIA</v>
      </c>
      <c r="M15" s="58" t="str">
        <f>VLOOKUP(I15,Hoja2!A$3:I$54,5,0)</f>
        <v>PG SEGURIDAD VIAL</v>
      </c>
      <c r="N15" s="61">
        <v>2</v>
      </c>
      <c r="O15" s="61">
        <v>4</v>
      </c>
      <c r="P15" s="61">
        <v>25</v>
      </c>
      <c r="Q15" s="61">
        <f t="shared" si="0"/>
        <v>8</v>
      </c>
      <c r="R15" s="61">
        <f t="shared" si="1"/>
        <v>200</v>
      </c>
      <c r="S15" s="61" t="str">
        <f t="shared" si="2"/>
        <v>M-8</v>
      </c>
      <c r="T15" s="62" t="str">
        <f t="shared" si="3"/>
        <v>II</v>
      </c>
      <c r="U15" s="62" t="str">
        <f t="shared" si="4"/>
        <v>No Aceptable o Aceptable con Control Especifico</v>
      </c>
      <c r="V15" s="60">
        <v>1</v>
      </c>
      <c r="W15" s="58" t="str">
        <f>VLOOKUP(I15,Hoja2!A$3:I$54,6,0)</f>
        <v>SECUELA, CALIFICACIÓN DE ENFERMEDAD LABORAL, MUERTE</v>
      </c>
      <c r="X15" s="65"/>
      <c r="Y15" s="65"/>
      <c r="Z15" s="65"/>
      <c r="AA15" s="64" t="str">
        <f>VLOOKUP(I15,Hoja2!A$3:I$54,7,0)</f>
        <v>NS SEGURIDAD VIAL</v>
      </c>
      <c r="AB15" s="64" t="str">
        <f>VLOOKUP(I15,Hoja2!A$3:I$54,8,0)</f>
        <v>REPORTE DE CONDICIONES</v>
      </c>
      <c r="AC15" s="65" t="str">
        <f>VLOOKUP(I15,Hoja2!A$3:I$54,9,0)</f>
        <v>LISTAS PREOPERACIONALES, MANTENIMIENTO PREVENTIVO Y CORRECTIVO</v>
      </c>
      <c r="AD15" s="82"/>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30.75" customHeight="1">
      <c r="A16" s="133"/>
      <c r="B16" s="130"/>
      <c r="C16" s="115"/>
      <c r="D16" s="118"/>
      <c r="E16" s="121"/>
      <c r="F16" s="121"/>
      <c r="G16" s="121"/>
      <c r="H16" s="58" t="str">
        <f>VLOOKUP(I16,Hoja2!A$3:I$54,2,0)</f>
        <v>ATRACO, ROBO, ATENTADO, SECUESTROS, DE ORDEN PÚBLICO</v>
      </c>
      <c r="I16" s="59" t="s">
        <v>180</v>
      </c>
      <c r="J16" s="58" t="str">
        <f>VLOOKUP(I16,Hoja2!A$3:I$54,3,0)</f>
        <v>HERIDAS, LESIONES FÍSICAS / PSICOLÓGICAS</v>
      </c>
      <c r="K16" s="60"/>
      <c r="L16" s="58" t="str">
        <f>VLOOKUP(I16,Hoja2!A$3:I$54,4,0)</f>
        <v>PG INSPECCIONES, PG EMERGENCIA</v>
      </c>
      <c r="M16" s="58" t="str">
        <f>VLOOKUP(I16,Hoja2!A$3:I$54,5,0)</f>
        <v>UNIFORMES CORPORATIVOS, CHAQUETAS CORPORATIVAS, CARNETIZACIÓN</v>
      </c>
      <c r="N16" s="61">
        <v>6</v>
      </c>
      <c r="O16" s="61">
        <v>3</v>
      </c>
      <c r="P16" s="61">
        <v>25</v>
      </c>
      <c r="Q16" s="61">
        <f t="shared" si="0"/>
        <v>18</v>
      </c>
      <c r="R16" s="61">
        <f t="shared" si="1"/>
        <v>450</v>
      </c>
      <c r="S16" s="61" t="str">
        <f t="shared" si="2"/>
        <v>A-18</v>
      </c>
      <c r="T16" s="62" t="str">
        <f t="shared" si="3"/>
        <v>II</v>
      </c>
      <c r="U16" s="62" t="str">
        <f t="shared" si="4"/>
        <v>No Aceptable o Aceptable con Control Especifico</v>
      </c>
      <c r="V16" s="60">
        <v>1</v>
      </c>
      <c r="W16" s="58" t="str">
        <f>VLOOKUP(I16,Hoja2!A$3:I$54,6,0)</f>
        <v>SECUELA, CALIFICACIÓN DE ENFERMEDAD LABORAL, MUERTE</v>
      </c>
      <c r="X16" s="65"/>
      <c r="Y16" s="65"/>
      <c r="Z16" s="65"/>
      <c r="AA16" s="64" t="str">
        <f>VLOOKUP(I16,Hoja2!A$3:I$54,7,0)</f>
        <v>N/A</v>
      </c>
      <c r="AB16" s="64" t="str">
        <f>VLOOKUP(I16,Hoja2!A$3:I$54,8,0)</f>
        <v>BUENAS PRACTICAS, APLICACIÓN DE PROCEDIMIENTOS</v>
      </c>
      <c r="AC16" s="65" t="str">
        <f>VLOOKUP(I16,Hoja2!A$3:I$54,9,0)</f>
        <v>BUENAS PRACTICAS</v>
      </c>
      <c r="AD16" s="82"/>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30.75" customHeight="1">
      <c r="A17" s="133"/>
      <c r="B17" s="130"/>
      <c r="C17" s="115"/>
      <c r="D17" s="118"/>
      <c r="E17" s="121"/>
      <c r="F17" s="121"/>
      <c r="G17" s="121"/>
      <c r="H17" s="58" t="str">
        <f>VLOOKUP(I17,Hoja2!A$3:I$54,2,0)</f>
        <v>EXPLOSION, FUGA, DERRAME E INCENDIO</v>
      </c>
      <c r="I17" s="59" t="s">
        <v>230</v>
      </c>
      <c r="J17" s="58" t="str">
        <f>VLOOKUP(I17,Hoja2!A$3:I$54,3,0)</f>
        <v>INTOXICACIÓN, QUEMADURAS, LESIONES, ATRAPAMIENTO</v>
      </c>
      <c r="K17" s="60"/>
      <c r="L17" s="58" t="str">
        <f>VLOOKUP(I17,Hoja2!A$3:I$54,4,0)</f>
        <v>PG INSPECCIONES, PG EMERGENCIA</v>
      </c>
      <c r="M17" s="58" t="str">
        <f>VLOOKUP(I17,Hoja2!A$3:I$54,5,0)</f>
        <v>NO OBSERVADO</v>
      </c>
      <c r="N17" s="61">
        <v>2</v>
      </c>
      <c r="O17" s="61">
        <v>2</v>
      </c>
      <c r="P17" s="61">
        <v>10</v>
      </c>
      <c r="Q17" s="61">
        <f aca="true" t="shared" si="10" ref="Q17">N17*O17</f>
        <v>4</v>
      </c>
      <c r="R17" s="61">
        <f aca="true" t="shared" si="11" ref="R17">Q17*P17</f>
        <v>40</v>
      </c>
      <c r="S17" s="61" t="str">
        <f aca="true" t="shared" si="12" ref="S17">IF(Q17=40,"MA-40",IF(Q17=30,"MA-30",IF(Q17=20,"A-20",IF(Q17=10,"A-10",IF(Q17=24,"MA-24",IF(Q17=18,"A-18",IF(Q17=12,"A-12",IF(Q17=6,"M-6",IF(Q17=8,"M-8",IF(Q17=6,"M-6",IF(Q17=4,"B-4",IF(Q17=2,"B-2",))))))))))))</f>
        <v>B-4</v>
      </c>
      <c r="T17" s="62" t="str">
        <f aca="true" t="shared" si="13" ref="T17">IF(R17&lt;=20,"IV",IF(R17&lt;=120,"III",IF(R17&lt;=500,"II",IF(R17&lt;=4000,"I"))))</f>
        <v>III</v>
      </c>
      <c r="U17" s="62" t="str">
        <f aca="true" t="shared" si="14" ref="U17">IF(T17=0,"",IF(T17="IV","Aceptable",IF(T17="III","Mejorable",IF(T17="II","No Aceptable o Aceptable con Control Especifico",IF(T17="I","No Aceptable","")))))</f>
        <v>Mejorable</v>
      </c>
      <c r="V17" s="60">
        <v>1</v>
      </c>
      <c r="W17" s="58" t="str">
        <f>VLOOKUP(I17,Hoja2!A$3:I$54,6,0)</f>
        <v>SECUELA, CALIFICACIÓN DE ENFERMEDAD LABORAL, MUERTE</v>
      </c>
      <c r="X17" s="65"/>
      <c r="Y17" s="65"/>
      <c r="Z17" s="65"/>
      <c r="AA17" s="64" t="str">
        <f>VLOOKUP(I17,Hoja2!A$3:I$54,7,0)</f>
        <v>NS PLANES DE EMERGENCIA</v>
      </c>
      <c r="AB17" s="64" t="str">
        <f>VLOOKUP(I17,Hoja2!A$3:I$54,8,0)</f>
        <v>PROTOCOLOS DE EVACUACIÓN, PUNTO DE ENCUENTRO</v>
      </c>
      <c r="AC17" s="65" t="str">
        <f>VLOOKUP(I17,Hoja2!A$3:I$54,9,0)</f>
        <v>N/A</v>
      </c>
      <c r="AD17" s="82"/>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15">
      <c r="A18" s="133"/>
      <c r="B18" s="130"/>
      <c r="C18" s="115"/>
      <c r="D18" s="118"/>
      <c r="E18" s="121"/>
      <c r="F18" s="121"/>
      <c r="G18" s="121"/>
      <c r="H18" s="58" t="str">
        <f>VLOOKUP(I18,Hoja2!A$3:I$54,2,0)</f>
        <v>AUSENCIA O EXCESO DE LUZ EN UN AMBIENTE</v>
      </c>
      <c r="I18" s="59" t="s">
        <v>47</v>
      </c>
      <c r="J18" s="58" t="str">
        <f>VLOOKUP(I18,Hoja2!A$3:I$54,3,0)</f>
        <v>ESTRÉS, DIFICULTAD PARA VER, CANSANCIO VISUAL</v>
      </c>
      <c r="K18" s="60"/>
      <c r="L18" s="58" t="str">
        <f>VLOOKUP(I18,Hoja2!A$3:I$54,4,0)</f>
        <v>PG INSPECCIONES, PG EMERGENCIA</v>
      </c>
      <c r="M18" s="58" t="str">
        <f>VLOOKUP(I18,Hoja2!A$3:I$54,5,0)</f>
        <v>NO OBSERVADO</v>
      </c>
      <c r="N18" s="61">
        <v>10</v>
      </c>
      <c r="O18" s="61">
        <v>3</v>
      </c>
      <c r="P18" s="61">
        <v>25</v>
      </c>
      <c r="Q18" s="61">
        <f t="shared" si="0"/>
        <v>30</v>
      </c>
      <c r="R18" s="61">
        <f t="shared" si="1"/>
        <v>750</v>
      </c>
      <c r="S18" s="61" t="str">
        <f t="shared" si="2"/>
        <v>MA-30</v>
      </c>
      <c r="T18" s="62" t="str">
        <f t="shared" si="3"/>
        <v>I</v>
      </c>
      <c r="U18" s="62" t="str">
        <f t="shared" si="4"/>
        <v>No Aceptable</v>
      </c>
      <c r="V18" s="60">
        <v>1</v>
      </c>
      <c r="W18" s="58" t="str">
        <f>VLOOKUP(I18,Hoja2!A$3:I$54,6,0)</f>
        <v>SECUELA, CALIFICACIÓN DE ENFERMEDAD LABORAL</v>
      </c>
      <c r="X18" s="65"/>
      <c r="Y18" s="65"/>
      <c r="Z18" s="65"/>
      <c r="AA18" s="64" t="str">
        <f>VLOOKUP(I18,Hoja2!A$3:I$54,7,0)</f>
        <v>N/A</v>
      </c>
      <c r="AB18" s="64" t="str">
        <f>VLOOKUP(I18,Hoja2!A$3:I$54,8,0)</f>
        <v>AUTOCUIDADO E HIGIENE</v>
      </c>
      <c r="AC18" s="65" t="str">
        <f>VLOOKUP(I18,Hoja2!A$3:I$54,9,0)</f>
        <v>PG HIGIENE</v>
      </c>
      <c r="AD18" s="82"/>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25.5">
      <c r="A19" s="133"/>
      <c r="B19" s="130"/>
      <c r="C19" s="115"/>
      <c r="D19" s="118"/>
      <c r="E19" s="121"/>
      <c r="F19" s="121"/>
      <c r="G19" s="121"/>
      <c r="H19" s="58" t="str">
        <f>VLOOKUP(I19,Hoja2!A$3:I$54,2,0)</f>
        <v>POLVOS INORGÁNICOS</v>
      </c>
      <c r="I19" s="59" t="s">
        <v>78</v>
      </c>
      <c r="J19" s="58" t="str">
        <f>VLOOKUP(I19,Hoja2!A$3:I$54,3,0)</f>
        <v>COMPLICACIONES RESPIRATORIAS</v>
      </c>
      <c r="K19" s="60"/>
      <c r="L19" s="58" t="str">
        <f>VLOOKUP(I19,Hoja2!A$3:I$54,4,0)</f>
        <v>PG INSPECCIONES, PG EMERGENCIA, PG RIESGO QUÍMICO</v>
      </c>
      <c r="M19" s="58" t="str">
        <f>VLOOKUP(I19,Hoja2!A$3:I$54,5,0)</f>
        <v>ELEMENTOS DE PROTECCIÓN PERSONAL</v>
      </c>
      <c r="N19" s="61">
        <v>2</v>
      </c>
      <c r="O19" s="61">
        <v>3</v>
      </c>
      <c r="P19" s="61">
        <v>10</v>
      </c>
      <c r="Q19" s="61">
        <f t="shared" si="0"/>
        <v>6</v>
      </c>
      <c r="R19" s="61">
        <f t="shared" si="1"/>
        <v>60</v>
      </c>
      <c r="S19" s="61" t="str">
        <f t="shared" si="2"/>
        <v>M-6</v>
      </c>
      <c r="T19" s="62" t="str">
        <f t="shared" si="3"/>
        <v>III</v>
      </c>
      <c r="U19" s="62" t="str">
        <f t="shared" si="4"/>
        <v>Mejorable</v>
      </c>
      <c r="V19" s="60">
        <v>1</v>
      </c>
      <c r="W19" s="58" t="str">
        <f>VLOOKUP(I19,Hoja2!A$3:I$54,6,0)</f>
        <v>SECUELA, CALIFICACIÓN DE ENFERMEDAD LABORAL</v>
      </c>
      <c r="X19" s="65"/>
      <c r="Y19" s="65"/>
      <c r="Z19" s="65"/>
      <c r="AA19" s="64" t="str">
        <f>VLOOKUP(I19,Hoja2!A$3:I$54,7,0)</f>
        <v>NS QUIMICOS</v>
      </c>
      <c r="AB19" s="64" t="str">
        <f>VLOOKUP(I19,Hoja2!A$3:I$54,8,0)</f>
        <v>BUENAS PRACTICAS Y USO DE EPP</v>
      </c>
      <c r="AC19" s="65" t="str">
        <f>VLOOKUP(I19,Hoja2!A$3:I$54,9,0)</f>
        <v>PG HIGIENE</v>
      </c>
      <c r="AD19" s="82"/>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25.5">
      <c r="A20" s="133"/>
      <c r="B20" s="130"/>
      <c r="C20" s="115"/>
      <c r="D20" s="118"/>
      <c r="E20" s="121"/>
      <c r="F20" s="121"/>
      <c r="G20" s="121"/>
      <c r="H20" s="58" t="str">
        <f>VLOOKUP(I20,Hoja2!A$3:I$54,2,0)</f>
        <v>MATERIAL PARTICULADO</v>
      </c>
      <c r="I20" s="59" t="s">
        <v>84</v>
      </c>
      <c r="J20" s="58" t="str">
        <f>VLOOKUP(I20,Hoja2!A$3:I$54,3,0)</f>
        <v>COMPLICACIONES RESPIRATORIAS</v>
      </c>
      <c r="K20" s="60"/>
      <c r="L20" s="58" t="str">
        <f>VLOOKUP(I20,Hoja2!A$3:I$54,4,0)</f>
        <v>PG INSPECCIONES, PG EMERGENCIA, PG RIESGO QUÍMICO</v>
      </c>
      <c r="M20" s="58" t="str">
        <f>VLOOKUP(I20,Hoja2!A$3:I$54,5,0)</f>
        <v>ELEMENTOS DE PROTECCIÓN PERSONAL</v>
      </c>
      <c r="N20" s="61">
        <v>2</v>
      </c>
      <c r="O20" s="61">
        <v>1</v>
      </c>
      <c r="P20" s="61">
        <v>10</v>
      </c>
      <c r="Q20" s="61">
        <f t="shared" si="0"/>
        <v>2</v>
      </c>
      <c r="R20" s="61">
        <f t="shared" si="1"/>
        <v>20</v>
      </c>
      <c r="S20" s="61" t="str">
        <f t="shared" si="2"/>
        <v>B-2</v>
      </c>
      <c r="T20" s="62" t="str">
        <f t="shared" si="3"/>
        <v>IV</v>
      </c>
      <c r="U20" s="62" t="str">
        <f t="shared" si="4"/>
        <v>Aceptable</v>
      </c>
      <c r="V20" s="60">
        <v>1</v>
      </c>
      <c r="W20" s="58" t="str">
        <f>VLOOKUP(I20,Hoja2!A$3:I$54,6,0)</f>
        <v>SECUELA, CALIFICACIÓN DE ENFERMEDAD LABORAL</v>
      </c>
      <c r="X20" s="65"/>
      <c r="Y20" s="65"/>
      <c r="Z20" s="65"/>
      <c r="AA20" s="64" t="str">
        <f>VLOOKUP(I20,Hoja2!A$3:I$54,7,0)</f>
        <v>NS QUIMICOS</v>
      </c>
      <c r="AB20" s="64" t="str">
        <f>VLOOKUP(I20,Hoja2!A$3:I$54,8,0)</f>
        <v>BUENAS PRACTICAS Y USO DE EPP</v>
      </c>
      <c r="AC20" s="65" t="str">
        <f>VLOOKUP(I20,Hoja2!A$3:I$54,9,0)</f>
        <v>FORTALECIMIENTO PVE QUÍMICO</v>
      </c>
      <c r="AD20" s="82"/>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25.5">
      <c r="A21" s="133"/>
      <c r="B21" s="130"/>
      <c r="C21" s="115"/>
      <c r="D21" s="118"/>
      <c r="E21" s="121"/>
      <c r="F21" s="121"/>
      <c r="G21" s="121"/>
      <c r="H21" s="58" t="str">
        <f>VLOOKUP(I21,Hoja2!A$3:I$54,2,0)</f>
        <v>HUMOS METÁLICOS O NO METÁLICOS</v>
      </c>
      <c r="I21" s="59" t="s">
        <v>93</v>
      </c>
      <c r="J21" s="58" t="str">
        <f>VLOOKUP(I21,Hoja2!A$3:I$54,3,0)</f>
        <v>COMPLICACIONES RESPIRATORIAS</v>
      </c>
      <c r="K21" s="60"/>
      <c r="L21" s="58" t="str">
        <f>VLOOKUP(I21,Hoja2!A$3:I$54,4,0)</f>
        <v>PG INSPECCIONES, PG EMERGENCIA, PG RIESGO QUÍMICO</v>
      </c>
      <c r="M21" s="58" t="str">
        <f>VLOOKUP(I21,Hoja2!A$3:I$54,5,0)</f>
        <v>ELEMENTOS DE PROTECCIÓN PERSONAL</v>
      </c>
      <c r="N21" s="61">
        <v>2</v>
      </c>
      <c r="O21" s="61">
        <v>1</v>
      </c>
      <c r="P21" s="61">
        <v>10</v>
      </c>
      <c r="Q21" s="61">
        <f t="shared" si="0"/>
        <v>2</v>
      </c>
      <c r="R21" s="61">
        <f t="shared" si="1"/>
        <v>20</v>
      </c>
      <c r="S21" s="61" t="str">
        <f t="shared" si="2"/>
        <v>B-2</v>
      </c>
      <c r="T21" s="62" t="str">
        <f t="shared" si="3"/>
        <v>IV</v>
      </c>
      <c r="U21" s="62" t="str">
        <f t="shared" si="4"/>
        <v>Aceptable</v>
      </c>
      <c r="V21" s="60">
        <v>1</v>
      </c>
      <c r="W21" s="58" t="str">
        <f>VLOOKUP(I21,Hoja2!A$3:I$54,6,0)</f>
        <v>SECUELA, CALIFICACIÓN DE ENFERMEDAD LABORAL, MUERTE</v>
      </c>
      <c r="X21" s="65"/>
      <c r="Y21" s="65"/>
      <c r="Z21" s="65"/>
      <c r="AA21" s="64" t="str">
        <f>VLOOKUP(I21,Hoja2!A$3:I$54,7,0)</f>
        <v>NS QUIMICOS</v>
      </c>
      <c r="AB21" s="64" t="str">
        <f>VLOOKUP(I21,Hoja2!A$3:I$54,8,0)</f>
        <v>BUENAS PRACTICAS, AUTOCUIDADO Y EPP</v>
      </c>
      <c r="AC21" s="65" t="str">
        <f>VLOOKUP(I21,Hoja2!A$3:I$54,9,0)</f>
        <v>FORTALECIMIENTO PVE QUÍMICO</v>
      </c>
      <c r="AD21" s="82"/>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15">
      <c r="A22" s="133"/>
      <c r="B22" s="130"/>
      <c r="C22" s="115"/>
      <c r="D22" s="118"/>
      <c r="E22" s="121"/>
      <c r="F22" s="121"/>
      <c r="G22" s="121"/>
      <c r="H22" s="58" t="str">
        <f>VLOOKUP(I22,Hoja2!A$3:I$54,2,0)</f>
        <v>MICROORGANISMOS</v>
      </c>
      <c r="I22" s="59" t="s">
        <v>237</v>
      </c>
      <c r="J22" s="58" t="str">
        <f>VLOOKUP(I22,Hoja2!A$3:I$54,3,0)</f>
        <v>GRIPAS, NAUSEAS, MAREOS, MALESTAR GENERAL</v>
      </c>
      <c r="K22" s="60"/>
      <c r="L22" s="58" t="str">
        <f>VLOOKUP(I22,Hoja2!A$3:I$54,4,0)</f>
        <v>PG INSPECCIONES, PG EMERGENCIA</v>
      </c>
      <c r="M22" s="58" t="str">
        <f>VLOOKUP(I22,Hoja2!A$3:I$54,5,0)</f>
        <v>PVE BIOLÓGICO</v>
      </c>
      <c r="N22" s="61">
        <v>2</v>
      </c>
      <c r="O22" s="61">
        <v>1</v>
      </c>
      <c r="P22" s="61">
        <v>10</v>
      </c>
      <c r="Q22" s="61">
        <f t="shared" si="0"/>
        <v>2</v>
      </c>
      <c r="R22" s="61">
        <f t="shared" si="1"/>
        <v>20</v>
      </c>
      <c r="S22" s="61" t="str">
        <f t="shared" si="2"/>
        <v>B-2</v>
      </c>
      <c r="T22" s="62" t="str">
        <f t="shared" si="3"/>
        <v>IV</v>
      </c>
      <c r="U22" s="62" t="str">
        <f t="shared" si="4"/>
        <v>Aceptable</v>
      </c>
      <c r="V22" s="60">
        <v>1</v>
      </c>
      <c r="W22" s="58" t="str">
        <f>VLOOKUP(I22,Hoja2!A$3:I$54,6,0)</f>
        <v>SECUELA</v>
      </c>
      <c r="X22" s="65"/>
      <c r="Y22" s="65"/>
      <c r="Z22" s="65"/>
      <c r="AA22" s="64" t="str">
        <f>VLOOKUP(I22,Hoja2!A$3:I$54,7,0)</f>
        <v>NS BIOLÓGICO</v>
      </c>
      <c r="AB22" s="64" t="str">
        <f>VLOOKUP(I22,Hoja2!A$3:I$54,8,0)</f>
        <v>N/A</v>
      </c>
      <c r="AC22" s="65" t="str">
        <f>VLOOKUP(I22,Hoja2!A$3:I$54,9,0)</f>
        <v>BUENAS PRACTICAS</v>
      </c>
      <c r="AD22" s="82"/>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30.75" customHeight="1">
      <c r="A23" s="133"/>
      <c r="B23" s="130"/>
      <c r="C23" s="115"/>
      <c r="D23" s="118"/>
      <c r="E23" s="121"/>
      <c r="F23" s="121"/>
      <c r="G23" s="121"/>
      <c r="H23" s="58" t="str">
        <f>VLOOKUP(I23,Hoja2!A$3:I$54,2,0)</f>
        <v>MICROORGANISMOS EN EL AMBIENTE</v>
      </c>
      <c r="I23" s="59" t="s">
        <v>240</v>
      </c>
      <c r="J23" s="58" t="str">
        <f>VLOOKUP(I23,Hoja2!A$3:I$54,3,0)</f>
        <v>LESIONES EN LA PIEL, MALESTAR GENERAL</v>
      </c>
      <c r="K23" s="60"/>
      <c r="L23" s="58" t="str">
        <f>VLOOKUP(I23,Hoja2!A$3:I$54,4,0)</f>
        <v>PG INSPECCIONES, PG EMERGENCIA</v>
      </c>
      <c r="M23" s="58" t="str">
        <f>VLOOKUP(I23,Hoja2!A$3:I$54,5,0)</f>
        <v>PVE BIOLÓGICO, ELEMENTOS DE PROTECCION PERSONAL</v>
      </c>
      <c r="N23" s="61">
        <v>2</v>
      </c>
      <c r="O23" s="61">
        <v>3</v>
      </c>
      <c r="P23" s="61">
        <v>10</v>
      </c>
      <c r="Q23" s="61">
        <f t="shared" si="0"/>
        <v>6</v>
      </c>
      <c r="R23" s="61">
        <f t="shared" si="1"/>
        <v>60</v>
      </c>
      <c r="S23" s="61" t="str">
        <f t="shared" si="2"/>
        <v>M-6</v>
      </c>
      <c r="T23" s="62" t="str">
        <f t="shared" si="3"/>
        <v>III</v>
      </c>
      <c r="U23" s="62" t="str">
        <f t="shared" si="4"/>
        <v>Mejorable</v>
      </c>
      <c r="V23" s="60">
        <v>1</v>
      </c>
      <c r="W23" s="58" t="str">
        <f>VLOOKUP(I23,Hoja2!A$3:I$54,6,0)</f>
        <v>SECUELA, CALIFICACIÓN DE ENFERMEDAD LABORAL, MUERTE</v>
      </c>
      <c r="X23" s="65"/>
      <c r="Y23" s="65"/>
      <c r="Z23" s="65"/>
      <c r="AA23" s="64" t="str">
        <f>VLOOKUP(I23,Hoja2!A$3:I$54,7,0)</f>
        <v>NS BIOLÓGICO</v>
      </c>
      <c r="AB23" s="64" t="str">
        <f>VLOOKUP(I23,Hoja2!A$3:I$54,8,0)</f>
        <v>AUTOCIODADO E HIGIENE, USO DE EPP</v>
      </c>
      <c r="AC23" s="65" t="str">
        <f>VLOOKUP(I23,Hoja2!A$3:I$54,9,0)</f>
        <v>N/A</v>
      </c>
      <c r="AD23" s="82"/>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25.5">
      <c r="A24" s="133"/>
      <c r="B24" s="130"/>
      <c r="C24" s="115"/>
      <c r="D24" s="118"/>
      <c r="E24" s="121"/>
      <c r="F24" s="121"/>
      <c r="G24" s="121"/>
      <c r="H24" s="58" t="str">
        <f>VLOOKUP(I24,Hoja2!A$3:I$54,2,0)</f>
        <v>HONGOS</v>
      </c>
      <c r="I24" s="59" t="s">
        <v>113</v>
      </c>
      <c r="J24" s="58" t="str">
        <f>VLOOKUP(I24,Hoja2!A$3:I$54,3,0)</f>
        <v>LESIONES EN LA PIEL</v>
      </c>
      <c r="K24" s="60"/>
      <c r="L24" s="58" t="str">
        <f>VLOOKUP(I24,Hoja2!A$3:I$54,4,0)</f>
        <v>PG INSPECCIONES, PG EMERGENCIA</v>
      </c>
      <c r="M24" s="58" t="str">
        <f>VLOOKUP(I24,Hoja2!A$3:I$54,5,0)</f>
        <v>PVE BIOLÓGICO</v>
      </c>
      <c r="N24" s="61">
        <v>2</v>
      </c>
      <c r="O24" s="61">
        <v>1</v>
      </c>
      <c r="P24" s="61">
        <v>10</v>
      </c>
      <c r="Q24" s="61">
        <f t="shared" si="0"/>
        <v>2</v>
      </c>
      <c r="R24" s="61">
        <f t="shared" si="1"/>
        <v>20</v>
      </c>
      <c r="S24" s="61" t="str">
        <f t="shared" si="2"/>
        <v>B-2</v>
      </c>
      <c r="T24" s="62" t="str">
        <f t="shared" si="3"/>
        <v>IV</v>
      </c>
      <c r="U24" s="62" t="str">
        <f t="shared" si="4"/>
        <v>Aceptable</v>
      </c>
      <c r="V24" s="60">
        <v>1</v>
      </c>
      <c r="W24" s="58" t="str">
        <f>VLOOKUP(I24,Hoja2!A$3:I$54,6,0)</f>
        <v>SECUELA</v>
      </c>
      <c r="X24" s="65"/>
      <c r="Y24" s="65"/>
      <c r="Z24" s="65"/>
      <c r="AA24" s="64" t="str">
        <f>VLOOKUP(I24,Hoja2!A$3:I$54,7,0)</f>
        <v>NS BIOLÓGICO</v>
      </c>
      <c r="AB24" s="64" t="str">
        <f>VLOOKUP(I24,Hoja2!A$3:I$54,8,0)</f>
        <v>AUTOCUIDADO E HIGIENE, USO DE EPP</v>
      </c>
      <c r="AC24" s="65" t="str">
        <f>VLOOKUP(I24,Hoja2!A$3:I$54,9,0)</f>
        <v>N/A</v>
      </c>
      <c r="AD24" s="82"/>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40.5">
      <c r="A25" s="133"/>
      <c r="B25" s="130"/>
      <c r="C25" s="115"/>
      <c r="D25" s="118"/>
      <c r="E25" s="121"/>
      <c r="F25" s="121"/>
      <c r="G25" s="121"/>
      <c r="H25" s="58" t="str">
        <f>VLOOKUP(I25,Hoja2!A$3:I$54,2,0)</f>
        <v>FLUIDOS</v>
      </c>
      <c r="I25" s="59" t="s">
        <v>117</v>
      </c>
      <c r="J25" s="58" t="str">
        <f>VLOOKUP(I25,Hoja2!A$3:I$54,3,0)</f>
        <v>LESIONES DÉRMICAS</v>
      </c>
      <c r="K25" s="60"/>
      <c r="L25" s="58" t="str">
        <f>VLOOKUP(I25,Hoja2!A$3:I$54,4,0)</f>
        <v>PG INSPECCIONES, PG EMERGENCIA</v>
      </c>
      <c r="M25" s="58" t="str">
        <f>VLOOKUP(I25,Hoja2!A$3:I$54,5,0)</f>
        <v>PVE BIOLÓGICO, ELEMENTOS DE PROTECCION PERSONAL</v>
      </c>
      <c r="N25" s="61">
        <v>2</v>
      </c>
      <c r="O25" s="61">
        <v>4</v>
      </c>
      <c r="P25" s="61">
        <v>25</v>
      </c>
      <c r="Q25" s="61">
        <f t="shared" si="0"/>
        <v>8</v>
      </c>
      <c r="R25" s="61">
        <f t="shared" si="1"/>
        <v>200</v>
      </c>
      <c r="S25" s="61" t="str">
        <f t="shared" si="2"/>
        <v>M-8</v>
      </c>
      <c r="T25" s="62" t="str">
        <f t="shared" si="3"/>
        <v>II</v>
      </c>
      <c r="U25" s="62" t="str">
        <f t="shared" si="4"/>
        <v>No Aceptable o Aceptable con Control Especifico</v>
      </c>
      <c r="V25" s="60">
        <v>1</v>
      </c>
      <c r="W25" s="58" t="str">
        <f>VLOOKUP(I25,Hoja2!A$3:I$54,6,0)</f>
        <v>SECUELA, CALIFICACIÓN DE ENFERMEDAD LABORAL, MUERTE</v>
      </c>
      <c r="X25" s="65"/>
      <c r="Y25" s="65"/>
      <c r="Z25" s="65"/>
      <c r="AA25" s="64" t="str">
        <f>VLOOKUP(I25,Hoja2!A$3:I$54,7,0)</f>
        <v>NS BIOLÓGICO</v>
      </c>
      <c r="AB25" s="64" t="str">
        <f>VLOOKUP(I25,Hoja2!A$3:I$54,8,0)</f>
        <v>AUTOCUIDADO E HIGIENE, USO DE EPP</v>
      </c>
      <c r="AC25" s="65" t="str">
        <f>VLOOKUP(I25,Hoja2!A$3:I$54,9,0)</f>
        <v>N/A</v>
      </c>
      <c r="AD25" s="82"/>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25.5">
      <c r="A26" s="133"/>
      <c r="B26" s="130"/>
      <c r="C26" s="115"/>
      <c r="D26" s="118"/>
      <c r="E26" s="121"/>
      <c r="F26" s="121"/>
      <c r="G26" s="121"/>
      <c r="H26" s="58" t="str">
        <f>VLOOKUP(I26,Hoja2!A$3:I$54,2,0)</f>
        <v>PARÁSITOS</v>
      </c>
      <c r="I26" s="59" t="s">
        <v>119</v>
      </c>
      <c r="J26" s="58" t="str">
        <f>VLOOKUP(I26,Hoja2!A$3:I$54,3,0)</f>
        <v>LESIONES, INFECCIONES PARASITARIAS</v>
      </c>
      <c r="K26" s="60"/>
      <c r="L26" s="58" t="str">
        <f>VLOOKUP(I26,Hoja2!A$3:I$54,4,0)</f>
        <v>PG INSPECCIONES, PG EMERGENCIA</v>
      </c>
      <c r="M26" s="58" t="str">
        <f>VLOOKUP(I26,Hoja2!A$3:I$54,5,0)</f>
        <v>PVE BIOLÓGICO, ELEMENTOS DE PROTECCION PERSONAL</v>
      </c>
      <c r="N26" s="61">
        <v>2</v>
      </c>
      <c r="O26" s="61">
        <v>2</v>
      </c>
      <c r="P26" s="61">
        <v>10</v>
      </c>
      <c r="Q26" s="61">
        <f t="shared" si="0"/>
        <v>4</v>
      </c>
      <c r="R26" s="61">
        <f t="shared" si="1"/>
        <v>40</v>
      </c>
      <c r="S26" s="61" t="str">
        <f t="shared" si="2"/>
        <v>B-4</v>
      </c>
      <c r="T26" s="62" t="str">
        <f t="shared" si="3"/>
        <v>III</v>
      </c>
      <c r="U26" s="62" t="str">
        <f t="shared" si="4"/>
        <v>Mejorable</v>
      </c>
      <c r="V26" s="60">
        <v>1</v>
      </c>
      <c r="W26" s="58" t="str">
        <f>VLOOKUP(I26,Hoja2!A$3:I$54,6,0)</f>
        <v>SECUELA</v>
      </c>
      <c r="X26" s="65"/>
      <c r="Y26" s="65"/>
      <c r="Z26" s="65"/>
      <c r="AA26" s="64" t="str">
        <f>VLOOKUP(I26,Hoja2!A$3:I$54,7,0)</f>
        <v>NS BIOLÓGICO</v>
      </c>
      <c r="AB26" s="64" t="str">
        <f>VLOOKUP(I26,Hoja2!A$3:I$54,8,0)</f>
        <v>AUTOCUIDADO E HIGIENE, USO DE EPP</v>
      </c>
      <c r="AC26" s="65" t="str">
        <f>VLOOKUP(I26,Hoja2!A$3:I$54,9,0)</f>
        <v>N/A</v>
      </c>
      <c r="AD26" s="82"/>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25.5">
      <c r="A27" s="133"/>
      <c r="B27" s="130"/>
      <c r="C27" s="115"/>
      <c r="D27" s="118"/>
      <c r="E27" s="121"/>
      <c r="F27" s="121"/>
      <c r="G27" s="121"/>
      <c r="H27" s="58" t="str">
        <f>VLOOKUP(I27,Hoja2!A$3:I$54,2,0)</f>
        <v>ANIMALES VIVOS</v>
      </c>
      <c r="I27" s="59" t="s">
        <v>122</v>
      </c>
      <c r="J27" s="58" t="str">
        <f>VLOOKUP(I27,Hoja2!A$3:I$54,3,0)</f>
        <v>LESIONES EN TEJIDOS, INFECCIONES, ENFERMADES INFECTOCONTAGIOSAS</v>
      </c>
      <c r="K27" s="60"/>
      <c r="L27" s="58" t="str">
        <f>VLOOKUP(I27,Hoja2!A$3:I$54,4,0)</f>
        <v>PG INSPECCIONES, PG EMERGENCIA</v>
      </c>
      <c r="M27" s="58" t="str">
        <f>VLOOKUP(I27,Hoja2!A$3:I$54,5,0)</f>
        <v>ELEMENTOS DE PROTECCIÓN PERSONAL</v>
      </c>
      <c r="N27" s="61">
        <v>2</v>
      </c>
      <c r="O27" s="61">
        <v>2</v>
      </c>
      <c r="P27" s="61">
        <v>10</v>
      </c>
      <c r="Q27" s="61">
        <f t="shared" si="0"/>
        <v>4</v>
      </c>
      <c r="R27" s="61">
        <f t="shared" si="1"/>
        <v>40</v>
      </c>
      <c r="S27" s="61" t="str">
        <f t="shared" si="2"/>
        <v>B-4</v>
      </c>
      <c r="T27" s="62" t="str">
        <f t="shared" si="3"/>
        <v>III</v>
      </c>
      <c r="U27" s="62" t="str">
        <f t="shared" si="4"/>
        <v>Mejorable</v>
      </c>
      <c r="V27" s="60">
        <v>1</v>
      </c>
      <c r="W27" s="58" t="str">
        <f>VLOOKUP(I27,Hoja2!A$3:I$54,6,0)</f>
        <v>SECUELA, CALIFICACIÓN DE ENFERMEDAD LABORAL, MUERTE</v>
      </c>
      <c r="X27" s="65"/>
      <c r="Y27" s="65"/>
      <c r="Z27" s="65"/>
      <c r="AA27" s="64" t="str">
        <f>VLOOKUP(I27,Hoja2!A$3:I$54,7,0)</f>
        <v>NS BIOLÓGICO</v>
      </c>
      <c r="AB27" s="64" t="str">
        <f>VLOOKUP(I27,Hoja2!A$3:I$54,8,0)</f>
        <v>AUTOCUIDADO E HIGIENE, USO DE EPP</v>
      </c>
      <c r="AC27" s="65" t="str">
        <f>VLOOKUP(I27,Hoja2!A$3:I$54,9,0)</f>
        <v>BUENAS PRACTICAS</v>
      </c>
      <c r="AD27" s="82"/>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38.25">
      <c r="A28" s="133"/>
      <c r="B28" s="130"/>
      <c r="C28" s="115"/>
      <c r="D28" s="118"/>
      <c r="E28" s="121"/>
      <c r="F28" s="121"/>
      <c r="G28" s="121"/>
      <c r="H28" s="58" t="str">
        <f>VLOOKUP(I28,Hoja2!A$3:I$54,2,0)</f>
        <v>CARGA DE UN PESO MAYOR AL RECOMENDADO</v>
      </c>
      <c r="I28" s="59" t="s">
        <v>125</v>
      </c>
      <c r="J28" s="58" t="str">
        <f>VLOOKUP(I28,Hoja2!A$3:I$54,3,0)</f>
        <v>LESIONES OSTEOMUSCULARES</v>
      </c>
      <c r="K28" s="60"/>
      <c r="L28" s="58" t="str">
        <f>VLOOKUP(I28,Hoja2!A$3:I$54,4,0)</f>
        <v>PG INSPECCIONES, PG EMERGENCIA</v>
      </c>
      <c r="M28" s="58" t="str">
        <f>VLOOKUP(I28,Hoja2!A$3:I$54,5,0)</f>
        <v>PVE BIOMECÁNICO, PROGRAMA PAUSAS ACTIVAS, PG MEDICINA PREVENTIVA Y DEL TRABAJO</v>
      </c>
      <c r="N28" s="61">
        <v>2</v>
      </c>
      <c r="O28" s="61">
        <v>3</v>
      </c>
      <c r="P28" s="61">
        <v>10</v>
      </c>
      <c r="Q28" s="61">
        <f t="shared" si="0"/>
        <v>6</v>
      </c>
      <c r="R28" s="61">
        <f t="shared" si="1"/>
        <v>60</v>
      </c>
      <c r="S28" s="61" t="str">
        <f t="shared" si="2"/>
        <v>M-6</v>
      </c>
      <c r="T28" s="62" t="str">
        <f t="shared" si="3"/>
        <v>III</v>
      </c>
      <c r="U28" s="62" t="str">
        <f t="shared" si="4"/>
        <v>Mejorable</v>
      </c>
      <c r="V28" s="60">
        <v>1</v>
      </c>
      <c r="W28" s="58" t="str">
        <f>VLOOKUP(I28,Hoja2!A$3:I$54,6,0)</f>
        <v>SECUELA, CALIFICACIÓN DE ENFERMEDAD LABORAL</v>
      </c>
      <c r="X28" s="65"/>
      <c r="Y28" s="65"/>
      <c r="Z28" s="65"/>
      <c r="AA28" s="64" t="str">
        <f>VLOOKUP(I28,Hoja2!A$3:I$54,7,0)</f>
        <v>NS MANEJO DE CARGAS</v>
      </c>
      <c r="AB28" s="64" t="str">
        <f>VLOOKUP(I28,Hoja2!A$3:I$54,8,0)</f>
        <v>LEVANTAMIENTO MANUAL Y MECÁNICO DE CARGAS</v>
      </c>
      <c r="AC28" s="65" t="str">
        <f>VLOOKUP(I28,Hoja2!A$3:I$54,9,0)</f>
        <v>FORTALECIMIENTO PVE BIOMECÁNICO</v>
      </c>
      <c r="AD28" s="82"/>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25.5">
      <c r="A29" s="133"/>
      <c r="B29" s="130"/>
      <c r="C29" s="115"/>
      <c r="D29" s="118"/>
      <c r="E29" s="121"/>
      <c r="F29" s="121"/>
      <c r="G29" s="121"/>
      <c r="H29" s="58" t="str">
        <f>VLOOKUP(I29,Hoja2!A$3:I$54,2,0)</f>
        <v>RELACIONES, COHESIÓN, CALIDAD DE INTERACCIONES NO EFECTIVA, NO HAY TRABAJO EN EQUIPO</v>
      </c>
      <c r="I29" s="59" t="s">
        <v>141</v>
      </c>
      <c r="J29" s="58" t="str">
        <f>VLOOKUP(I29,Hoja2!A$3:I$54,3,0)</f>
        <v>ENFERMEDADES DIGESTIVAS, IRRITABILIDAD</v>
      </c>
      <c r="K29" s="60"/>
      <c r="L29" s="58" t="str">
        <f>VLOOKUP(I29,Hoja2!A$3:I$54,4,0)</f>
        <v>N/A</v>
      </c>
      <c r="M29" s="58" t="str">
        <f>VLOOKUP(I29,Hoja2!A$3:I$54,5,0)</f>
        <v>PVE PSICOSOCIAL</v>
      </c>
      <c r="N29" s="61">
        <v>2</v>
      </c>
      <c r="O29" s="61">
        <v>3</v>
      </c>
      <c r="P29" s="61">
        <v>10</v>
      </c>
      <c r="Q29" s="61">
        <f t="shared" si="0"/>
        <v>6</v>
      </c>
      <c r="R29" s="61">
        <f t="shared" si="1"/>
        <v>60</v>
      </c>
      <c r="S29" s="61" t="str">
        <f t="shared" si="2"/>
        <v>M-6</v>
      </c>
      <c r="T29" s="62" t="str">
        <f t="shared" si="3"/>
        <v>III</v>
      </c>
      <c r="U29" s="62" t="str">
        <f t="shared" si="4"/>
        <v>Mejorable</v>
      </c>
      <c r="V29" s="60">
        <v>1</v>
      </c>
      <c r="W29" s="58" t="str">
        <f>VLOOKUP(I29,Hoja2!A$3:I$54,6,0)</f>
        <v>SECUELA, CALIFICACIÓN DE ENFERMEDAD LABORAL</v>
      </c>
      <c r="X29" s="65"/>
      <c r="Y29" s="65"/>
      <c r="Z29" s="65"/>
      <c r="AA29" s="64" t="str">
        <f>VLOOKUP(I29,Hoja2!A$3:I$54,7,0)</f>
        <v>N/A</v>
      </c>
      <c r="AB29" s="64" t="str">
        <f>VLOOKUP(I29,Hoja2!A$3:I$54,8,0)</f>
        <v>N/A</v>
      </c>
      <c r="AC29" s="65" t="str">
        <f>VLOOKUP(I29,Hoja2!A$3:I$54,9,0)</f>
        <v>FORTALECIMIENTO PVE PSICOSOCIAL</v>
      </c>
      <c r="AD29" s="82"/>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33" customHeight="1">
      <c r="A30" s="133"/>
      <c r="B30" s="130"/>
      <c r="C30" s="115"/>
      <c r="D30" s="118"/>
      <c r="E30" s="121"/>
      <c r="F30" s="121"/>
      <c r="G30" s="121"/>
      <c r="H30" s="58" t="str">
        <f>VLOOKUP(I30,Hoja2!A$3:I$54,2,0)</f>
        <v>CARGA MENTAL, DEMANDAS EMOCIONALES, INESPECIFICIDAD DE DEFINICIÓN DE ROLES, MONOTONÍA</v>
      </c>
      <c r="I30" s="59" t="s">
        <v>146</v>
      </c>
      <c r="J30" s="58" t="str">
        <f>VLOOKUP(I30,Hoja2!A$3:I$54,3,0)</f>
        <v>ESTRÉS, CEFALÉA, IRRITABILIDAD</v>
      </c>
      <c r="K30" s="60"/>
      <c r="L30" s="58" t="str">
        <f>VLOOKUP(I30,Hoja2!A$3:I$54,4,0)</f>
        <v>N/A</v>
      </c>
      <c r="M30" s="58" t="str">
        <f>VLOOKUP(I30,Hoja2!A$3:I$54,5,0)</f>
        <v>PVE PSICOSOCIAL</v>
      </c>
      <c r="N30" s="61">
        <v>2</v>
      </c>
      <c r="O30" s="61">
        <v>1</v>
      </c>
      <c r="P30" s="61">
        <v>10</v>
      </c>
      <c r="Q30" s="61">
        <f t="shared" si="0"/>
        <v>2</v>
      </c>
      <c r="R30" s="61">
        <f t="shared" si="1"/>
        <v>20</v>
      </c>
      <c r="S30" s="61" t="str">
        <f t="shared" si="2"/>
        <v>B-2</v>
      </c>
      <c r="T30" s="62" t="str">
        <f t="shared" si="3"/>
        <v>IV</v>
      </c>
      <c r="U30" s="62" t="str">
        <f t="shared" si="4"/>
        <v>Aceptable</v>
      </c>
      <c r="V30" s="60">
        <v>1</v>
      </c>
      <c r="W30" s="58" t="str">
        <f>VLOOKUP(I30,Hoja2!A$3:I$54,6,0)</f>
        <v>SECUELA, CALIFICACIÓN DE ENFERMEDAD LABORAL</v>
      </c>
      <c r="X30" s="65"/>
      <c r="Y30" s="65"/>
      <c r="Z30" s="65"/>
      <c r="AA30" s="64" t="str">
        <f>VLOOKUP(I30,Hoja2!A$3:I$54,7,0)</f>
        <v>N/A</v>
      </c>
      <c r="AB30" s="64" t="str">
        <f>VLOOKUP(I30,Hoja2!A$3:I$54,8,0)</f>
        <v>N/A</v>
      </c>
      <c r="AC30" s="65" t="str">
        <f>VLOOKUP(I30,Hoja2!A$3:I$54,9,0)</f>
        <v>FORTALECIMIENTO PVE PSICOSOCIAL</v>
      </c>
      <c r="AD30" s="82"/>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38.25">
      <c r="A31" s="133"/>
      <c r="B31" s="130"/>
      <c r="C31" s="115"/>
      <c r="D31" s="118"/>
      <c r="E31" s="121"/>
      <c r="F31" s="121"/>
      <c r="G31" s="121"/>
      <c r="H31" s="58" t="str">
        <f>VLOOKUP(I31,Hoja2!A$3:I$54,2,0)</f>
        <v>TECNOLOGÍA NO AVANZADA, COMUNICACIÓN NO EFECTIVA, SOBRECARGA CUANTITATIVA Y CUALITATIVA, NO HAY VARIACIÓN EN FORMA DE TRABAJO</v>
      </c>
      <c r="I31" s="59" t="s">
        <v>149</v>
      </c>
      <c r="J31" s="58" t="str">
        <f>VLOOKUP(I31,Hoja2!A$3:I$54,3,0)</f>
        <v>ENFERMEDADES DIGESTIVAS, IRRITABILIDAD</v>
      </c>
      <c r="K31" s="60"/>
      <c r="L31" s="58" t="str">
        <f>VLOOKUP(I31,Hoja2!A$3:I$54,4,0)</f>
        <v>N/A</v>
      </c>
      <c r="M31" s="58" t="str">
        <f>VLOOKUP(I31,Hoja2!A$3:I$54,5,0)</f>
        <v>PVE PSICOSOCIAL</v>
      </c>
      <c r="N31" s="61">
        <v>2</v>
      </c>
      <c r="O31" s="61">
        <v>2</v>
      </c>
      <c r="P31" s="61">
        <v>10</v>
      </c>
      <c r="Q31" s="61">
        <f t="shared" si="0"/>
        <v>4</v>
      </c>
      <c r="R31" s="61">
        <f t="shared" si="1"/>
        <v>40</v>
      </c>
      <c r="S31" s="61" t="str">
        <f t="shared" si="2"/>
        <v>B-4</v>
      </c>
      <c r="T31" s="66" t="str">
        <f t="shared" si="3"/>
        <v>III</v>
      </c>
      <c r="U31" s="66" t="str">
        <f t="shared" si="4"/>
        <v>Mejorable</v>
      </c>
      <c r="V31" s="60">
        <v>1</v>
      </c>
      <c r="W31" s="58" t="str">
        <f>VLOOKUP(I31,Hoja2!A$3:I$54,6,0)</f>
        <v>SECUELA, CALIFICACIÓN DE ENFERMEDAD LABORAL</v>
      </c>
      <c r="X31" s="65"/>
      <c r="Y31" s="65"/>
      <c r="Z31" s="65"/>
      <c r="AA31" s="64" t="str">
        <f>VLOOKUP(I31,Hoja2!A$3:I$54,7,0)</f>
        <v>N/A</v>
      </c>
      <c r="AB31" s="64" t="str">
        <f>VLOOKUP(I31,Hoja2!A$3:I$54,8,0)</f>
        <v>N/A</v>
      </c>
      <c r="AC31" s="65" t="str">
        <f>VLOOKUP(I31,Hoja2!A$3:I$54,9,0)</f>
        <v>FORTALECIMIENTO PVE PSICOSOCIAL</v>
      </c>
      <c r="AD31" s="82"/>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25.5">
      <c r="A32" s="133"/>
      <c r="B32" s="130"/>
      <c r="C32" s="115"/>
      <c r="D32" s="118"/>
      <c r="E32" s="121"/>
      <c r="F32" s="121"/>
      <c r="G32" s="121"/>
      <c r="H32" s="58" t="str">
        <f>VLOOKUP(I32,Hoja2!A$3:I$54,2,0)</f>
        <v>ESTILOS DE MANDO RÍGIDOS, AUSENCIA DE CAPACITACIÓN, AUSENCIA DE PROGRAMAS DE BIENESTAR</v>
      </c>
      <c r="I32" s="59" t="s">
        <v>154</v>
      </c>
      <c r="J32" s="58" t="str">
        <f>VLOOKUP(I32,Hoja2!A$3:I$54,3,0)</f>
        <v>ESTRÉS, DEPRESIÓN, DESMOTIVACIÓN, AUSENCIA DE ATENCIÓN</v>
      </c>
      <c r="K32" s="60"/>
      <c r="L32" s="58" t="str">
        <f>VLOOKUP(I32,Hoja2!A$3:I$54,4,0)</f>
        <v>N/A</v>
      </c>
      <c r="M32" s="58" t="str">
        <f>VLOOKUP(I32,Hoja2!A$3:I$54,5,0)</f>
        <v>PVE PSICOSOCIAL</v>
      </c>
      <c r="N32" s="61">
        <v>2</v>
      </c>
      <c r="O32" s="61">
        <v>2</v>
      </c>
      <c r="P32" s="61">
        <v>10</v>
      </c>
      <c r="Q32" s="61">
        <f t="shared" si="0"/>
        <v>4</v>
      </c>
      <c r="R32" s="61">
        <f t="shared" si="1"/>
        <v>40</v>
      </c>
      <c r="S32" s="61" t="str">
        <f t="shared" si="2"/>
        <v>B-4</v>
      </c>
      <c r="T32" s="66" t="str">
        <f t="shared" si="3"/>
        <v>III</v>
      </c>
      <c r="U32" s="66" t="str">
        <f t="shared" si="4"/>
        <v>Mejorable</v>
      </c>
      <c r="V32" s="60">
        <v>1</v>
      </c>
      <c r="W32" s="58" t="str">
        <f>VLOOKUP(I32,Hoja2!A$3:I$54,6,0)</f>
        <v>SECUELA, CALIFICACIÓN DE ENFERMEDAD LABORAL</v>
      </c>
      <c r="X32" s="65"/>
      <c r="Y32" s="65"/>
      <c r="Z32" s="65"/>
      <c r="AA32" s="64" t="str">
        <f>VLOOKUP(I32,Hoja2!A$3:I$54,7,0)</f>
        <v>N/A</v>
      </c>
      <c r="AB32" s="64" t="str">
        <f>VLOOKUP(I32,Hoja2!A$3:I$54,8,0)</f>
        <v>N/A</v>
      </c>
      <c r="AC32" s="65" t="str">
        <f>VLOOKUP(I32,Hoja2!A$3:I$54,9,0)</f>
        <v>FORTALECIMIENTO PVE PSICOSOCIAL</v>
      </c>
      <c r="AD32" s="82"/>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25.5">
      <c r="A33" s="133"/>
      <c r="B33" s="130"/>
      <c r="C33" s="115"/>
      <c r="D33" s="118"/>
      <c r="E33" s="121"/>
      <c r="F33" s="121"/>
      <c r="G33" s="121"/>
      <c r="H33" s="58" t="str">
        <f>VLOOKUP(I33,Hoja2!A$3:I$54,2,0)</f>
        <v>SISMOS, INCENDIOS, INUNDACIONES, TERREMOTOS, VENDAVALES</v>
      </c>
      <c r="I33" s="59" t="s">
        <v>250</v>
      </c>
      <c r="J33" s="58" t="str">
        <f>VLOOKUP(I33,Hoja2!A$3:I$54,3,0)</f>
        <v>LESIONES, ATRAPAMIENTO, APLASTAMIENTO, PÉRDIDAS MATERIALES</v>
      </c>
      <c r="K33" s="60"/>
      <c r="L33" s="58" t="str">
        <f>VLOOKUP(I33,Hoja2!A$3:I$54,4,0)</f>
        <v>PG INSPECCIONES, PG EMERGENCIA</v>
      </c>
      <c r="M33" s="58" t="str">
        <f>VLOOKUP(I33,Hoja2!A$3:I$54,5,0)</f>
        <v>BRIGADAS DE EMERGENCIA</v>
      </c>
      <c r="N33" s="61">
        <v>2</v>
      </c>
      <c r="O33" s="61">
        <v>2</v>
      </c>
      <c r="P33" s="61">
        <v>10</v>
      </c>
      <c r="Q33" s="61">
        <f t="shared" si="0"/>
        <v>4</v>
      </c>
      <c r="R33" s="61">
        <f t="shared" si="1"/>
        <v>40</v>
      </c>
      <c r="S33" s="61" t="str">
        <f t="shared" si="2"/>
        <v>B-4</v>
      </c>
      <c r="T33" s="66" t="str">
        <f t="shared" si="3"/>
        <v>III</v>
      </c>
      <c r="U33" s="66" t="str">
        <f t="shared" si="4"/>
        <v>Mejorable</v>
      </c>
      <c r="V33" s="60">
        <v>1</v>
      </c>
      <c r="W33" s="58" t="str">
        <f>VLOOKUP(I33,Hoja2!A$3:I$54,6,0)</f>
        <v>SECUELA, CALIFICACIÓN DE ENFERMEDAD LABORAL, MUERTE</v>
      </c>
      <c r="X33" s="65"/>
      <c r="Y33" s="65"/>
      <c r="Z33" s="65"/>
      <c r="AA33" s="64" t="str">
        <f>VLOOKUP(I33,Hoja2!A$3:I$54,7,0)</f>
        <v>NS PLANES DE EMERGENCIA</v>
      </c>
      <c r="AB33" s="64" t="str">
        <f>VLOOKUP(I33,Hoja2!A$3:I$54,8,0)</f>
        <v>N/A</v>
      </c>
      <c r="AC33" s="65" t="str">
        <f>VLOOKUP(I33,Hoja2!A$3:I$54,9,0)</f>
        <v>N/A</v>
      </c>
      <c r="AD33" s="82"/>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26.25" thickBot="1">
      <c r="A34" s="133"/>
      <c r="B34" s="130"/>
      <c r="C34" s="116"/>
      <c r="D34" s="119"/>
      <c r="E34" s="122"/>
      <c r="F34" s="122"/>
      <c r="G34" s="122"/>
      <c r="H34" s="91" t="str">
        <f>VLOOKUP(I34,Hoja2!A$3:I$54,2,0)</f>
        <v>LLUVIAS, GRANIZADA, HELADAS</v>
      </c>
      <c r="I34" s="92" t="s">
        <v>251</v>
      </c>
      <c r="J34" s="91" t="str">
        <f>VLOOKUP(I34,Hoja2!A$3:I$54,3,0)</f>
        <v>LESIONES, ATRAPAMIENTO, APLASTAMIENTO, PÉRDIDAS MATERIALES</v>
      </c>
      <c r="K34" s="93"/>
      <c r="L34" s="91" t="str">
        <f>VLOOKUP(I34,Hoja2!A$3:I$54,4,0)</f>
        <v>PG INSPECCIONES, PG EMERGENCIA</v>
      </c>
      <c r="M34" s="91" t="str">
        <f>VLOOKUP(I34,Hoja2!A$3:I$54,5,0)</f>
        <v>BRIGADAS DE EMERGENCIA</v>
      </c>
      <c r="N34" s="94">
        <v>2</v>
      </c>
      <c r="O34" s="94">
        <v>3</v>
      </c>
      <c r="P34" s="94">
        <v>10</v>
      </c>
      <c r="Q34" s="94">
        <f t="shared" si="0"/>
        <v>6</v>
      </c>
      <c r="R34" s="94">
        <f t="shared" si="1"/>
        <v>60</v>
      </c>
      <c r="S34" s="94" t="str">
        <f t="shared" si="2"/>
        <v>M-6</v>
      </c>
      <c r="T34" s="87" t="str">
        <f t="shared" si="3"/>
        <v>III</v>
      </c>
      <c r="U34" s="87" t="str">
        <f t="shared" si="4"/>
        <v>Mejorable</v>
      </c>
      <c r="V34" s="93">
        <v>1</v>
      </c>
      <c r="W34" s="91" t="str">
        <f>VLOOKUP(I34,Hoja2!A$3:I$54,6,0)</f>
        <v>SECUELA, CALIFICACIÓN DE ENFERMEDAD LABORAL, MUERTE</v>
      </c>
      <c r="X34" s="95"/>
      <c r="Y34" s="95"/>
      <c r="Z34" s="95"/>
      <c r="AA34" s="96" t="str">
        <f>VLOOKUP(I34,Hoja2!A$3:I$54,7,0)</f>
        <v>NS PLANES DE EMERGENCIA</v>
      </c>
      <c r="AB34" s="96" t="str">
        <f>VLOOKUP(I34,Hoja2!A$3:I$54,8,0)</f>
        <v>N/A</v>
      </c>
      <c r="AC34" s="95" t="str">
        <f>VLOOKUP(I34,Hoja2!A$3:I$54,9,0)</f>
        <v>N/A</v>
      </c>
      <c r="AD34" s="97"/>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25.5">
      <c r="A35" s="133"/>
      <c r="B35" s="130"/>
      <c r="C35" s="123" t="s">
        <v>269</v>
      </c>
      <c r="D35" s="126" t="s">
        <v>315</v>
      </c>
      <c r="E35" s="111" t="s">
        <v>267</v>
      </c>
      <c r="F35" s="111">
        <v>31</v>
      </c>
      <c r="G35" s="111" t="s">
        <v>256</v>
      </c>
      <c r="H35" s="98" t="str">
        <f>VLOOKUP(I35,Hoja2!A$3:I$54,2,0)</f>
        <v>INADECUADAS CONEXIONES ELÉCTRICAS, SATURACIÓN EN TOMAS DE ENERGÍA</v>
      </c>
      <c r="I35" s="108" t="s">
        <v>158</v>
      </c>
      <c r="J35" s="98" t="str">
        <f>VLOOKUP(I35,Hoja2!A$3:I$54,3,0)</f>
        <v>QUEMADURAS, ELECTROCUCIÓN, ARITMIA CARDIACA, MUERTE</v>
      </c>
      <c r="K35" s="99"/>
      <c r="L35" s="98" t="str">
        <f>VLOOKUP(I35,Hoja2!A$3:I$54,4,0)</f>
        <v>PG INSPECCIONES, PG EMERGENCIA, REQUISITOS MÍNIMOS PARA LÍNEAS ELÉCTRICAS</v>
      </c>
      <c r="M35" s="98" t="str">
        <f>VLOOKUP(I35,Hoja2!A$3:I$54,5,0)</f>
        <v>ELEMENTOS DE PROTECCIÓN PERSONAL</v>
      </c>
      <c r="N35" s="100">
        <v>10</v>
      </c>
      <c r="O35" s="100">
        <v>3</v>
      </c>
      <c r="P35" s="100">
        <v>60</v>
      </c>
      <c r="Q35" s="100">
        <f aca="true" t="shared" si="15" ref="Q35:Q80">N35*O35</f>
        <v>30</v>
      </c>
      <c r="R35" s="100">
        <f aca="true" t="shared" si="16" ref="R35:R80">Q35*P35</f>
        <v>1800</v>
      </c>
      <c r="S35" s="100" t="str">
        <f aca="true" t="shared" si="17" ref="S35:S80">IF(Q35=40,"MA-40",IF(Q35=30,"MA-30",IF(Q35=20,"A-20",IF(Q35=10,"A-10",IF(Q35=24,"MA-24",IF(Q35=18,"A-18",IF(Q35=12,"A-12",IF(Q35=6,"M-6",IF(Q35=8,"M-8",IF(Q35=6,"M-6",IF(Q35=4,"B-4",IF(Q35=2,"B-2",))))))))))))</f>
        <v>MA-30</v>
      </c>
      <c r="T35" s="77" t="str">
        <f aca="true" t="shared" si="18" ref="T35:T80">IF(R35&lt;=20,"IV",IF(R35&lt;=120,"III",IF(R35&lt;=500,"II",IF(R35&lt;=4000,"I"))))</f>
        <v>I</v>
      </c>
      <c r="U35" s="77" t="str">
        <f>IF(T35=0,"",IF(T35="IV","Aceptable",IF(T35="III","Mejorable",IF(T35="II","No Aceptable o Aceptable con Control Especifico",IF(T35="I","No Aceptable","")))))</f>
        <v>No Aceptable</v>
      </c>
      <c r="V35" s="99">
        <v>3</v>
      </c>
      <c r="W35" s="98" t="str">
        <f>VLOOKUP(I35,Hoja2!A$3:I$54,6,0)</f>
        <v>SECUELA, CALIFICACIÓN DE ENFERMEDAD LABORAL, MUERTE</v>
      </c>
      <c r="X35" s="101"/>
      <c r="Y35" s="101"/>
      <c r="Z35" s="101"/>
      <c r="AA35" s="102" t="str">
        <f>VLOOKUP(I35,Hoja2!A$3:I$54,7,0)</f>
        <v>NS LÍNEAS ELÉCTRICAS</v>
      </c>
      <c r="AB35" s="102" t="str">
        <f>VLOOKUP(I35,Hoja2!A$3:I$54,8,0)</f>
        <v>BUENAS PRACTICAS, APLICACIÓN DE PROCEDIMIENTOS</v>
      </c>
      <c r="AC35" s="103" t="str">
        <f>VLOOKUP(I35,Hoja2!A$3:I$54,9,0)</f>
        <v>BUENAS PRACTICAS, APLICACIÓN DE PROCEDIMIENTOS</v>
      </c>
      <c r="AD35" s="104"/>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25.5">
      <c r="A36" s="133"/>
      <c r="B36" s="130"/>
      <c r="C36" s="124"/>
      <c r="D36" s="127"/>
      <c r="E36" s="112"/>
      <c r="F36" s="112"/>
      <c r="G36" s="112"/>
      <c r="H36" s="67" t="str">
        <f>VLOOKUP(I36,Hoja2!A$3:I$54,2,0)</f>
        <v>INADECUADAS CONEXIONES ELÉCTRICAS, SATURACIÓN EN TOMAS DE ENERGÍA</v>
      </c>
      <c r="I36" s="109" t="s">
        <v>163</v>
      </c>
      <c r="J36" s="67" t="str">
        <f>VLOOKUP(I36,Hoja2!A$3:I$54,3,0)</f>
        <v>INTOXICACIÓN, QUEMADURAS</v>
      </c>
      <c r="K36" s="68"/>
      <c r="L36" s="67" t="str">
        <f>VLOOKUP(I36,Hoja2!A$3:I$54,4,0)</f>
        <v>PG INSPECCIONES, PG EMERGENCIA</v>
      </c>
      <c r="M36" s="67" t="str">
        <f>VLOOKUP(I36,Hoja2!A$3:I$54,5,0)</f>
        <v>BRIGADAS DE EMERGENCIA</v>
      </c>
      <c r="N36" s="69">
        <v>10</v>
      </c>
      <c r="O36" s="69">
        <v>3</v>
      </c>
      <c r="P36" s="69">
        <v>60</v>
      </c>
      <c r="Q36" s="69">
        <f t="shared" si="15"/>
        <v>30</v>
      </c>
      <c r="R36" s="69">
        <f t="shared" si="16"/>
        <v>1800</v>
      </c>
      <c r="S36" s="69" t="str">
        <f t="shared" si="17"/>
        <v>MA-30</v>
      </c>
      <c r="T36" s="62" t="str">
        <f t="shared" si="18"/>
        <v>I</v>
      </c>
      <c r="U36" s="62" t="str">
        <f aca="true" t="shared" si="19" ref="U36:U58">IF(T36=0,"",IF(T36="IV","Aceptable",IF(T36="III","Mejorable",IF(T36="II","No Aceptable o Aceptable con Control Especifico",IF(T36="I","No Aceptable","")))))</f>
        <v>No Aceptable</v>
      </c>
      <c r="V36" s="68">
        <v>3</v>
      </c>
      <c r="W36" s="67" t="str">
        <f>VLOOKUP(I36,Hoja2!A$3:I$54,6,0)</f>
        <v>SECUELA, CALIFICACIÓN DE ENFERMEDAD LABORAL, MUERTE</v>
      </c>
      <c r="X36" s="70"/>
      <c r="Y36" s="70"/>
      <c r="Z36" s="70"/>
      <c r="AA36" s="71" t="str">
        <f>VLOOKUP(I36,Hoja2!A$3:I$54,7,0)</f>
        <v>NS PLANES DE EMERGENCIA</v>
      </c>
      <c r="AB36" s="71" t="str">
        <f>VLOOKUP(I36,Hoja2!A$3:I$54,8,0)</f>
        <v>REPORTES DE CONDICIONES INSEGURAS</v>
      </c>
      <c r="AC36" s="72" t="str">
        <f>VLOOKUP(I36,Hoja2!A$3:I$54,9,0)</f>
        <v>N/A</v>
      </c>
      <c r="AD36" s="83"/>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40.5">
      <c r="A37" s="133"/>
      <c r="B37" s="130"/>
      <c r="C37" s="124"/>
      <c r="D37" s="127"/>
      <c r="E37" s="112"/>
      <c r="F37" s="112"/>
      <c r="G37" s="112"/>
      <c r="H37" s="67" t="str">
        <f>VLOOKUP(I37,Hoja2!A$3:I$54,2,0)</f>
        <v>ESCALERAS SIN BARANDAL, PISOS A DESNIVEL,INFRAESTRUCTURA DÉBIL, OBJETOS MAL UBICADOS, AUSENCIA DE ORDEN Y ASEO</v>
      </c>
      <c r="I37" s="109" t="s">
        <v>247</v>
      </c>
      <c r="J37" s="67" t="str">
        <f>VLOOKUP(I37,Hoja2!A$3:I$54,3,0)</f>
        <v>CAÍDAS DEL MISMO Y DISTINTO NIVEL, FRACTURAS, GOLPE CON OBJETOS, CAÍDA DE OBJETOS, OBSTRUCCIÓN DE VÍAS</v>
      </c>
      <c r="K37" s="68"/>
      <c r="L37" s="67" t="str">
        <f>VLOOKUP(I37,Hoja2!A$3:I$54,4,0)</f>
        <v>PG INSPECCIONES, PG EMERGENCIA</v>
      </c>
      <c r="M37" s="67" t="str">
        <f>VLOOKUP(I37,Hoja2!A$3:I$54,5,0)</f>
        <v>CAPACITACIÓN</v>
      </c>
      <c r="N37" s="69">
        <v>6</v>
      </c>
      <c r="O37" s="69">
        <v>3</v>
      </c>
      <c r="P37" s="69">
        <v>10</v>
      </c>
      <c r="Q37" s="69">
        <f t="shared" si="15"/>
        <v>18</v>
      </c>
      <c r="R37" s="69">
        <f t="shared" si="16"/>
        <v>180</v>
      </c>
      <c r="S37" s="69" t="str">
        <f t="shared" si="17"/>
        <v>A-18</v>
      </c>
      <c r="T37" s="62" t="str">
        <f t="shared" si="18"/>
        <v>II</v>
      </c>
      <c r="U37" s="62" t="str">
        <f t="shared" si="19"/>
        <v>No Aceptable o Aceptable con Control Especifico</v>
      </c>
      <c r="V37" s="68">
        <v>3</v>
      </c>
      <c r="W37" s="67" t="str">
        <f>VLOOKUP(I37,Hoja2!A$3:I$54,6,0)</f>
        <v>SECUELA, CALIFICACIÓN DE ENFERMEDAD LABORAL, MUERTE</v>
      </c>
      <c r="X37" s="72"/>
      <c r="Y37" s="72"/>
      <c r="Z37" s="72"/>
      <c r="AA37" s="71" t="str">
        <f>VLOOKUP(I37,Hoja2!A$3:I$54,7,0)</f>
        <v>N/A</v>
      </c>
      <c r="AB37" s="71" t="str">
        <f>VLOOKUP(I37,Hoja2!A$3:I$54,8,0)</f>
        <v>REPORTES DE CONDICIONES INSEGURAS</v>
      </c>
      <c r="AC37" s="72" t="str">
        <f>VLOOKUP(I37,Hoja2!A$3:I$54,9,0)</f>
        <v>SEGUIMIENTO A ACCIONES PREVENTIVAS Y CORRECTIVAS</v>
      </c>
      <c r="AD37" s="83"/>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25.5">
      <c r="A38" s="133"/>
      <c r="B38" s="130"/>
      <c r="C38" s="124"/>
      <c r="D38" s="127"/>
      <c r="E38" s="112"/>
      <c r="F38" s="112"/>
      <c r="G38" s="112"/>
      <c r="H38" s="67" t="str">
        <f>VLOOKUP(I38,Hoja2!A$3:I$54,2,0)</f>
        <v>SUPERFICIES DE TRABAJO IRREGULARES O DESLIZANTES</v>
      </c>
      <c r="I38" s="109" t="s">
        <v>248</v>
      </c>
      <c r="J38" s="67" t="str">
        <f>VLOOKUP(I38,Hoja2!A$3:I$54,3,0)</f>
        <v>CAÍDAS DEL MISMO Y DISTINTO NIVEL, FRACTURAS, GOLPE CON OBJETOS</v>
      </c>
      <c r="K38" s="68"/>
      <c r="L38" s="67" t="str">
        <f>VLOOKUP(I38,Hoja2!A$3:I$54,4,0)</f>
        <v>PG INSPECCIONES, PG EMERGENCIA</v>
      </c>
      <c r="M38" s="67" t="str">
        <f>VLOOKUP(I38,Hoja2!A$3:I$54,5,0)</f>
        <v>CAPACITACIÓN</v>
      </c>
      <c r="N38" s="69">
        <v>6</v>
      </c>
      <c r="O38" s="69">
        <v>4</v>
      </c>
      <c r="P38" s="69">
        <v>25</v>
      </c>
      <c r="Q38" s="69">
        <f t="shared" si="15"/>
        <v>24</v>
      </c>
      <c r="R38" s="69">
        <f t="shared" si="16"/>
        <v>600</v>
      </c>
      <c r="S38" s="69" t="str">
        <f t="shared" si="17"/>
        <v>MA-24</v>
      </c>
      <c r="T38" s="66" t="str">
        <f t="shared" si="18"/>
        <v>I</v>
      </c>
      <c r="U38" s="66" t="str">
        <f t="shared" si="19"/>
        <v>No Aceptable</v>
      </c>
      <c r="V38" s="68">
        <v>3</v>
      </c>
      <c r="W38" s="67" t="str">
        <f>VLOOKUP(I38,Hoja2!A$3:I$54,6,0)</f>
        <v>SECUELA, CALIFICACIÓN DE ENFERMEDAD LABORAL, MUERTE</v>
      </c>
      <c r="X38" s="72"/>
      <c r="Y38" s="72"/>
      <c r="Z38" s="72"/>
      <c r="AA38" s="71" t="str">
        <f>VLOOKUP(I38,Hoja2!A$3:I$54,7,0)</f>
        <v>N/A</v>
      </c>
      <c r="AB38" s="71" t="str">
        <f>VLOOKUP(I38,Hoja2!A$3:I$54,8,0)</f>
        <v>REPORTES DE CONDICIONES INSEGURAS</v>
      </c>
      <c r="AC38" s="72" t="str">
        <f>VLOOKUP(I38,Hoja2!A$3:I$54,9,0)</f>
        <v>SEGUIMIENTO A ACCIONES PREVENTIVAS Y CORRECTIVAS</v>
      </c>
      <c r="AD38" s="83"/>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8.75" customHeight="1">
      <c r="A39" s="133"/>
      <c r="B39" s="130"/>
      <c r="C39" s="124"/>
      <c r="D39" s="127"/>
      <c r="E39" s="112"/>
      <c r="F39" s="112"/>
      <c r="G39" s="112"/>
      <c r="H39" s="67" t="str">
        <f>VLOOKUP(I39,Hoja2!A$3:I$54,2,0)</f>
        <v>ATROPELLAMIENTO, ENVESTIDA</v>
      </c>
      <c r="I39" s="109" t="s">
        <v>189</v>
      </c>
      <c r="J39" s="67" t="str">
        <f>VLOOKUP(I39,Hoja2!A$3:I$54,3,0)</f>
        <v>LESIONES, PÉRDIDAS MATERIALES, MUERTE</v>
      </c>
      <c r="K39" s="68"/>
      <c r="L39" s="67" t="str">
        <f>VLOOKUP(I39,Hoja2!A$3:I$54,4,0)</f>
        <v>PG INSPECCIONES, PG EMERGENCIA</v>
      </c>
      <c r="M39" s="67" t="str">
        <f>VLOOKUP(I39,Hoja2!A$3:I$54,5,0)</f>
        <v>PG SEGURIDAD VIAL</v>
      </c>
      <c r="N39" s="69">
        <v>2</v>
      </c>
      <c r="O39" s="69">
        <v>4</v>
      </c>
      <c r="P39" s="69">
        <v>25</v>
      </c>
      <c r="Q39" s="69">
        <f t="shared" si="15"/>
        <v>8</v>
      </c>
      <c r="R39" s="69">
        <f t="shared" si="16"/>
        <v>200</v>
      </c>
      <c r="S39" s="69" t="str">
        <f t="shared" si="17"/>
        <v>M-8</v>
      </c>
      <c r="T39" s="62" t="str">
        <f t="shared" si="18"/>
        <v>II</v>
      </c>
      <c r="U39" s="62" t="str">
        <f t="shared" si="19"/>
        <v>No Aceptable o Aceptable con Control Especifico</v>
      </c>
      <c r="V39" s="68">
        <v>3</v>
      </c>
      <c r="W39" s="67" t="str">
        <f>VLOOKUP(I39,Hoja2!A$3:I$54,6,0)</f>
        <v>SECUELA, CALIFICACIÓN DE ENFERMEDAD LABORAL, MUERTE</v>
      </c>
      <c r="X39" s="72"/>
      <c r="Y39" s="72"/>
      <c r="Z39" s="72"/>
      <c r="AA39" s="71" t="str">
        <f>VLOOKUP(I39,Hoja2!A$3:I$54,7,0)</f>
        <v>NS SEGURIDAD VIAL</v>
      </c>
      <c r="AB39" s="71" t="str">
        <f>VLOOKUP(I39,Hoja2!A$3:I$54,8,0)</f>
        <v>REPORTE DE CONDICIONES</v>
      </c>
      <c r="AC39" s="72" t="str">
        <f>VLOOKUP(I39,Hoja2!A$3:I$54,9,0)</f>
        <v>LISTAS PREOPERACIONALES, MANTENIMIENTO PREVENTIVO Y CORRECTIVO</v>
      </c>
      <c r="AD39" s="83"/>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57.75" customHeight="1">
      <c r="A40" s="133"/>
      <c r="B40" s="130"/>
      <c r="C40" s="124"/>
      <c r="D40" s="127"/>
      <c r="E40" s="112"/>
      <c r="F40" s="112"/>
      <c r="G40" s="112"/>
      <c r="H40" s="67" t="str">
        <f>VLOOKUP(I40,Hoja2!A$3:I$54,2,0)</f>
        <v>ATRACO, ROBO, ATENTADO, SECUESTROS, DE ORDEN PÚBLICO</v>
      </c>
      <c r="I40" s="109" t="s">
        <v>180</v>
      </c>
      <c r="J40" s="67" t="str">
        <f>VLOOKUP(I40,Hoja2!A$3:I$54,3,0)</f>
        <v>HERIDAS, LESIONES FÍSICAS / PSICOLÓGICAS</v>
      </c>
      <c r="K40" s="68"/>
      <c r="L40" s="67" t="str">
        <f>VLOOKUP(I40,Hoja2!A$3:I$54,4,0)</f>
        <v>PG INSPECCIONES, PG EMERGENCIA</v>
      </c>
      <c r="M40" s="67" t="str">
        <f>VLOOKUP(I40,Hoja2!A$3:I$54,5,0)</f>
        <v>UNIFORMES CORPORATIVOS, CHAQUETAS CORPORATIVAS, CARNETIZACIÓN</v>
      </c>
      <c r="N40" s="69">
        <v>6</v>
      </c>
      <c r="O40" s="69">
        <v>3</v>
      </c>
      <c r="P40" s="69">
        <v>25</v>
      </c>
      <c r="Q40" s="69">
        <f t="shared" si="15"/>
        <v>18</v>
      </c>
      <c r="R40" s="69">
        <f t="shared" si="16"/>
        <v>450</v>
      </c>
      <c r="S40" s="69" t="str">
        <f t="shared" si="17"/>
        <v>A-18</v>
      </c>
      <c r="T40" s="62" t="str">
        <f t="shared" si="18"/>
        <v>II</v>
      </c>
      <c r="U40" s="62" t="str">
        <f t="shared" si="19"/>
        <v>No Aceptable o Aceptable con Control Especifico</v>
      </c>
      <c r="V40" s="68">
        <v>3</v>
      </c>
      <c r="W40" s="67" t="str">
        <f>VLOOKUP(I40,Hoja2!A$3:I$54,6,0)</f>
        <v>SECUELA, CALIFICACIÓN DE ENFERMEDAD LABORAL, MUERTE</v>
      </c>
      <c r="X40" s="72"/>
      <c r="Y40" s="72"/>
      <c r="Z40" s="72"/>
      <c r="AA40" s="71" t="str">
        <f>VLOOKUP(I40,Hoja2!A$3:I$54,7,0)</f>
        <v>N/A</v>
      </c>
      <c r="AB40" s="71" t="str">
        <f>VLOOKUP(I40,Hoja2!A$3:I$54,8,0)</f>
        <v>BUENAS PRACTICAS, APLICACIÓN DE PROCEDIMIENTOS</v>
      </c>
      <c r="AC40" s="72" t="str">
        <f>VLOOKUP(I40,Hoja2!A$3:I$54,9,0)</f>
        <v>BUENAS PRACTICAS</v>
      </c>
      <c r="AD40" s="83"/>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25.5">
      <c r="A41" s="133"/>
      <c r="B41" s="130"/>
      <c r="C41" s="124"/>
      <c r="D41" s="127"/>
      <c r="E41" s="112"/>
      <c r="F41" s="112"/>
      <c r="G41" s="112"/>
      <c r="H41" s="67" t="str">
        <f>VLOOKUP(I41,Hoja2!A$3:I$54,2,0)</f>
        <v>EXPLOSION, FUGA, DERRAME E INCENDIO</v>
      </c>
      <c r="I41" s="109" t="s">
        <v>230</v>
      </c>
      <c r="J41" s="67" t="str">
        <f>VLOOKUP(I41,Hoja2!A$3:I$54,3,0)</f>
        <v>INTOXICACIÓN, QUEMADURAS, LESIONES, ATRAPAMIENTO</v>
      </c>
      <c r="K41" s="68"/>
      <c r="L41" s="67" t="str">
        <f>VLOOKUP(I41,Hoja2!A$3:I$54,4,0)</f>
        <v>PG INSPECCIONES, PG EMERGENCIA</v>
      </c>
      <c r="M41" s="67" t="str">
        <f>VLOOKUP(I41,Hoja2!A$3:I$54,5,0)</f>
        <v>NO OBSERVADO</v>
      </c>
      <c r="N41" s="69">
        <v>2</v>
      </c>
      <c r="O41" s="69">
        <v>2</v>
      </c>
      <c r="P41" s="69">
        <v>10</v>
      </c>
      <c r="Q41" s="69">
        <f t="shared" si="15"/>
        <v>4</v>
      </c>
      <c r="R41" s="69">
        <f t="shared" si="16"/>
        <v>40</v>
      </c>
      <c r="S41" s="69" t="str">
        <f t="shared" si="17"/>
        <v>B-4</v>
      </c>
      <c r="T41" s="62" t="str">
        <f t="shared" si="18"/>
        <v>III</v>
      </c>
      <c r="U41" s="62" t="str">
        <f t="shared" si="19"/>
        <v>Mejorable</v>
      </c>
      <c r="V41" s="68">
        <v>3</v>
      </c>
      <c r="W41" s="67" t="str">
        <f>VLOOKUP(I41,Hoja2!A$3:I$54,6,0)</f>
        <v>SECUELA, CALIFICACIÓN DE ENFERMEDAD LABORAL, MUERTE</v>
      </c>
      <c r="X41" s="72"/>
      <c r="Y41" s="72"/>
      <c r="Z41" s="72"/>
      <c r="AA41" s="71" t="str">
        <f>VLOOKUP(I41,Hoja2!A$3:I$54,7,0)</f>
        <v>NS PLANES DE EMERGENCIA</v>
      </c>
      <c r="AB41" s="71" t="str">
        <f>VLOOKUP(I41,Hoja2!A$3:I$54,8,0)</f>
        <v>PROTOCOLOS DE EVACUACIÓN, PUNTO DE ENCUENTRO</v>
      </c>
      <c r="AC41" s="72" t="str">
        <f>VLOOKUP(I41,Hoja2!A$3:I$54,9,0)</f>
        <v>N/A</v>
      </c>
      <c r="AD41" s="83"/>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47.25" customHeight="1">
      <c r="A42" s="133"/>
      <c r="B42" s="130"/>
      <c r="C42" s="124"/>
      <c r="D42" s="127"/>
      <c r="E42" s="112"/>
      <c r="F42" s="112"/>
      <c r="G42" s="112"/>
      <c r="H42" s="67" t="str">
        <f>VLOOKUP(I42,Hoja2!A$3:I$54,2,0)</f>
        <v>AUSENCIA O EXCESO DE LUZ EN UN AMBIENTE</v>
      </c>
      <c r="I42" s="109" t="s">
        <v>47</v>
      </c>
      <c r="J42" s="67" t="str">
        <f>VLOOKUP(I42,Hoja2!A$3:I$54,3,0)</f>
        <v>ESTRÉS, DIFICULTAD PARA VER, CANSANCIO VISUAL</v>
      </c>
      <c r="K42" s="68"/>
      <c r="L42" s="67" t="str">
        <f>VLOOKUP(I42,Hoja2!A$3:I$54,4,0)</f>
        <v>PG INSPECCIONES, PG EMERGENCIA</v>
      </c>
      <c r="M42" s="67" t="str">
        <f>VLOOKUP(I42,Hoja2!A$3:I$54,5,0)</f>
        <v>NO OBSERVADO</v>
      </c>
      <c r="N42" s="69">
        <v>10</v>
      </c>
      <c r="O42" s="69">
        <v>3</v>
      </c>
      <c r="P42" s="69">
        <v>25</v>
      </c>
      <c r="Q42" s="69">
        <f t="shared" si="15"/>
        <v>30</v>
      </c>
      <c r="R42" s="69">
        <f t="shared" si="16"/>
        <v>750</v>
      </c>
      <c r="S42" s="69" t="str">
        <f t="shared" si="17"/>
        <v>MA-30</v>
      </c>
      <c r="T42" s="62" t="str">
        <f t="shared" si="18"/>
        <v>I</v>
      </c>
      <c r="U42" s="62" t="str">
        <f t="shared" si="19"/>
        <v>No Aceptable</v>
      </c>
      <c r="V42" s="68">
        <v>3</v>
      </c>
      <c r="W42" s="67" t="str">
        <f>VLOOKUP(I42,Hoja2!A$3:I$54,6,0)</f>
        <v>SECUELA, CALIFICACIÓN DE ENFERMEDAD LABORAL</v>
      </c>
      <c r="X42" s="72"/>
      <c r="Y42" s="72"/>
      <c r="Z42" s="72"/>
      <c r="AA42" s="71" t="str">
        <f>VLOOKUP(I42,Hoja2!A$3:I$54,7,0)</f>
        <v>N/A</v>
      </c>
      <c r="AB42" s="71" t="str">
        <f>VLOOKUP(I42,Hoja2!A$3:I$54,8,0)</f>
        <v>AUTOCUIDADO E HIGIENE</v>
      </c>
      <c r="AC42" s="72" t="str">
        <f>VLOOKUP(I42,Hoja2!A$3:I$54,9,0)</f>
        <v>PG HIGIENE</v>
      </c>
      <c r="AD42" s="83"/>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42.75" customHeight="1">
      <c r="A43" s="133"/>
      <c r="B43" s="130"/>
      <c r="C43" s="124"/>
      <c r="D43" s="127"/>
      <c r="E43" s="112"/>
      <c r="F43" s="112"/>
      <c r="G43" s="112"/>
      <c r="H43" s="67" t="str">
        <f>VLOOKUP(I43,Hoja2!A$3:I$54,2,0)</f>
        <v>POLVOS INORGÁNICOS</v>
      </c>
      <c r="I43" s="109" t="s">
        <v>78</v>
      </c>
      <c r="J43" s="67" t="str">
        <f>VLOOKUP(I43,Hoja2!A$3:I$54,3,0)</f>
        <v>COMPLICACIONES RESPIRATORIAS</v>
      </c>
      <c r="K43" s="68"/>
      <c r="L43" s="67" t="str">
        <f>VLOOKUP(I43,Hoja2!A$3:I$54,4,0)</f>
        <v>PG INSPECCIONES, PG EMERGENCIA, PG RIESGO QUÍMICO</v>
      </c>
      <c r="M43" s="67" t="str">
        <f>VLOOKUP(I43,Hoja2!A$3:I$54,5,0)</f>
        <v>ELEMENTOS DE PROTECCIÓN PERSONAL</v>
      </c>
      <c r="N43" s="69">
        <v>2</v>
      </c>
      <c r="O43" s="69">
        <v>3</v>
      </c>
      <c r="P43" s="69">
        <v>10</v>
      </c>
      <c r="Q43" s="69">
        <f t="shared" si="15"/>
        <v>6</v>
      </c>
      <c r="R43" s="69">
        <f t="shared" si="16"/>
        <v>60</v>
      </c>
      <c r="S43" s="69" t="str">
        <f t="shared" si="17"/>
        <v>M-6</v>
      </c>
      <c r="T43" s="62" t="str">
        <f t="shared" si="18"/>
        <v>III</v>
      </c>
      <c r="U43" s="62" t="str">
        <f t="shared" si="19"/>
        <v>Mejorable</v>
      </c>
      <c r="V43" s="68">
        <v>3</v>
      </c>
      <c r="W43" s="67" t="str">
        <f>VLOOKUP(I43,Hoja2!A$3:I$54,6,0)</f>
        <v>SECUELA, CALIFICACIÓN DE ENFERMEDAD LABORAL</v>
      </c>
      <c r="X43" s="72"/>
      <c r="Y43" s="72"/>
      <c r="Z43" s="72"/>
      <c r="AA43" s="71" t="str">
        <f>VLOOKUP(I43,Hoja2!A$3:I$54,7,0)</f>
        <v>NS QUIMICOS</v>
      </c>
      <c r="AB43" s="71" t="str">
        <f>VLOOKUP(I43,Hoja2!A$3:I$54,8,0)</f>
        <v>BUENAS PRACTICAS Y USO DE EPP</v>
      </c>
      <c r="AC43" s="72" t="str">
        <f>VLOOKUP(I43,Hoja2!A$3:I$54,9,0)</f>
        <v>PG HIGIENE</v>
      </c>
      <c r="AD43" s="83"/>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42.75" customHeight="1">
      <c r="A44" s="133"/>
      <c r="B44" s="130"/>
      <c r="C44" s="124"/>
      <c r="D44" s="127"/>
      <c r="E44" s="112"/>
      <c r="F44" s="112"/>
      <c r="G44" s="112"/>
      <c r="H44" s="67" t="str">
        <f>VLOOKUP(I44,Hoja2!A$3:I$54,2,0)</f>
        <v>MATERIAL PARTICULADO</v>
      </c>
      <c r="I44" s="109" t="s">
        <v>84</v>
      </c>
      <c r="J44" s="67" t="str">
        <f>VLOOKUP(I44,Hoja2!A$3:I$54,3,0)</f>
        <v>COMPLICACIONES RESPIRATORIAS</v>
      </c>
      <c r="K44" s="68"/>
      <c r="L44" s="67" t="str">
        <f>VLOOKUP(I44,Hoja2!A$3:I$54,4,0)</f>
        <v>PG INSPECCIONES, PG EMERGENCIA, PG RIESGO QUÍMICO</v>
      </c>
      <c r="M44" s="67" t="str">
        <f>VLOOKUP(I44,Hoja2!A$3:I$54,5,0)</f>
        <v>ELEMENTOS DE PROTECCIÓN PERSONAL</v>
      </c>
      <c r="N44" s="69">
        <v>2</v>
      </c>
      <c r="O44" s="69">
        <v>1</v>
      </c>
      <c r="P44" s="69">
        <v>10</v>
      </c>
      <c r="Q44" s="69">
        <f t="shared" si="15"/>
        <v>2</v>
      </c>
      <c r="R44" s="69">
        <f t="shared" si="16"/>
        <v>20</v>
      </c>
      <c r="S44" s="69" t="str">
        <f t="shared" si="17"/>
        <v>B-2</v>
      </c>
      <c r="T44" s="62" t="str">
        <f t="shared" si="18"/>
        <v>IV</v>
      </c>
      <c r="U44" s="62" t="str">
        <f t="shared" si="19"/>
        <v>Aceptable</v>
      </c>
      <c r="V44" s="68">
        <v>3</v>
      </c>
      <c r="W44" s="67" t="str">
        <f>VLOOKUP(I44,Hoja2!A$3:I$54,6,0)</f>
        <v>SECUELA, CALIFICACIÓN DE ENFERMEDAD LABORAL</v>
      </c>
      <c r="X44" s="72"/>
      <c r="Y44" s="72"/>
      <c r="Z44" s="72"/>
      <c r="AA44" s="71" t="str">
        <f>VLOOKUP(I44,Hoja2!A$3:I$54,7,0)</f>
        <v>NS QUIMICOS</v>
      </c>
      <c r="AB44" s="71" t="str">
        <f>VLOOKUP(I44,Hoja2!A$3:I$54,8,0)</f>
        <v>BUENAS PRACTICAS Y USO DE EPP</v>
      </c>
      <c r="AC44" s="72" t="str">
        <f>VLOOKUP(I44,Hoja2!A$3:I$54,9,0)</f>
        <v>FORTALECIMIENTO PVE QUÍMICO</v>
      </c>
      <c r="AD44" s="83"/>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41.25" customHeight="1">
      <c r="A45" s="133"/>
      <c r="B45" s="130"/>
      <c r="C45" s="124"/>
      <c r="D45" s="127"/>
      <c r="E45" s="112"/>
      <c r="F45" s="112"/>
      <c r="G45" s="112"/>
      <c r="H45" s="67" t="str">
        <f>VLOOKUP(I45,Hoja2!A$3:I$54,2,0)</f>
        <v>HUMOS METÁLICOS O NO METÁLICOS</v>
      </c>
      <c r="I45" s="109" t="s">
        <v>93</v>
      </c>
      <c r="J45" s="67" t="str">
        <f>VLOOKUP(I45,Hoja2!A$3:I$54,3,0)</f>
        <v>COMPLICACIONES RESPIRATORIAS</v>
      </c>
      <c r="K45" s="68"/>
      <c r="L45" s="67" t="str">
        <f>VLOOKUP(I45,Hoja2!A$3:I$54,4,0)</f>
        <v>PG INSPECCIONES, PG EMERGENCIA, PG RIESGO QUÍMICO</v>
      </c>
      <c r="M45" s="67" t="str">
        <f>VLOOKUP(I45,Hoja2!A$3:I$54,5,0)</f>
        <v>ELEMENTOS DE PROTECCIÓN PERSONAL</v>
      </c>
      <c r="N45" s="69">
        <v>2</v>
      </c>
      <c r="O45" s="69">
        <v>1</v>
      </c>
      <c r="P45" s="69">
        <v>10</v>
      </c>
      <c r="Q45" s="69">
        <f t="shared" si="15"/>
        <v>2</v>
      </c>
      <c r="R45" s="69">
        <f t="shared" si="16"/>
        <v>20</v>
      </c>
      <c r="S45" s="69" t="str">
        <f t="shared" si="17"/>
        <v>B-2</v>
      </c>
      <c r="T45" s="62" t="str">
        <f t="shared" si="18"/>
        <v>IV</v>
      </c>
      <c r="U45" s="62" t="str">
        <f t="shared" si="19"/>
        <v>Aceptable</v>
      </c>
      <c r="V45" s="68">
        <v>3</v>
      </c>
      <c r="W45" s="67" t="str">
        <f>VLOOKUP(I45,Hoja2!A$3:I$54,6,0)</f>
        <v>SECUELA, CALIFICACIÓN DE ENFERMEDAD LABORAL, MUERTE</v>
      </c>
      <c r="X45" s="72"/>
      <c r="Y45" s="72"/>
      <c r="Z45" s="72"/>
      <c r="AA45" s="71" t="str">
        <f>VLOOKUP(I45,Hoja2!A$3:I$54,7,0)</f>
        <v>NS QUIMICOS</v>
      </c>
      <c r="AB45" s="71" t="str">
        <f>VLOOKUP(I45,Hoja2!A$3:I$54,8,0)</f>
        <v>BUENAS PRACTICAS, AUTOCUIDADO Y EPP</v>
      </c>
      <c r="AC45" s="72" t="str">
        <f>VLOOKUP(I45,Hoja2!A$3:I$54,9,0)</f>
        <v>FORTALECIMIENTO PVE QUÍMICO</v>
      </c>
      <c r="AD45" s="83"/>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46.5" customHeight="1">
      <c r="A46" s="133"/>
      <c r="B46" s="130"/>
      <c r="C46" s="124"/>
      <c r="D46" s="127"/>
      <c r="E46" s="112"/>
      <c r="F46" s="112"/>
      <c r="G46" s="112"/>
      <c r="H46" s="67" t="str">
        <f>VLOOKUP(I46,Hoja2!A$3:I$54,2,0)</f>
        <v>MICROORGANISMOS</v>
      </c>
      <c r="I46" s="109" t="s">
        <v>237</v>
      </c>
      <c r="J46" s="67" t="str">
        <f>VLOOKUP(I46,Hoja2!A$3:I$54,3,0)</f>
        <v>GRIPAS, NAUSEAS, MAREOS, MALESTAR GENERAL</v>
      </c>
      <c r="K46" s="68"/>
      <c r="L46" s="67" t="str">
        <f>VLOOKUP(I46,Hoja2!A$3:I$54,4,0)</f>
        <v>PG INSPECCIONES, PG EMERGENCIA</v>
      </c>
      <c r="M46" s="67" t="str">
        <f>VLOOKUP(I46,Hoja2!A$3:I$54,5,0)</f>
        <v>PVE BIOLÓGICO</v>
      </c>
      <c r="N46" s="69">
        <v>2</v>
      </c>
      <c r="O46" s="69">
        <v>1</v>
      </c>
      <c r="P46" s="69">
        <v>10</v>
      </c>
      <c r="Q46" s="69">
        <f t="shared" si="15"/>
        <v>2</v>
      </c>
      <c r="R46" s="69">
        <f t="shared" si="16"/>
        <v>20</v>
      </c>
      <c r="S46" s="69" t="str">
        <f t="shared" si="17"/>
        <v>B-2</v>
      </c>
      <c r="T46" s="62" t="str">
        <f t="shared" si="18"/>
        <v>IV</v>
      </c>
      <c r="U46" s="62" t="str">
        <f t="shared" si="19"/>
        <v>Aceptable</v>
      </c>
      <c r="V46" s="68">
        <v>3</v>
      </c>
      <c r="W46" s="67" t="str">
        <f>VLOOKUP(I46,Hoja2!A$3:I$54,6,0)</f>
        <v>SECUELA</v>
      </c>
      <c r="X46" s="72"/>
      <c r="Y46" s="72"/>
      <c r="Z46" s="72"/>
      <c r="AA46" s="71" t="str">
        <f>VLOOKUP(I46,Hoja2!A$3:I$54,7,0)</f>
        <v>NS BIOLÓGICO</v>
      </c>
      <c r="AB46" s="71" t="str">
        <f>VLOOKUP(I46,Hoja2!A$3:I$54,8,0)</f>
        <v>N/A</v>
      </c>
      <c r="AC46" s="72" t="str">
        <f>VLOOKUP(I46,Hoja2!A$3:I$54,9,0)</f>
        <v>BUENAS PRACTICAS</v>
      </c>
      <c r="AD46" s="83"/>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55.5" customHeight="1">
      <c r="A47" s="133"/>
      <c r="B47" s="130"/>
      <c r="C47" s="124"/>
      <c r="D47" s="127"/>
      <c r="E47" s="112"/>
      <c r="F47" s="112"/>
      <c r="G47" s="112"/>
      <c r="H47" s="67" t="str">
        <f>VLOOKUP(I47,Hoja2!A$3:I$54,2,0)</f>
        <v>MICROORGANISMOS EN EL AMBIENTE</v>
      </c>
      <c r="I47" s="109" t="s">
        <v>240</v>
      </c>
      <c r="J47" s="67" t="str">
        <f>VLOOKUP(I47,Hoja2!A$3:I$54,3,0)</f>
        <v>LESIONES EN LA PIEL, MALESTAR GENERAL</v>
      </c>
      <c r="K47" s="68"/>
      <c r="L47" s="67" t="str">
        <f>VLOOKUP(I47,Hoja2!A$3:I$54,4,0)</f>
        <v>PG INSPECCIONES, PG EMERGENCIA</v>
      </c>
      <c r="M47" s="67" t="str">
        <f>VLOOKUP(I47,Hoja2!A$3:I$54,5,0)</f>
        <v>PVE BIOLÓGICO, ELEMENTOS DE PROTECCION PERSONAL</v>
      </c>
      <c r="N47" s="69">
        <v>2</v>
      </c>
      <c r="O47" s="69">
        <v>3</v>
      </c>
      <c r="P47" s="69">
        <v>10</v>
      </c>
      <c r="Q47" s="69">
        <f t="shared" si="15"/>
        <v>6</v>
      </c>
      <c r="R47" s="69">
        <f t="shared" si="16"/>
        <v>60</v>
      </c>
      <c r="S47" s="69" t="str">
        <f t="shared" si="17"/>
        <v>M-6</v>
      </c>
      <c r="T47" s="62" t="str">
        <f t="shared" si="18"/>
        <v>III</v>
      </c>
      <c r="U47" s="62" t="str">
        <f t="shared" si="19"/>
        <v>Mejorable</v>
      </c>
      <c r="V47" s="68">
        <v>3</v>
      </c>
      <c r="W47" s="67" t="str">
        <f>VLOOKUP(I47,Hoja2!A$3:I$54,6,0)</f>
        <v>SECUELA, CALIFICACIÓN DE ENFERMEDAD LABORAL, MUERTE</v>
      </c>
      <c r="X47" s="72"/>
      <c r="Y47" s="72"/>
      <c r="Z47" s="72"/>
      <c r="AA47" s="71" t="str">
        <f>VLOOKUP(I47,Hoja2!A$3:I$54,7,0)</f>
        <v>NS BIOLÓGICO</v>
      </c>
      <c r="AB47" s="71" t="str">
        <f>VLOOKUP(I47,Hoja2!A$3:I$54,8,0)</f>
        <v>AUTOCIODADO E HIGIENE, USO DE EPP</v>
      </c>
      <c r="AC47" s="72" t="str">
        <f>VLOOKUP(I47,Hoja2!A$3:I$54,9,0)</f>
        <v>N/A</v>
      </c>
      <c r="AD47" s="83"/>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49.5" customHeight="1">
      <c r="A48" s="133"/>
      <c r="B48" s="130"/>
      <c r="C48" s="124"/>
      <c r="D48" s="127"/>
      <c r="E48" s="112"/>
      <c r="F48" s="112"/>
      <c r="G48" s="112"/>
      <c r="H48" s="67" t="str">
        <f>VLOOKUP(I48,Hoja2!A$3:I$54,2,0)</f>
        <v>HONGOS</v>
      </c>
      <c r="I48" s="109" t="s">
        <v>113</v>
      </c>
      <c r="J48" s="67" t="str">
        <f>VLOOKUP(I48,Hoja2!A$3:I$54,3,0)</f>
        <v>LESIONES EN LA PIEL</v>
      </c>
      <c r="K48" s="68"/>
      <c r="L48" s="67" t="str">
        <f>VLOOKUP(I48,Hoja2!A$3:I$54,4,0)</f>
        <v>PG INSPECCIONES, PG EMERGENCIA</v>
      </c>
      <c r="M48" s="67" t="str">
        <f>VLOOKUP(I48,Hoja2!A$3:I$54,5,0)</f>
        <v>PVE BIOLÓGICO</v>
      </c>
      <c r="N48" s="69">
        <v>2</v>
      </c>
      <c r="O48" s="69">
        <v>1</v>
      </c>
      <c r="P48" s="69">
        <v>10</v>
      </c>
      <c r="Q48" s="69">
        <f t="shared" si="15"/>
        <v>2</v>
      </c>
      <c r="R48" s="69">
        <f t="shared" si="16"/>
        <v>20</v>
      </c>
      <c r="S48" s="69" t="str">
        <f t="shared" si="17"/>
        <v>B-2</v>
      </c>
      <c r="T48" s="62" t="str">
        <f t="shared" si="18"/>
        <v>IV</v>
      </c>
      <c r="U48" s="62" t="str">
        <f t="shared" si="19"/>
        <v>Aceptable</v>
      </c>
      <c r="V48" s="68">
        <v>3</v>
      </c>
      <c r="W48" s="67" t="str">
        <f>VLOOKUP(I48,Hoja2!A$3:I$54,6,0)</f>
        <v>SECUELA</v>
      </c>
      <c r="X48" s="72"/>
      <c r="Y48" s="72"/>
      <c r="Z48" s="72"/>
      <c r="AA48" s="71" t="str">
        <f>VLOOKUP(I48,Hoja2!A$3:I$54,7,0)</f>
        <v>NS BIOLÓGICO</v>
      </c>
      <c r="AB48" s="71" t="str">
        <f>VLOOKUP(I48,Hoja2!A$3:I$54,8,0)</f>
        <v>AUTOCUIDADO E HIGIENE, USO DE EPP</v>
      </c>
      <c r="AC48" s="72" t="str">
        <f>VLOOKUP(I48,Hoja2!A$3:I$54,9,0)</f>
        <v>N/A</v>
      </c>
      <c r="AD48" s="83"/>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0.5">
      <c r="A49" s="133"/>
      <c r="B49" s="130"/>
      <c r="C49" s="124"/>
      <c r="D49" s="127"/>
      <c r="E49" s="112"/>
      <c r="F49" s="112"/>
      <c r="G49" s="112"/>
      <c r="H49" s="67" t="str">
        <f>VLOOKUP(I49,Hoja2!A$3:I$54,2,0)</f>
        <v>FLUIDOS</v>
      </c>
      <c r="I49" s="109" t="s">
        <v>117</v>
      </c>
      <c r="J49" s="67" t="str">
        <f>VLOOKUP(I49,Hoja2!A$3:I$54,3,0)</f>
        <v>LESIONES DÉRMICAS</v>
      </c>
      <c r="K49" s="68"/>
      <c r="L49" s="67" t="str">
        <f>VLOOKUP(I49,Hoja2!A$3:I$54,4,0)</f>
        <v>PG INSPECCIONES, PG EMERGENCIA</v>
      </c>
      <c r="M49" s="67" t="str">
        <f>VLOOKUP(I49,Hoja2!A$3:I$54,5,0)</f>
        <v>PVE BIOLÓGICO, ELEMENTOS DE PROTECCION PERSONAL</v>
      </c>
      <c r="N49" s="69">
        <v>2</v>
      </c>
      <c r="O49" s="69">
        <v>4</v>
      </c>
      <c r="P49" s="69">
        <v>25</v>
      </c>
      <c r="Q49" s="69">
        <f t="shared" si="15"/>
        <v>8</v>
      </c>
      <c r="R49" s="69">
        <f t="shared" si="16"/>
        <v>200</v>
      </c>
      <c r="S49" s="69" t="str">
        <f t="shared" si="17"/>
        <v>M-8</v>
      </c>
      <c r="T49" s="62" t="str">
        <f t="shared" si="18"/>
        <v>II</v>
      </c>
      <c r="U49" s="62" t="str">
        <f t="shared" si="19"/>
        <v>No Aceptable o Aceptable con Control Especifico</v>
      </c>
      <c r="V49" s="68">
        <v>3</v>
      </c>
      <c r="W49" s="67" t="str">
        <f>VLOOKUP(I49,Hoja2!A$3:I$54,6,0)</f>
        <v>SECUELA, CALIFICACIÓN DE ENFERMEDAD LABORAL, MUERTE</v>
      </c>
      <c r="X49" s="72"/>
      <c r="Y49" s="72"/>
      <c r="Z49" s="72"/>
      <c r="AA49" s="71" t="str">
        <f>VLOOKUP(I49,Hoja2!A$3:I$54,7,0)</f>
        <v>NS BIOLÓGICO</v>
      </c>
      <c r="AB49" s="71" t="str">
        <f>VLOOKUP(I49,Hoja2!A$3:I$54,8,0)</f>
        <v>AUTOCUIDADO E HIGIENE, USO DE EPP</v>
      </c>
      <c r="AC49" s="72" t="str">
        <f>VLOOKUP(I49,Hoja2!A$3:I$54,9,0)</f>
        <v>N/A</v>
      </c>
      <c r="AD49" s="83"/>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25.5">
      <c r="A50" s="133"/>
      <c r="B50" s="130"/>
      <c r="C50" s="124"/>
      <c r="D50" s="127"/>
      <c r="E50" s="112"/>
      <c r="F50" s="112"/>
      <c r="G50" s="112"/>
      <c r="H50" s="67" t="str">
        <f>VLOOKUP(I50,Hoja2!A$3:I$54,2,0)</f>
        <v>PARÁSITOS</v>
      </c>
      <c r="I50" s="109" t="s">
        <v>119</v>
      </c>
      <c r="J50" s="67" t="str">
        <f>VLOOKUP(I50,Hoja2!A$3:I$54,3,0)</f>
        <v>LESIONES, INFECCIONES PARASITARIAS</v>
      </c>
      <c r="K50" s="68"/>
      <c r="L50" s="67" t="str">
        <f>VLOOKUP(I50,Hoja2!A$3:I$54,4,0)</f>
        <v>PG INSPECCIONES, PG EMERGENCIA</v>
      </c>
      <c r="M50" s="67" t="str">
        <f>VLOOKUP(I50,Hoja2!A$3:I$54,5,0)</f>
        <v>PVE BIOLÓGICO, ELEMENTOS DE PROTECCION PERSONAL</v>
      </c>
      <c r="N50" s="69">
        <v>2</v>
      </c>
      <c r="O50" s="69">
        <v>2</v>
      </c>
      <c r="P50" s="69">
        <v>10</v>
      </c>
      <c r="Q50" s="69">
        <f t="shared" si="15"/>
        <v>4</v>
      </c>
      <c r="R50" s="69">
        <f t="shared" si="16"/>
        <v>40</v>
      </c>
      <c r="S50" s="69" t="str">
        <f t="shared" si="17"/>
        <v>B-4</v>
      </c>
      <c r="T50" s="62" t="str">
        <f t="shared" si="18"/>
        <v>III</v>
      </c>
      <c r="U50" s="62" t="str">
        <f t="shared" si="19"/>
        <v>Mejorable</v>
      </c>
      <c r="V50" s="68">
        <v>3</v>
      </c>
      <c r="W50" s="67" t="str">
        <f>VLOOKUP(I50,Hoja2!A$3:I$54,6,0)</f>
        <v>SECUELA</v>
      </c>
      <c r="X50" s="72"/>
      <c r="Y50" s="72"/>
      <c r="Z50" s="72"/>
      <c r="AA50" s="71" t="str">
        <f>VLOOKUP(I50,Hoja2!A$3:I$54,7,0)</f>
        <v>NS BIOLÓGICO</v>
      </c>
      <c r="AB50" s="71" t="str">
        <f>VLOOKUP(I50,Hoja2!A$3:I$54,8,0)</f>
        <v>AUTOCUIDADO E HIGIENE, USO DE EPP</v>
      </c>
      <c r="AC50" s="72" t="str">
        <f>VLOOKUP(I50,Hoja2!A$3:I$54,9,0)</f>
        <v>N/A</v>
      </c>
      <c r="AD50" s="83"/>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25.5">
      <c r="A51" s="133"/>
      <c r="B51" s="130"/>
      <c r="C51" s="124"/>
      <c r="D51" s="127"/>
      <c r="E51" s="112"/>
      <c r="F51" s="112"/>
      <c r="G51" s="112"/>
      <c r="H51" s="67" t="str">
        <f>VLOOKUP(I51,Hoja2!A$3:I$54,2,0)</f>
        <v>ANIMALES VIVOS</v>
      </c>
      <c r="I51" s="109" t="s">
        <v>122</v>
      </c>
      <c r="J51" s="67" t="str">
        <f>VLOOKUP(I51,Hoja2!A$3:I$54,3,0)</f>
        <v>LESIONES EN TEJIDOS, INFECCIONES, ENFERMADES INFECTOCONTAGIOSAS</v>
      </c>
      <c r="K51" s="68"/>
      <c r="L51" s="67" t="str">
        <f>VLOOKUP(I51,Hoja2!A$3:I$54,4,0)</f>
        <v>PG INSPECCIONES, PG EMERGENCIA</v>
      </c>
      <c r="M51" s="67" t="str">
        <f>VLOOKUP(I51,Hoja2!A$3:I$54,5,0)</f>
        <v>ELEMENTOS DE PROTECCIÓN PERSONAL</v>
      </c>
      <c r="N51" s="69">
        <v>2</v>
      </c>
      <c r="O51" s="69">
        <v>2</v>
      </c>
      <c r="P51" s="69">
        <v>10</v>
      </c>
      <c r="Q51" s="69">
        <f t="shared" si="15"/>
        <v>4</v>
      </c>
      <c r="R51" s="69">
        <f t="shared" si="16"/>
        <v>40</v>
      </c>
      <c r="S51" s="69" t="str">
        <f t="shared" si="17"/>
        <v>B-4</v>
      </c>
      <c r="T51" s="62" t="str">
        <f t="shared" si="18"/>
        <v>III</v>
      </c>
      <c r="U51" s="62" t="str">
        <f t="shared" si="19"/>
        <v>Mejorable</v>
      </c>
      <c r="V51" s="68">
        <v>3</v>
      </c>
      <c r="W51" s="67" t="str">
        <f>VLOOKUP(I51,Hoja2!A$3:I$54,6,0)</f>
        <v>SECUELA, CALIFICACIÓN DE ENFERMEDAD LABORAL, MUERTE</v>
      </c>
      <c r="X51" s="72"/>
      <c r="Y51" s="72"/>
      <c r="Z51" s="72"/>
      <c r="AA51" s="71" t="str">
        <f>VLOOKUP(I51,Hoja2!A$3:I$54,7,0)</f>
        <v>NS BIOLÓGICO</v>
      </c>
      <c r="AB51" s="71" t="str">
        <f>VLOOKUP(I51,Hoja2!A$3:I$54,8,0)</f>
        <v>AUTOCUIDADO E HIGIENE, USO DE EPP</v>
      </c>
      <c r="AC51" s="72" t="str">
        <f>VLOOKUP(I51,Hoja2!A$3:I$54,9,0)</f>
        <v>BUENAS PRACTICAS</v>
      </c>
      <c r="AD51" s="83"/>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38.25">
      <c r="A52" s="133"/>
      <c r="B52" s="130"/>
      <c r="C52" s="124"/>
      <c r="D52" s="127"/>
      <c r="E52" s="112"/>
      <c r="F52" s="112"/>
      <c r="G52" s="112"/>
      <c r="H52" s="67" t="str">
        <f>VLOOKUP(I52,Hoja2!A$3:I$54,2,0)</f>
        <v>CARGA DE UN PESO MAYOR AL RECOMENDADO</v>
      </c>
      <c r="I52" s="109" t="s">
        <v>125</v>
      </c>
      <c r="J52" s="67" t="str">
        <f>VLOOKUP(I52,Hoja2!A$3:I$54,3,0)</f>
        <v>LESIONES OSTEOMUSCULARES</v>
      </c>
      <c r="K52" s="68"/>
      <c r="L52" s="67" t="str">
        <f>VLOOKUP(I52,Hoja2!A$3:I$54,4,0)</f>
        <v>PG INSPECCIONES, PG EMERGENCIA</v>
      </c>
      <c r="M52" s="67" t="str">
        <f>VLOOKUP(I52,Hoja2!A$3:I$54,5,0)</f>
        <v>PVE BIOMECÁNICO, PROGRAMA PAUSAS ACTIVAS, PG MEDICINA PREVENTIVA Y DEL TRABAJO</v>
      </c>
      <c r="N52" s="69">
        <v>2</v>
      </c>
      <c r="O52" s="69">
        <v>3</v>
      </c>
      <c r="P52" s="69">
        <v>10</v>
      </c>
      <c r="Q52" s="69">
        <f t="shared" si="15"/>
        <v>6</v>
      </c>
      <c r="R52" s="69">
        <f t="shared" si="16"/>
        <v>60</v>
      </c>
      <c r="S52" s="69" t="str">
        <f t="shared" si="17"/>
        <v>M-6</v>
      </c>
      <c r="T52" s="62" t="str">
        <f t="shared" si="18"/>
        <v>III</v>
      </c>
      <c r="U52" s="62" t="str">
        <f t="shared" si="19"/>
        <v>Mejorable</v>
      </c>
      <c r="V52" s="68">
        <v>3</v>
      </c>
      <c r="W52" s="67" t="str">
        <f>VLOOKUP(I52,Hoja2!A$3:I$54,6,0)</f>
        <v>SECUELA, CALIFICACIÓN DE ENFERMEDAD LABORAL</v>
      </c>
      <c r="X52" s="72"/>
      <c r="Y52" s="72"/>
      <c r="Z52" s="72"/>
      <c r="AA52" s="71" t="str">
        <f>VLOOKUP(I52,Hoja2!A$3:I$54,7,0)</f>
        <v>NS MANEJO DE CARGAS</v>
      </c>
      <c r="AB52" s="71" t="str">
        <f>VLOOKUP(I52,Hoja2!A$3:I$54,8,0)</f>
        <v>LEVANTAMIENTO MANUAL Y MECÁNICO DE CARGAS</v>
      </c>
      <c r="AC52" s="72" t="str">
        <f>VLOOKUP(I52,Hoja2!A$3:I$54,9,0)</f>
        <v>FORTALECIMIENTO PVE BIOMECÁNICO</v>
      </c>
      <c r="AD52" s="83"/>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25.5">
      <c r="A53" s="133"/>
      <c r="B53" s="130"/>
      <c r="C53" s="124"/>
      <c r="D53" s="127"/>
      <c r="E53" s="112"/>
      <c r="F53" s="112"/>
      <c r="G53" s="112"/>
      <c r="H53" s="67" t="str">
        <f>VLOOKUP(I53,Hoja2!A$3:I$54,2,0)</f>
        <v>RELACIONES, COHESIÓN, CALIDAD DE INTERACCIONES NO EFECTIVA, NO HAY TRABAJO EN EQUIPO</v>
      </c>
      <c r="I53" s="109" t="s">
        <v>141</v>
      </c>
      <c r="J53" s="67" t="str">
        <f>VLOOKUP(I53,Hoja2!A$3:I$54,3,0)</f>
        <v>ENFERMEDADES DIGESTIVAS, IRRITABILIDAD</v>
      </c>
      <c r="K53" s="68"/>
      <c r="L53" s="67" t="str">
        <f>VLOOKUP(I53,Hoja2!A$3:I$54,4,0)</f>
        <v>N/A</v>
      </c>
      <c r="M53" s="67" t="str">
        <f>VLOOKUP(I53,Hoja2!A$3:I$54,5,0)</f>
        <v>PVE PSICOSOCIAL</v>
      </c>
      <c r="N53" s="69">
        <v>2</v>
      </c>
      <c r="O53" s="69">
        <v>3</v>
      </c>
      <c r="P53" s="69">
        <v>10</v>
      </c>
      <c r="Q53" s="69">
        <f t="shared" si="15"/>
        <v>6</v>
      </c>
      <c r="R53" s="69">
        <f t="shared" si="16"/>
        <v>60</v>
      </c>
      <c r="S53" s="69" t="str">
        <f t="shared" si="17"/>
        <v>M-6</v>
      </c>
      <c r="T53" s="62" t="str">
        <f t="shared" si="18"/>
        <v>III</v>
      </c>
      <c r="U53" s="62" t="str">
        <f t="shared" si="19"/>
        <v>Mejorable</v>
      </c>
      <c r="V53" s="68">
        <v>3</v>
      </c>
      <c r="W53" s="67" t="str">
        <f>VLOOKUP(I53,Hoja2!A$3:I$54,6,0)</f>
        <v>SECUELA, CALIFICACIÓN DE ENFERMEDAD LABORAL</v>
      </c>
      <c r="X53" s="72"/>
      <c r="Y53" s="72"/>
      <c r="Z53" s="72"/>
      <c r="AA53" s="71" t="str">
        <f>VLOOKUP(I53,Hoja2!A$3:I$54,7,0)</f>
        <v>N/A</v>
      </c>
      <c r="AB53" s="71" t="str">
        <f>VLOOKUP(I53,Hoja2!A$3:I$54,8,0)</f>
        <v>N/A</v>
      </c>
      <c r="AC53" s="72" t="str">
        <f>VLOOKUP(I53,Hoja2!A$3:I$54,9,0)</f>
        <v>FORTALECIMIENTO PVE PSICOSOCIAL</v>
      </c>
      <c r="AD53" s="83"/>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25.5">
      <c r="A54" s="133"/>
      <c r="B54" s="130"/>
      <c r="C54" s="124"/>
      <c r="D54" s="127"/>
      <c r="E54" s="112"/>
      <c r="F54" s="112"/>
      <c r="G54" s="112"/>
      <c r="H54" s="67" t="str">
        <f>VLOOKUP(I54,Hoja2!A$3:I$54,2,0)</f>
        <v>CARGA MENTAL, DEMANDAS EMOCIONALES, INESPECIFICIDAD DE DEFINICIÓN DE ROLES, MONOTONÍA</v>
      </c>
      <c r="I54" s="109" t="s">
        <v>146</v>
      </c>
      <c r="J54" s="67" t="str">
        <f>VLOOKUP(I54,Hoja2!A$3:I$54,3,0)</f>
        <v>ESTRÉS, CEFALÉA, IRRITABILIDAD</v>
      </c>
      <c r="K54" s="68"/>
      <c r="L54" s="67" t="str">
        <f>VLOOKUP(I54,Hoja2!A$3:I$54,4,0)</f>
        <v>N/A</v>
      </c>
      <c r="M54" s="67" t="str">
        <f>VLOOKUP(I54,Hoja2!A$3:I$54,5,0)</f>
        <v>PVE PSICOSOCIAL</v>
      </c>
      <c r="N54" s="69">
        <v>2</v>
      </c>
      <c r="O54" s="69">
        <v>1</v>
      </c>
      <c r="P54" s="69">
        <v>10</v>
      </c>
      <c r="Q54" s="69">
        <f t="shared" si="15"/>
        <v>2</v>
      </c>
      <c r="R54" s="69">
        <f t="shared" si="16"/>
        <v>20</v>
      </c>
      <c r="S54" s="69" t="str">
        <f t="shared" si="17"/>
        <v>B-2</v>
      </c>
      <c r="T54" s="62" t="str">
        <f t="shared" si="18"/>
        <v>IV</v>
      </c>
      <c r="U54" s="62" t="str">
        <f t="shared" si="19"/>
        <v>Aceptable</v>
      </c>
      <c r="V54" s="68">
        <v>3</v>
      </c>
      <c r="W54" s="67" t="str">
        <f>VLOOKUP(I54,Hoja2!A$3:I$54,6,0)</f>
        <v>SECUELA, CALIFICACIÓN DE ENFERMEDAD LABORAL</v>
      </c>
      <c r="X54" s="72"/>
      <c r="Y54" s="72"/>
      <c r="Z54" s="72"/>
      <c r="AA54" s="71" t="str">
        <f>VLOOKUP(I54,Hoja2!A$3:I$54,7,0)</f>
        <v>N/A</v>
      </c>
      <c r="AB54" s="71" t="str">
        <f>VLOOKUP(I54,Hoja2!A$3:I$54,8,0)</f>
        <v>N/A</v>
      </c>
      <c r="AC54" s="72" t="str">
        <f>VLOOKUP(I54,Hoja2!A$3:I$54,9,0)</f>
        <v>FORTALECIMIENTO PVE PSICOSOCIAL</v>
      </c>
      <c r="AD54" s="83"/>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38.25">
      <c r="A55" s="133"/>
      <c r="B55" s="130"/>
      <c r="C55" s="124"/>
      <c r="D55" s="127"/>
      <c r="E55" s="112"/>
      <c r="F55" s="112"/>
      <c r="G55" s="112"/>
      <c r="H55" s="67" t="str">
        <f>VLOOKUP(I55,Hoja2!A$3:I$54,2,0)</f>
        <v>TECNOLOGÍA NO AVANZADA, COMUNICACIÓN NO EFECTIVA, SOBRECARGA CUANTITATIVA Y CUALITATIVA, NO HAY VARIACIÓN EN FORMA DE TRABAJO</v>
      </c>
      <c r="I55" s="109" t="s">
        <v>149</v>
      </c>
      <c r="J55" s="67" t="str">
        <f>VLOOKUP(I55,Hoja2!A$3:I$54,3,0)</f>
        <v>ENFERMEDADES DIGESTIVAS, IRRITABILIDAD</v>
      </c>
      <c r="K55" s="68"/>
      <c r="L55" s="67" t="str">
        <f>VLOOKUP(I55,Hoja2!A$3:I$54,4,0)</f>
        <v>N/A</v>
      </c>
      <c r="M55" s="67" t="str">
        <f>VLOOKUP(I55,Hoja2!A$3:I$54,5,0)</f>
        <v>PVE PSICOSOCIAL</v>
      </c>
      <c r="N55" s="69">
        <v>2</v>
      </c>
      <c r="O55" s="69">
        <v>2</v>
      </c>
      <c r="P55" s="69">
        <v>10</v>
      </c>
      <c r="Q55" s="69">
        <f t="shared" si="15"/>
        <v>4</v>
      </c>
      <c r="R55" s="69">
        <f t="shared" si="16"/>
        <v>40</v>
      </c>
      <c r="S55" s="69" t="str">
        <f t="shared" si="17"/>
        <v>B-4</v>
      </c>
      <c r="T55" s="66" t="str">
        <f t="shared" si="18"/>
        <v>III</v>
      </c>
      <c r="U55" s="66" t="str">
        <f t="shared" si="19"/>
        <v>Mejorable</v>
      </c>
      <c r="V55" s="68">
        <v>3</v>
      </c>
      <c r="W55" s="67" t="str">
        <f>VLOOKUP(I55,Hoja2!A$3:I$54,6,0)</f>
        <v>SECUELA, CALIFICACIÓN DE ENFERMEDAD LABORAL</v>
      </c>
      <c r="X55" s="72"/>
      <c r="Y55" s="72"/>
      <c r="Z55" s="72"/>
      <c r="AA55" s="71" t="str">
        <f>VLOOKUP(I55,Hoja2!A$3:I$54,7,0)</f>
        <v>N/A</v>
      </c>
      <c r="AB55" s="71" t="str">
        <f>VLOOKUP(I55,Hoja2!A$3:I$54,8,0)</f>
        <v>N/A</v>
      </c>
      <c r="AC55" s="72" t="str">
        <f>VLOOKUP(I55,Hoja2!A$3:I$54,9,0)</f>
        <v>FORTALECIMIENTO PVE PSICOSOCIAL</v>
      </c>
      <c r="AD55" s="83"/>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25.5">
      <c r="A56" s="133"/>
      <c r="B56" s="130"/>
      <c r="C56" s="124"/>
      <c r="D56" s="127"/>
      <c r="E56" s="112"/>
      <c r="F56" s="112"/>
      <c r="G56" s="112"/>
      <c r="H56" s="67" t="str">
        <f>VLOOKUP(I56,Hoja2!A$3:I$54,2,0)</f>
        <v>ESTILOS DE MANDO RÍGIDOS, AUSENCIA DE CAPACITACIÓN, AUSENCIA DE PROGRAMAS DE BIENESTAR</v>
      </c>
      <c r="I56" s="109" t="s">
        <v>154</v>
      </c>
      <c r="J56" s="67" t="str">
        <f>VLOOKUP(I56,Hoja2!A$3:I$54,3,0)</f>
        <v>ESTRÉS, DEPRESIÓN, DESMOTIVACIÓN, AUSENCIA DE ATENCIÓN</v>
      </c>
      <c r="K56" s="68"/>
      <c r="L56" s="67" t="str">
        <f>VLOOKUP(I56,Hoja2!A$3:I$54,4,0)</f>
        <v>N/A</v>
      </c>
      <c r="M56" s="67" t="str">
        <f>VLOOKUP(I56,Hoja2!A$3:I$54,5,0)</f>
        <v>PVE PSICOSOCIAL</v>
      </c>
      <c r="N56" s="69">
        <v>2</v>
      </c>
      <c r="O56" s="69">
        <v>2</v>
      </c>
      <c r="P56" s="69">
        <v>10</v>
      </c>
      <c r="Q56" s="69">
        <f t="shared" si="15"/>
        <v>4</v>
      </c>
      <c r="R56" s="69">
        <f t="shared" si="16"/>
        <v>40</v>
      </c>
      <c r="S56" s="69" t="str">
        <f t="shared" si="17"/>
        <v>B-4</v>
      </c>
      <c r="T56" s="66" t="str">
        <f t="shared" si="18"/>
        <v>III</v>
      </c>
      <c r="U56" s="66" t="str">
        <f t="shared" si="19"/>
        <v>Mejorable</v>
      </c>
      <c r="V56" s="68">
        <v>3</v>
      </c>
      <c r="W56" s="67" t="str">
        <f>VLOOKUP(I56,Hoja2!A$3:I$54,6,0)</f>
        <v>SECUELA, CALIFICACIÓN DE ENFERMEDAD LABORAL</v>
      </c>
      <c r="X56" s="72"/>
      <c r="Y56" s="72"/>
      <c r="Z56" s="72"/>
      <c r="AA56" s="71" t="str">
        <f>VLOOKUP(I56,Hoja2!A$3:I$54,7,0)</f>
        <v>N/A</v>
      </c>
      <c r="AB56" s="71" t="str">
        <f>VLOOKUP(I56,Hoja2!A$3:I$54,8,0)</f>
        <v>N/A</v>
      </c>
      <c r="AC56" s="72" t="str">
        <f>VLOOKUP(I56,Hoja2!A$3:I$54,9,0)</f>
        <v>FORTALECIMIENTO PVE PSICOSOCIAL</v>
      </c>
      <c r="AD56" s="83"/>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25.5">
      <c r="A57" s="133"/>
      <c r="B57" s="130"/>
      <c r="C57" s="124"/>
      <c r="D57" s="127"/>
      <c r="E57" s="112"/>
      <c r="F57" s="112"/>
      <c r="G57" s="112"/>
      <c r="H57" s="67" t="str">
        <f>VLOOKUP(I57,Hoja2!A$3:I$54,2,0)</f>
        <v>SISMOS, INCENDIOS, INUNDACIONES, TERREMOTOS, VENDAVALES</v>
      </c>
      <c r="I57" s="109" t="s">
        <v>250</v>
      </c>
      <c r="J57" s="67" t="str">
        <f>VLOOKUP(I57,Hoja2!A$3:I$54,3,0)</f>
        <v>LESIONES, ATRAPAMIENTO, APLASTAMIENTO, PÉRDIDAS MATERIALES</v>
      </c>
      <c r="K57" s="68"/>
      <c r="L57" s="67" t="str">
        <f>VLOOKUP(I57,Hoja2!A$3:I$54,4,0)</f>
        <v>PG INSPECCIONES, PG EMERGENCIA</v>
      </c>
      <c r="M57" s="67" t="str">
        <f>VLOOKUP(I57,Hoja2!A$3:I$54,5,0)</f>
        <v>BRIGADAS DE EMERGENCIA</v>
      </c>
      <c r="N57" s="69">
        <v>2</v>
      </c>
      <c r="O57" s="69">
        <v>2</v>
      </c>
      <c r="P57" s="69">
        <v>10</v>
      </c>
      <c r="Q57" s="69">
        <f t="shared" si="15"/>
        <v>4</v>
      </c>
      <c r="R57" s="69">
        <f t="shared" si="16"/>
        <v>40</v>
      </c>
      <c r="S57" s="69" t="str">
        <f t="shared" si="17"/>
        <v>B-4</v>
      </c>
      <c r="T57" s="66" t="str">
        <f t="shared" si="18"/>
        <v>III</v>
      </c>
      <c r="U57" s="66" t="str">
        <f t="shared" si="19"/>
        <v>Mejorable</v>
      </c>
      <c r="V57" s="68">
        <v>3</v>
      </c>
      <c r="W57" s="67" t="str">
        <f>VLOOKUP(I57,Hoja2!A$3:I$54,6,0)</f>
        <v>SECUELA, CALIFICACIÓN DE ENFERMEDAD LABORAL, MUERTE</v>
      </c>
      <c r="X57" s="72"/>
      <c r="Y57" s="72"/>
      <c r="Z57" s="72"/>
      <c r="AA57" s="71" t="str">
        <f>VLOOKUP(I57,Hoja2!A$3:I$54,7,0)</f>
        <v>NS PLANES DE EMERGENCIA</v>
      </c>
      <c r="AB57" s="71" t="str">
        <f>VLOOKUP(I57,Hoja2!A$3:I$54,8,0)</f>
        <v>N/A</v>
      </c>
      <c r="AC57" s="72" t="str">
        <f>VLOOKUP(I57,Hoja2!A$3:I$54,9,0)</f>
        <v>N/A</v>
      </c>
      <c r="AD57" s="83"/>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26.25" thickBot="1">
      <c r="A58" s="133"/>
      <c r="B58" s="130"/>
      <c r="C58" s="125"/>
      <c r="D58" s="128"/>
      <c r="E58" s="113"/>
      <c r="F58" s="113"/>
      <c r="G58" s="113"/>
      <c r="H58" s="84" t="str">
        <f>VLOOKUP(I58,Hoja2!A$3:I$54,2,0)</f>
        <v>LLUVIAS, GRANIZADA, HELADAS</v>
      </c>
      <c r="I58" s="110" t="s">
        <v>251</v>
      </c>
      <c r="J58" s="84" t="str">
        <f>VLOOKUP(I58,Hoja2!A$3:I$54,3,0)</f>
        <v>LESIONES, ATRAPAMIENTO, APLASTAMIENTO, PÉRDIDAS MATERIALES</v>
      </c>
      <c r="K58" s="85"/>
      <c r="L58" s="84" t="str">
        <f>VLOOKUP(I58,Hoja2!A$3:I$54,4,0)</f>
        <v>PG INSPECCIONES, PG EMERGENCIA</v>
      </c>
      <c r="M58" s="84" t="str">
        <f>VLOOKUP(I58,Hoja2!A$3:I$54,5,0)</f>
        <v>BRIGADAS DE EMERGENCIA</v>
      </c>
      <c r="N58" s="86">
        <v>2</v>
      </c>
      <c r="O58" s="86">
        <v>3</v>
      </c>
      <c r="P58" s="86">
        <v>10</v>
      </c>
      <c r="Q58" s="86">
        <f t="shared" si="15"/>
        <v>6</v>
      </c>
      <c r="R58" s="86">
        <f t="shared" si="16"/>
        <v>60</v>
      </c>
      <c r="S58" s="86" t="str">
        <f t="shared" si="17"/>
        <v>M-6</v>
      </c>
      <c r="T58" s="87" t="str">
        <f t="shared" si="18"/>
        <v>III</v>
      </c>
      <c r="U58" s="87" t="str">
        <f t="shared" si="19"/>
        <v>Mejorable</v>
      </c>
      <c r="V58" s="85">
        <v>3</v>
      </c>
      <c r="W58" s="84" t="str">
        <f>VLOOKUP(I58,Hoja2!A$3:I$54,6,0)</f>
        <v>SECUELA, CALIFICACIÓN DE ENFERMEDAD LABORAL, MUERTE</v>
      </c>
      <c r="X58" s="88"/>
      <c r="Y58" s="88"/>
      <c r="Z58" s="88"/>
      <c r="AA58" s="89" t="str">
        <f>VLOOKUP(I58,Hoja2!A$3:I$54,7,0)</f>
        <v>NS PLANES DE EMERGENCIA</v>
      </c>
      <c r="AB58" s="89" t="str">
        <f>VLOOKUP(I58,Hoja2!A$3:I$54,8,0)</f>
        <v>N/A</v>
      </c>
      <c r="AC58" s="88" t="str">
        <f>VLOOKUP(I58,Hoja2!A$3:I$54,9,0)</f>
        <v>N/A</v>
      </c>
      <c r="AD58" s="90"/>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25.5">
      <c r="A59" s="133"/>
      <c r="B59" s="130"/>
      <c r="C59" s="114" t="s">
        <v>273</v>
      </c>
      <c r="D59" s="117" t="s">
        <v>316</v>
      </c>
      <c r="E59" s="120" t="s">
        <v>271</v>
      </c>
      <c r="F59" s="120">
        <v>32</v>
      </c>
      <c r="G59" s="120" t="s">
        <v>256</v>
      </c>
      <c r="H59" s="73" t="str">
        <f>VLOOKUP(I59,Hoja2!A$3:I$54,2,0)</f>
        <v>INADECUADAS CONEXIONES ELÉCTRICAS, SATURACIÓN EN TOMAS DE ENERGÍA</v>
      </c>
      <c r="I59" s="74" t="s">
        <v>158</v>
      </c>
      <c r="J59" s="73" t="str">
        <f>VLOOKUP(I59,Hoja2!A$3:I$54,3,0)</f>
        <v>QUEMADURAS, ELECTROCUCIÓN, ARITMIA CARDIACA, MUERTE</v>
      </c>
      <c r="K59" s="75"/>
      <c r="L59" s="73" t="str">
        <f>VLOOKUP(I59,Hoja2!A$3:I$54,4,0)</f>
        <v>PG INSPECCIONES, PG EMERGENCIA, REQUISITOS MÍNIMOS PARA LÍNEAS ELÉCTRICAS</v>
      </c>
      <c r="M59" s="73" t="str">
        <f>VLOOKUP(I59,Hoja2!A$3:I$54,5,0)</f>
        <v>ELEMENTOS DE PROTECCIÓN PERSONAL</v>
      </c>
      <c r="N59" s="76">
        <v>10</v>
      </c>
      <c r="O59" s="76">
        <v>3</v>
      </c>
      <c r="P59" s="76">
        <v>60</v>
      </c>
      <c r="Q59" s="76">
        <f t="shared" si="15"/>
        <v>30</v>
      </c>
      <c r="R59" s="76">
        <f t="shared" si="16"/>
        <v>1800</v>
      </c>
      <c r="S59" s="76" t="str">
        <f t="shared" si="17"/>
        <v>MA-30</v>
      </c>
      <c r="T59" s="77" t="str">
        <f t="shared" si="18"/>
        <v>I</v>
      </c>
      <c r="U59" s="77" t="str">
        <f>IF(T59=0,"",IF(T59="IV","Aceptable",IF(T59="III","Mejorable",IF(T59="II","No Aceptable o Aceptable con Control Especifico",IF(T59="I","No Aceptable","")))))</f>
        <v>No Aceptable</v>
      </c>
      <c r="V59" s="75">
        <v>8</v>
      </c>
      <c r="W59" s="73" t="str">
        <f>VLOOKUP(I59,Hoja2!A$3:I$54,6,0)</f>
        <v>SECUELA, CALIFICACIÓN DE ENFERMEDAD LABORAL, MUERTE</v>
      </c>
      <c r="X59" s="78"/>
      <c r="Y59" s="78"/>
      <c r="Z59" s="78"/>
      <c r="AA59" s="79" t="str">
        <f>VLOOKUP(I59,Hoja2!A$3:I$54,7,0)</f>
        <v>NS LÍNEAS ELÉCTRICAS</v>
      </c>
      <c r="AB59" s="79" t="str">
        <f>VLOOKUP(I59,Hoja2!A$3:I$54,8,0)</f>
        <v>BUENAS PRACTICAS, APLICACIÓN DE PROCEDIMIENTOS</v>
      </c>
      <c r="AC59" s="80" t="str">
        <f>VLOOKUP(I59,Hoja2!A$3:I$54,9,0)</f>
        <v>BUENAS PRACTICAS, APLICACIÓN DE PROCEDIMIENTOS</v>
      </c>
      <c r="AD59" s="81"/>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25.5">
      <c r="A60" s="133"/>
      <c r="B60" s="130"/>
      <c r="C60" s="115"/>
      <c r="D60" s="118"/>
      <c r="E60" s="121"/>
      <c r="F60" s="121"/>
      <c r="G60" s="121"/>
      <c r="H60" s="58" t="str">
        <f>VLOOKUP(I60,Hoja2!A$3:I$54,2,0)</f>
        <v>INADECUADAS CONEXIONES ELÉCTRICAS, SATURACIÓN EN TOMAS DE ENERGÍA</v>
      </c>
      <c r="I60" s="59" t="s">
        <v>163</v>
      </c>
      <c r="J60" s="58" t="str">
        <f>VLOOKUP(I60,Hoja2!A$3:I$54,3,0)</f>
        <v>INTOXICACIÓN, QUEMADURAS</v>
      </c>
      <c r="K60" s="60"/>
      <c r="L60" s="58" t="str">
        <f>VLOOKUP(I60,Hoja2!A$3:I$54,4,0)</f>
        <v>PG INSPECCIONES, PG EMERGENCIA</v>
      </c>
      <c r="M60" s="58" t="str">
        <f>VLOOKUP(I60,Hoja2!A$3:I$54,5,0)</f>
        <v>BRIGADAS DE EMERGENCIA</v>
      </c>
      <c r="N60" s="61">
        <v>10</v>
      </c>
      <c r="O60" s="61">
        <v>3</v>
      </c>
      <c r="P60" s="61">
        <v>60</v>
      </c>
      <c r="Q60" s="61">
        <f t="shared" si="15"/>
        <v>30</v>
      </c>
      <c r="R60" s="61">
        <f t="shared" si="16"/>
        <v>1800</v>
      </c>
      <c r="S60" s="61" t="str">
        <f t="shared" si="17"/>
        <v>MA-30</v>
      </c>
      <c r="T60" s="62" t="str">
        <f t="shared" si="18"/>
        <v>I</v>
      </c>
      <c r="U60" s="62" t="str">
        <f aca="true" t="shared" si="20" ref="U60:U82">IF(T60=0,"",IF(T60="IV","Aceptable",IF(T60="III","Mejorable",IF(T60="II","No Aceptable o Aceptable con Control Especifico",IF(T60="I","No Aceptable","")))))</f>
        <v>No Aceptable</v>
      </c>
      <c r="V60" s="60">
        <v>8</v>
      </c>
      <c r="W60" s="58" t="str">
        <f>VLOOKUP(I60,Hoja2!A$3:I$54,6,0)</f>
        <v>SECUELA, CALIFICACIÓN DE ENFERMEDAD LABORAL, MUERTE</v>
      </c>
      <c r="X60" s="63"/>
      <c r="Y60" s="63"/>
      <c r="Z60" s="63"/>
      <c r="AA60" s="64" t="str">
        <f>VLOOKUP(I60,Hoja2!A$3:I$54,7,0)</f>
        <v>NS PLANES DE EMERGENCIA</v>
      </c>
      <c r="AB60" s="64" t="str">
        <f>VLOOKUP(I60,Hoja2!A$3:I$54,8,0)</f>
        <v>REPORTES DE CONDICIONES INSEGURAS</v>
      </c>
      <c r="AC60" s="65" t="str">
        <f>VLOOKUP(I60,Hoja2!A$3:I$54,9,0)</f>
        <v>N/A</v>
      </c>
      <c r="AD60" s="82"/>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40.5">
      <c r="A61" s="133"/>
      <c r="B61" s="130"/>
      <c r="C61" s="115"/>
      <c r="D61" s="118"/>
      <c r="E61" s="121"/>
      <c r="F61" s="121"/>
      <c r="G61" s="121"/>
      <c r="H61" s="58" t="str">
        <f>VLOOKUP(I61,Hoja2!A$3:I$54,2,0)</f>
        <v>ESCALERAS SIN BARANDAL, PISOS A DESNIVEL,INFRAESTRUCTURA DÉBIL, OBJETOS MAL UBICADOS, AUSENCIA DE ORDEN Y ASEO</v>
      </c>
      <c r="I61" s="59" t="s">
        <v>247</v>
      </c>
      <c r="J61" s="58" t="str">
        <f>VLOOKUP(I61,Hoja2!A$3:I$54,3,0)</f>
        <v>CAÍDAS DEL MISMO Y DISTINTO NIVEL, FRACTURAS, GOLPE CON OBJETOS, CAÍDA DE OBJETOS, OBSTRUCCIÓN DE VÍAS</v>
      </c>
      <c r="K61" s="60"/>
      <c r="L61" s="58" t="str">
        <f>VLOOKUP(I61,Hoja2!A$3:I$54,4,0)</f>
        <v>PG INSPECCIONES, PG EMERGENCIA</v>
      </c>
      <c r="M61" s="58" t="str">
        <f>VLOOKUP(I61,Hoja2!A$3:I$54,5,0)</f>
        <v>CAPACITACIÓN</v>
      </c>
      <c r="N61" s="61">
        <v>6</v>
      </c>
      <c r="O61" s="61">
        <v>3</v>
      </c>
      <c r="P61" s="61">
        <v>10</v>
      </c>
      <c r="Q61" s="61">
        <f t="shared" si="15"/>
        <v>18</v>
      </c>
      <c r="R61" s="61">
        <f t="shared" si="16"/>
        <v>180</v>
      </c>
      <c r="S61" s="61" t="str">
        <f t="shared" si="17"/>
        <v>A-18</v>
      </c>
      <c r="T61" s="62" t="str">
        <f t="shared" si="18"/>
        <v>II</v>
      </c>
      <c r="U61" s="62" t="str">
        <f t="shared" si="20"/>
        <v>No Aceptable o Aceptable con Control Especifico</v>
      </c>
      <c r="V61" s="60">
        <v>8</v>
      </c>
      <c r="W61" s="58" t="str">
        <f>VLOOKUP(I61,Hoja2!A$3:I$54,6,0)</f>
        <v>SECUELA, CALIFICACIÓN DE ENFERMEDAD LABORAL, MUERTE</v>
      </c>
      <c r="X61" s="65"/>
      <c r="Y61" s="65"/>
      <c r="Z61" s="65"/>
      <c r="AA61" s="64" t="str">
        <f>VLOOKUP(I61,Hoja2!A$3:I$54,7,0)</f>
        <v>N/A</v>
      </c>
      <c r="AB61" s="64" t="str">
        <f>VLOOKUP(I61,Hoja2!A$3:I$54,8,0)</f>
        <v>REPORTES DE CONDICIONES INSEGURAS</v>
      </c>
      <c r="AC61" s="65" t="str">
        <f>VLOOKUP(I61,Hoja2!A$3:I$54,9,0)</f>
        <v>SEGUIMIENTO A ACCIONES PREVENTIVAS Y CORRECTIVAS</v>
      </c>
      <c r="AD61" s="82"/>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25.5">
      <c r="A62" s="133"/>
      <c r="B62" s="130"/>
      <c r="C62" s="115"/>
      <c r="D62" s="118"/>
      <c r="E62" s="121"/>
      <c r="F62" s="121"/>
      <c r="G62" s="121"/>
      <c r="H62" s="58" t="str">
        <f>VLOOKUP(I62,Hoja2!A$3:I$54,2,0)</f>
        <v>SUPERFICIES DE TRABAJO IRREGULARES O DESLIZANTES</v>
      </c>
      <c r="I62" s="59" t="s">
        <v>248</v>
      </c>
      <c r="J62" s="58" t="str">
        <f>VLOOKUP(I62,Hoja2!A$3:I$54,3,0)</f>
        <v>CAÍDAS DEL MISMO Y DISTINTO NIVEL, FRACTURAS, GOLPE CON OBJETOS</v>
      </c>
      <c r="K62" s="60"/>
      <c r="L62" s="58" t="str">
        <f>VLOOKUP(I62,Hoja2!A$3:I$54,4,0)</f>
        <v>PG INSPECCIONES, PG EMERGENCIA</v>
      </c>
      <c r="M62" s="58" t="str">
        <f>VLOOKUP(I62,Hoja2!A$3:I$54,5,0)</f>
        <v>CAPACITACIÓN</v>
      </c>
      <c r="N62" s="61">
        <v>6</v>
      </c>
      <c r="O62" s="61">
        <v>4</v>
      </c>
      <c r="P62" s="61">
        <v>25</v>
      </c>
      <c r="Q62" s="61">
        <f t="shared" si="15"/>
        <v>24</v>
      </c>
      <c r="R62" s="61">
        <f t="shared" si="16"/>
        <v>600</v>
      </c>
      <c r="S62" s="61" t="str">
        <f t="shared" si="17"/>
        <v>MA-24</v>
      </c>
      <c r="T62" s="66" t="str">
        <f t="shared" si="18"/>
        <v>I</v>
      </c>
      <c r="U62" s="66" t="str">
        <f t="shared" si="20"/>
        <v>No Aceptable</v>
      </c>
      <c r="V62" s="60">
        <v>8</v>
      </c>
      <c r="W62" s="58" t="str">
        <f>VLOOKUP(I62,Hoja2!A$3:I$54,6,0)</f>
        <v>SECUELA, CALIFICACIÓN DE ENFERMEDAD LABORAL, MUERTE</v>
      </c>
      <c r="X62" s="65"/>
      <c r="Y62" s="65"/>
      <c r="Z62" s="65"/>
      <c r="AA62" s="64" t="str">
        <f>VLOOKUP(I62,Hoja2!A$3:I$54,7,0)</f>
        <v>N/A</v>
      </c>
      <c r="AB62" s="64" t="str">
        <f>VLOOKUP(I62,Hoja2!A$3:I$54,8,0)</f>
        <v>REPORTES DE CONDICIONES INSEGURAS</v>
      </c>
      <c r="AC62" s="65" t="str">
        <f>VLOOKUP(I62,Hoja2!A$3:I$54,9,0)</f>
        <v>SEGUIMIENTO A ACCIONES PREVENTIVAS Y CORRECTIVAS</v>
      </c>
      <c r="AD62" s="82"/>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40.5">
      <c r="A63" s="133"/>
      <c r="B63" s="130"/>
      <c r="C63" s="115"/>
      <c r="D63" s="118"/>
      <c r="E63" s="121"/>
      <c r="F63" s="121"/>
      <c r="G63" s="121"/>
      <c r="H63" s="58" t="str">
        <f>VLOOKUP(I63,Hoja2!A$3:I$54,2,0)</f>
        <v>ATROPELLAMIENTO, ENVESTIDA</v>
      </c>
      <c r="I63" s="59" t="s">
        <v>189</v>
      </c>
      <c r="J63" s="58" t="str">
        <f>VLOOKUP(I63,Hoja2!A$3:I$54,3,0)</f>
        <v>LESIONES, PÉRDIDAS MATERIALES, MUERTE</v>
      </c>
      <c r="K63" s="60"/>
      <c r="L63" s="58" t="str">
        <f>VLOOKUP(I63,Hoja2!A$3:I$54,4,0)</f>
        <v>PG INSPECCIONES, PG EMERGENCIA</v>
      </c>
      <c r="M63" s="58" t="str">
        <f>VLOOKUP(I63,Hoja2!A$3:I$54,5,0)</f>
        <v>PG SEGURIDAD VIAL</v>
      </c>
      <c r="N63" s="61">
        <v>2</v>
      </c>
      <c r="O63" s="61">
        <v>4</v>
      </c>
      <c r="P63" s="61">
        <v>25</v>
      </c>
      <c r="Q63" s="61">
        <f t="shared" si="15"/>
        <v>8</v>
      </c>
      <c r="R63" s="61">
        <f t="shared" si="16"/>
        <v>200</v>
      </c>
      <c r="S63" s="61" t="str">
        <f t="shared" si="17"/>
        <v>M-8</v>
      </c>
      <c r="T63" s="62" t="str">
        <f t="shared" si="18"/>
        <v>II</v>
      </c>
      <c r="U63" s="62" t="str">
        <f t="shared" si="20"/>
        <v>No Aceptable o Aceptable con Control Especifico</v>
      </c>
      <c r="V63" s="60">
        <v>8</v>
      </c>
      <c r="W63" s="58" t="str">
        <f>VLOOKUP(I63,Hoja2!A$3:I$54,6,0)</f>
        <v>SECUELA, CALIFICACIÓN DE ENFERMEDAD LABORAL, MUERTE</v>
      </c>
      <c r="X63" s="65"/>
      <c r="Y63" s="65"/>
      <c r="Z63" s="65"/>
      <c r="AA63" s="64" t="str">
        <f>VLOOKUP(I63,Hoja2!A$3:I$54,7,0)</f>
        <v>NS SEGURIDAD VIAL</v>
      </c>
      <c r="AB63" s="64" t="str">
        <f>VLOOKUP(I63,Hoja2!A$3:I$54,8,0)</f>
        <v>REPORTE DE CONDICIONES</v>
      </c>
      <c r="AC63" s="65" t="str">
        <f>VLOOKUP(I63,Hoja2!A$3:I$54,9,0)</f>
        <v>LISTAS PREOPERACIONALES, MANTENIMIENTO PREVENTIVO Y CORRECTIVO</v>
      </c>
      <c r="AD63" s="82"/>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151" s="13" customFormat="1" ht="40.5">
      <c r="A64" s="133"/>
      <c r="B64" s="130"/>
      <c r="C64" s="115"/>
      <c r="D64" s="118"/>
      <c r="E64" s="121"/>
      <c r="F64" s="121"/>
      <c r="G64" s="121"/>
      <c r="H64" s="58" t="str">
        <f>VLOOKUP(I64,Hoja2!A$3:I$54,2,0)</f>
        <v>ATRACO, ROBO, ATENTADO, SECUESTROS, DE ORDEN PÚBLICO</v>
      </c>
      <c r="I64" s="59" t="s">
        <v>180</v>
      </c>
      <c r="J64" s="58" t="str">
        <f>VLOOKUP(I64,Hoja2!A$3:I$54,3,0)</f>
        <v>HERIDAS, LESIONES FÍSICAS / PSICOLÓGICAS</v>
      </c>
      <c r="K64" s="60"/>
      <c r="L64" s="58" t="str">
        <f>VLOOKUP(I64,Hoja2!A$3:I$54,4,0)</f>
        <v>PG INSPECCIONES, PG EMERGENCIA</v>
      </c>
      <c r="M64" s="58" t="str">
        <f>VLOOKUP(I64,Hoja2!A$3:I$54,5,0)</f>
        <v>UNIFORMES CORPORATIVOS, CHAQUETAS CORPORATIVAS, CARNETIZACIÓN</v>
      </c>
      <c r="N64" s="61">
        <v>6</v>
      </c>
      <c r="O64" s="61">
        <v>3</v>
      </c>
      <c r="P64" s="61">
        <v>25</v>
      </c>
      <c r="Q64" s="61">
        <f t="shared" si="15"/>
        <v>18</v>
      </c>
      <c r="R64" s="61">
        <f t="shared" si="16"/>
        <v>450</v>
      </c>
      <c r="S64" s="61" t="str">
        <f t="shared" si="17"/>
        <v>A-18</v>
      </c>
      <c r="T64" s="62" t="str">
        <f t="shared" si="18"/>
        <v>II</v>
      </c>
      <c r="U64" s="62" t="str">
        <f t="shared" si="20"/>
        <v>No Aceptable o Aceptable con Control Especifico</v>
      </c>
      <c r="V64" s="60">
        <v>8</v>
      </c>
      <c r="W64" s="58" t="str">
        <f>VLOOKUP(I64,Hoja2!A$3:I$54,6,0)</f>
        <v>SECUELA, CALIFICACIÓN DE ENFERMEDAD LABORAL, MUERTE</v>
      </c>
      <c r="X64" s="65"/>
      <c r="Y64" s="65"/>
      <c r="Z64" s="65"/>
      <c r="AA64" s="64" t="str">
        <f>VLOOKUP(I64,Hoja2!A$3:I$54,7,0)</f>
        <v>N/A</v>
      </c>
      <c r="AB64" s="64" t="str">
        <f>VLOOKUP(I64,Hoja2!A$3:I$54,8,0)</f>
        <v>BUENAS PRACTICAS, APLICACIÓN DE PROCEDIMIENTOS</v>
      </c>
      <c r="AC64" s="65" t="str">
        <f>VLOOKUP(I64,Hoja2!A$3:I$54,9,0)</f>
        <v>BUENAS PRACTICAS</v>
      </c>
      <c r="AD64" s="82"/>
      <c r="AE64" s="14"/>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5"/>
    </row>
    <row r="65" spans="1:151" s="13" customFormat="1" ht="25.5">
      <c r="A65" s="133"/>
      <c r="B65" s="130"/>
      <c r="C65" s="115"/>
      <c r="D65" s="118"/>
      <c r="E65" s="121"/>
      <c r="F65" s="121"/>
      <c r="G65" s="121"/>
      <c r="H65" s="58" t="str">
        <f>VLOOKUP(I65,Hoja2!A$3:I$54,2,0)</f>
        <v>EXPLOSION, FUGA, DERRAME E INCENDIO</v>
      </c>
      <c r="I65" s="59" t="s">
        <v>230</v>
      </c>
      <c r="J65" s="58" t="str">
        <f>VLOOKUP(I65,Hoja2!A$3:I$54,3,0)</f>
        <v>INTOXICACIÓN, QUEMADURAS, LESIONES, ATRAPAMIENTO</v>
      </c>
      <c r="K65" s="60"/>
      <c r="L65" s="58" t="str">
        <f>VLOOKUP(I65,Hoja2!A$3:I$54,4,0)</f>
        <v>PG INSPECCIONES, PG EMERGENCIA</v>
      </c>
      <c r="M65" s="58" t="str">
        <f>VLOOKUP(I65,Hoja2!A$3:I$54,5,0)</f>
        <v>NO OBSERVADO</v>
      </c>
      <c r="N65" s="61">
        <v>2</v>
      </c>
      <c r="O65" s="61">
        <v>2</v>
      </c>
      <c r="P65" s="61">
        <v>10</v>
      </c>
      <c r="Q65" s="61">
        <f t="shared" si="15"/>
        <v>4</v>
      </c>
      <c r="R65" s="61">
        <f t="shared" si="16"/>
        <v>40</v>
      </c>
      <c r="S65" s="61" t="str">
        <f t="shared" si="17"/>
        <v>B-4</v>
      </c>
      <c r="T65" s="62" t="str">
        <f t="shared" si="18"/>
        <v>III</v>
      </c>
      <c r="U65" s="62" t="str">
        <f t="shared" si="20"/>
        <v>Mejorable</v>
      </c>
      <c r="V65" s="60">
        <v>8</v>
      </c>
      <c r="W65" s="58" t="str">
        <f>VLOOKUP(I65,Hoja2!A$3:I$54,6,0)</f>
        <v>SECUELA, CALIFICACIÓN DE ENFERMEDAD LABORAL, MUERTE</v>
      </c>
      <c r="X65" s="65"/>
      <c r="Y65" s="65"/>
      <c r="Z65" s="65"/>
      <c r="AA65" s="64" t="str">
        <f>VLOOKUP(I65,Hoja2!A$3:I$54,7,0)</f>
        <v>NS PLANES DE EMERGENCIA</v>
      </c>
      <c r="AB65" s="64" t="str">
        <f>VLOOKUP(I65,Hoja2!A$3:I$54,8,0)</f>
        <v>PROTOCOLOS DE EVACUACIÓN, PUNTO DE ENCUENTRO</v>
      </c>
      <c r="AC65" s="65" t="str">
        <f>VLOOKUP(I65,Hoja2!A$3:I$54,9,0)</f>
        <v>N/A</v>
      </c>
      <c r="AD65" s="82"/>
      <c r="AE65" s="14"/>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5"/>
    </row>
    <row r="66" spans="1:151" s="13" customFormat="1" ht="15">
      <c r="A66" s="133"/>
      <c r="B66" s="130"/>
      <c r="C66" s="115"/>
      <c r="D66" s="118"/>
      <c r="E66" s="121"/>
      <c r="F66" s="121"/>
      <c r="G66" s="121"/>
      <c r="H66" s="58" t="str">
        <f>VLOOKUP(I66,Hoja2!A$3:I$54,2,0)</f>
        <v>AUSENCIA O EXCESO DE LUZ EN UN AMBIENTE</v>
      </c>
      <c r="I66" s="59" t="s">
        <v>47</v>
      </c>
      <c r="J66" s="58" t="str">
        <f>VLOOKUP(I66,Hoja2!A$3:I$54,3,0)</f>
        <v>ESTRÉS, DIFICULTAD PARA VER, CANSANCIO VISUAL</v>
      </c>
      <c r="K66" s="60"/>
      <c r="L66" s="58" t="str">
        <f>VLOOKUP(I66,Hoja2!A$3:I$54,4,0)</f>
        <v>PG INSPECCIONES, PG EMERGENCIA</v>
      </c>
      <c r="M66" s="58" t="str">
        <f>VLOOKUP(I66,Hoja2!A$3:I$54,5,0)</f>
        <v>NO OBSERVADO</v>
      </c>
      <c r="N66" s="61">
        <v>10</v>
      </c>
      <c r="O66" s="61">
        <v>3</v>
      </c>
      <c r="P66" s="61">
        <v>25</v>
      </c>
      <c r="Q66" s="61">
        <f t="shared" si="15"/>
        <v>30</v>
      </c>
      <c r="R66" s="61">
        <f t="shared" si="16"/>
        <v>750</v>
      </c>
      <c r="S66" s="61" t="str">
        <f t="shared" si="17"/>
        <v>MA-30</v>
      </c>
      <c r="T66" s="62" t="str">
        <f t="shared" si="18"/>
        <v>I</v>
      </c>
      <c r="U66" s="62" t="str">
        <f t="shared" si="20"/>
        <v>No Aceptable</v>
      </c>
      <c r="V66" s="60">
        <v>8</v>
      </c>
      <c r="W66" s="58" t="str">
        <f>VLOOKUP(I66,Hoja2!A$3:I$54,6,0)</f>
        <v>SECUELA, CALIFICACIÓN DE ENFERMEDAD LABORAL</v>
      </c>
      <c r="X66" s="65"/>
      <c r="Y66" s="65"/>
      <c r="Z66" s="65"/>
      <c r="AA66" s="64" t="str">
        <f>VLOOKUP(I66,Hoja2!A$3:I$54,7,0)</f>
        <v>N/A</v>
      </c>
      <c r="AB66" s="64" t="str">
        <f>VLOOKUP(I66,Hoja2!A$3:I$54,8,0)</f>
        <v>AUTOCUIDADO E HIGIENE</v>
      </c>
      <c r="AC66" s="65" t="str">
        <f>VLOOKUP(I66,Hoja2!A$3:I$54,9,0)</f>
        <v>PG HIGIENE</v>
      </c>
      <c r="AD66" s="82"/>
      <c r="AE66" s="14"/>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5"/>
    </row>
    <row r="67" spans="1:151" s="13" customFormat="1" ht="25.5">
      <c r="A67" s="133"/>
      <c r="B67" s="130"/>
      <c r="C67" s="115"/>
      <c r="D67" s="118"/>
      <c r="E67" s="121"/>
      <c r="F67" s="121"/>
      <c r="G67" s="121"/>
      <c r="H67" s="58" t="str">
        <f>VLOOKUP(I67,Hoja2!A$3:I$54,2,0)</f>
        <v>POLVOS INORGÁNICOS</v>
      </c>
      <c r="I67" s="59" t="s">
        <v>78</v>
      </c>
      <c r="J67" s="58" t="str">
        <f>VLOOKUP(I67,Hoja2!A$3:I$54,3,0)</f>
        <v>COMPLICACIONES RESPIRATORIAS</v>
      </c>
      <c r="K67" s="60"/>
      <c r="L67" s="58" t="str">
        <f>VLOOKUP(I67,Hoja2!A$3:I$54,4,0)</f>
        <v>PG INSPECCIONES, PG EMERGENCIA, PG RIESGO QUÍMICO</v>
      </c>
      <c r="M67" s="58" t="str">
        <f>VLOOKUP(I67,Hoja2!A$3:I$54,5,0)</f>
        <v>ELEMENTOS DE PROTECCIÓN PERSONAL</v>
      </c>
      <c r="N67" s="61">
        <v>2</v>
      </c>
      <c r="O67" s="61">
        <v>3</v>
      </c>
      <c r="P67" s="61">
        <v>10</v>
      </c>
      <c r="Q67" s="61">
        <f t="shared" si="15"/>
        <v>6</v>
      </c>
      <c r="R67" s="61">
        <f t="shared" si="16"/>
        <v>60</v>
      </c>
      <c r="S67" s="61" t="str">
        <f t="shared" si="17"/>
        <v>M-6</v>
      </c>
      <c r="T67" s="62" t="str">
        <f t="shared" si="18"/>
        <v>III</v>
      </c>
      <c r="U67" s="62" t="str">
        <f t="shared" si="20"/>
        <v>Mejorable</v>
      </c>
      <c r="V67" s="60">
        <v>8</v>
      </c>
      <c r="W67" s="58" t="str">
        <f>VLOOKUP(I67,Hoja2!A$3:I$54,6,0)</f>
        <v>SECUELA, CALIFICACIÓN DE ENFERMEDAD LABORAL</v>
      </c>
      <c r="X67" s="65"/>
      <c r="Y67" s="65"/>
      <c r="Z67" s="65"/>
      <c r="AA67" s="64" t="str">
        <f>VLOOKUP(I67,Hoja2!A$3:I$54,7,0)</f>
        <v>NS QUIMICOS</v>
      </c>
      <c r="AB67" s="64" t="str">
        <f>VLOOKUP(I67,Hoja2!A$3:I$54,8,0)</f>
        <v>BUENAS PRACTICAS Y USO DE EPP</v>
      </c>
      <c r="AC67" s="65" t="str">
        <f>VLOOKUP(I67,Hoja2!A$3:I$54,9,0)</f>
        <v>PG HIGIENE</v>
      </c>
      <c r="AD67" s="82"/>
      <c r="AE67" s="14"/>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5"/>
    </row>
    <row r="68" spans="1:151" s="13" customFormat="1" ht="25.5">
      <c r="A68" s="133"/>
      <c r="B68" s="130"/>
      <c r="C68" s="115"/>
      <c r="D68" s="118"/>
      <c r="E68" s="121"/>
      <c r="F68" s="121"/>
      <c r="G68" s="121"/>
      <c r="H68" s="58" t="str">
        <f>VLOOKUP(I68,Hoja2!A$3:I$54,2,0)</f>
        <v>MATERIAL PARTICULADO</v>
      </c>
      <c r="I68" s="59" t="s">
        <v>84</v>
      </c>
      <c r="J68" s="58" t="str">
        <f>VLOOKUP(I68,Hoja2!A$3:I$54,3,0)</f>
        <v>COMPLICACIONES RESPIRATORIAS</v>
      </c>
      <c r="K68" s="60"/>
      <c r="L68" s="58" t="str">
        <f>VLOOKUP(I68,Hoja2!A$3:I$54,4,0)</f>
        <v>PG INSPECCIONES, PG EMERGENCIA, PG RIESGO QUÍMICO</v>
      </c>
      <c r="M68" s="58" t="str">
        <f>VLOOKUP(I68,Hoja2!A$3:I$54,5,0)</f>
        <v>ELEMENTOS DE PROTECCIÓN PERSONAL</v>
      </c>
      <c r="N68" s="61">
        <v>2</v>
      </c>
      <c r="O68" s="61">
        <v>1</v>
      </c>
      <c r="P68" s="61">
        <v>10</v>
      </c>
      <c r="Q68" s="61">
        <f t="shared" si="15"/>
        <v>2</v>
      </c>
      <c r="R68" s="61">
        <f t="shared" si="16"/>
        <v>20</v>
      </c>
      <c r="S68" s="61" t="str">
        <f t="shared" si="17"/>
        <v>B-2</v>
      </c>
      <c r="T68" s="62" t="str">
        <f t="shared" si="18"/>
        <v>IV</v>
      </c>
      <c r="U68" s="62" t="str">
        <f t="shared" si="20"/>
        <v>Aceptable</v>
      </c>
      <c r="V68" s="60">
        <v>8</v>
      </c>
      <c r="W68" s="58" t="str">
        <f>VLOOKUP(I68,Hoja2!A$3:I$54,6,0)</f>
        <v>SECUELA, CALIFICACIÓN DE ENFERMEDAD LABORAL</v>
      </c>
      <c r="X68" s="65"/>
      <c r="Y68" s="65"/>
      <c r="Z68" s="65"/>
      <c r="AA68" s="64" t="str">
        <f>VLOOKUP(I68,Hoja2!A$3:I$54,7,0)</f>
        <v>NS QUIMICOS</v>
      </c>
      <c r="AB68" s="64" t="str">
        <f>VLOOKUP(I68,Hoja2!A$3:I$54,8,0)</f>
        <v>BUENAS PRACTICAS Y USO DE EPP</v>
      </c>
      <c r="AC68" s="65" t="str">
        <f>VLOOKUP(I68,Hoja2!A$3:I$54,9,0)</f>
        <v>FORTALECIMIENTO PVE QUÍMICO</v>
      </c>
      <c r="AD68" s="82"/>
      <c r="AE68" s="14"/>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5"/>
    </row>
    <row r="69" spans="1:151" s="13" customFormat="1" ht="25.5">
      <c r="A69" s="133"/>
      <c r="B69" s="130"/>
      <c r="C69" s="115"/>
      <c r="D69" s="118"/>
      <c r="E69" s="121"/>
      <c r="F69" s="121"/>
      <c r="G69" s="121"/>
      <c r="H69" s="58" t="str">
        <f>VLOOKUP(I69,Hoja2!A$3:I$54,2,0)</f>
        <v>HUMOS METÁLICOS O NO METÁLICOS</v>
      </c>
      <c r="I69" s="59" t="s">
        <v>93</v>
      </c>
      <c r="J69" s="58" t="str">
        <f>VLOOKUP(I69,Hoja2!A$3:I$54,3,0)</f>
        <v>COMPLICACIONES RESPIRATORIAS</v>
      </c>
      <c r="K69" s="60"/>
      <c r="L69" s="58" t="str">
        <f>VLOOKUP(I69,Hoja2!A$3:I$54,4,0)</f>
        <v>PG INSPECCIONES, PG EMERGENCIA, PG RIESGO QUÍMICO</v>
      </c>
      <c r="M69" s="58" t="str">
        <f>VLOOKUP(I69,Hoja2!A$3:I$54,5,0)</f>
        <v>ELEMENTOS DE PROTECCIÓN PERSONAL</v>
      </c>
      <c r="N69" s="61">
        <v>2</v>
      </c>
      <c r="O69" s="61">
        <v>1</v>
      </c>
      <c r="P69" s="61">
        <v>10</v>
      </c>
      <c r="Q69" s="61">
        <f t="shared" si="15"/>
        <v>2</v>
      </c>
      <c r="R69" s="61">
        <f t="shared" si="16"/>
        <v>20</v>
      </c>
      <c r="S69" s="61" t="str">
        <f t="shared" si="17"/>
        <v>B-2</v>
      </c>
      <c r="T69" s="62" t="str">
        <f t="shared" si="18"/>
        <v>IV</v>
      </c>
      <c r="U69" s="62" t="str">
        <f t="shared" si="20"/>
        <v>Aceptable</v>
      </c>
      <c r="V69" s="60">
        <v>8</v>
      </c>
      <c r="W69" s="58" t="str">
        <f>VLOOKUP(I69,Hoja2!A$3:I$54,6,0)</f>
        <v>SECUELA, CALIFICACIÓN DE ENFERMEDAD LABORAL, MUERTE</v>
      </c>
      <c r="X69" s="65"/>
      <c r="Y69" s="65"/>
      <c r="Z69" s="65"/>
      <c r="AA69" s="64" t="str">
        <f>VLOOKUP(I69,Hoja2!A$3:I$54,7,0)</f>
        <v>NS QUIMICOS</v>
      </c>
      <c r="AB69" s="64" t="str">
        <f>VLOOKUP(I69,Hoja2!A$3:I$54,8,0)</f>
        <v>BUENAS PRACTICAS, AUTOCUIDADO Y EPP</v>
      </c>
      <c r="AC69" s="65" t="str">
        <f>VLOOKUP(I69,Hoja2!A$3:I$54,9,0)</f>
        <v>FORTALECIMIENTO PVE QUÍMICO</v>
      </c>
      <c r="AD69" s="82"/>
      <c r="AE69" s="14"/>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5"/>
    </row>
    <row r="70" spans="1:151" s="13" customFormat="1" ht="15">
      <c r="A70" s="133"/>
      <c r="B70" s="130"/>
      <c r="C70" s="115"/>
      <c r="D70" s="118"/>
      <c r="E70" s="121"/>
      <c r="F70" s="121"/>
      <c r="G70" s="121"/>
      <c r="H70" s="58" t="str">
        <f>VLOOKUP(I70,Hoja2!A$3:I$54,2,0)</f>
        <v>MICROORGANISMOS</v>
      </c>
      <c r="I70" s="59" t="s">
        <v>237</v>
      </c>
      <c r="J70" s="58" t="str">
        <f>VLOOKUP(I70,Hoja2!A$3:I$54,3,0)</f>
        <v>GRIPAS, NAUSEAS, MAREOS, MALESTAR GENERAL</v>
      </c>
      <c r="K70" s="60"/>
      <c r="L70" s="58" t="str">
        <f>VLOOKUP(I70,Hoja2!A$3:I$54,4,0)</f>
        <v>PG INSPECCIONES, PG EMERGENCIA</v>
      </c>
      <c r="M70" s="58" t="str">
        <f>VLOOKUP(I70,Hoja2!A$3:I$54,5,0)</f>
        <v>PVE BIOLÓGICO</v>
      </c>
      <c r="N70" s="61">
        <v>2</v>
      </c>
      <c r="O70" s="61">
        <v>1</v>
      </c>
      <c r="P70" s="61">
        <v>10</v>
      </c>
      <c r="Q70" s="61">
        <f t="shared" si="15"/>
        <v>2</v>
      </c>
      <c r="R70" s="61">
        <f t="shared" si="16"/>
        <v>20</v>
      </c>
      <c r="S70" s="61" t="str">
        <f t="shared" si="17"/>
        <v>B-2</v>
      </c>
      <c r="T70" s="62" t="str">
        <f t="shared" si="18"/>
        <v>IV</v>
      </c>
      <c r="U70" s="62" t="str">
        <f t="shared" si="20"/>
        <v>Aceptable</v>
      </c>
      <c r="V70" s="60">
        <v>8</v>
      </c>
      <c r="W70" s="58" t="str">
        <f>VLOOKUP(I70,Hoja2!A$3:I$54,6,0)</f>
        <v>SECUELA</v>
      </c>
      <c r="X70" s="65"/>
      <c r="Y70" s="65"/>
      <c r="Z70" s="65"/>
      <c r="AA70" s="64" t="str">
        <f>VLOOKUP(I70,Hoja2!A$3:I$54,7,0)</f>
        <v>NS BIOLÓGICO</v>
      </c>
      <c r="AB70" s="64" t="str">
        <f>VLOOKUP(I70,Hoja2!A$3:I$54,8,0)</f>
        <v>N/A</v>
      </c>
      <c r="AC70" s="65" t="str">
        <f>VLOOKUP(I70,Hoja2!A$3:I$54,9,0)</f>
        <v>BUENAS PRACTICAS</v>
      </c>
      <c r="AD70" s="82"/>
      <c r="AE70" s="14"/>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5"/>
    </row>
    <row r="71" spans="1:151" s="13" customFormat="1" ht="25.5">
      <c r="A71" s="133"/>
      <c r="B71" s="130"/>
      <c r="C71" s="115"/>
      <c r="D71" s="118"/>
      <c r="E71" s="121"/>
      <c r="F71" s="121"/>
      <c r="G71" s="121"/>
      <c r="H71" s="58" t="str">
        <f>VLOOKUP(I71,Hoja2!A$3:I$54,2,0)</f>
        <v>MICROORGANISMOS EN EL AMBIENTE</v>
      </c>
      <c r="I71" s="59" t="s">
        <v>240</v>
      </c>
      <c r="J71" s="58" t="str">
        <f>VLOOKUP(I71,Hoja2!A$3:I$54,3,0)</f>
        <v>LESIONES EN LA PIEL, MALESTAR GENERAL</v>
      </c>
      <c r="K71" s="60"/>
      <c r="L71" s="58" t="str">
        <f>VLOOKUP(I71,Hoja2!A$3:I$54,4,0)</f>
        <v>PG INSPECCIONES, PG EMERGENCIA</v>
      </c>
      <c r="M71" s="58" t="str">
        <f>VLOOKUP(I71,Hoja2!A$3:I$54,5,0)</f>
        <v>PVE BIOLÓGICO, ELEMENTOS DE PROTECCION PERSONAL</v>
      </c>
      <c r="N71" s="61">
        <v>2</v>
      </c>
      <c r="O71" s="61">
        <v>3</v>
      </c>
      <c r="P71" s="61">
        <v>10</v>
      </c>
      <c r="Q71" s="61">
        <f t="shared" si="15"/>
        <v>6</v>
      </c>
      <c r="R71" s="61">
        <f t="shared" si="16"/>
        <v>60</v>
      </c>
      <c r="S71" s="61" t="str">
        <f t="shared" si="17"/>
        <v>M-6</v>
      </c>
      <c r="T71" s="62" t="str">
        <f t="shared" si="18"/>
        <v>III</v>
      </c>
      <c r="U71" s="62" t="str">
        <f t="shared" si="20"/>
        <v>Mejorable</v>
      </c>
      <c r="V71" s="60">
        <v>8</v>
      </c>
      <c r="W71" s="58" t="str">
        <f>VLOOKUP(I71,Hoja2!A$3:I$54,6,0)</f>
        <v>SECUELA, CALIFICACIÓN DE ENFERMEDAD LABORAL, MUERTE</v>
      </c>
      <c r="X71" s="65"/>
      <c r="Y71" s="65"/>
      <c r="Z71" s="65"/>
      <c r="AA71" s="64" t="str">
        <f>VLOOKUP(I71,Hoja2!A$3:I$54,7,0)</f>
        <v>NS BIOLÓGICO</v>
      </c>
      <c r="AB71" s="64" t="str">
        <f>VLOOKUP(I71,Hoja2!A$3:I$54,8,0)</f>
        <v>AUTOCIODADO E HIGIENE, USO DE EPP</v>
      </c>
      <c r="AC71" s="65" t="str">
        <f>VLOOKUP(I71,Hoja2!A$3:I$54,9,0)</f>
        <v>N/A</v>
      </c>
      <c r="AD71" s="82"/>
      <c r="AE71" s="14"/>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5"/>
    </row>
    <row r="72" spans="1:151" s="13" customFormat="1" ht="25.5">
      <c r="A72" s="133"/>
      <c r="B72" s="130"/>
      <c r="C72" s="115"/>
      <c r="D72" s="118"/>
      <c r="E72" s="121"/>
      <c r="F72" s="121"/>
      <c r="G72" s="121"/>
      <c r="H72" s="58" t="str">
        <f>VLOOKUP(I72,Hoja2!A$3:I$54,2,0)</f>
        <v>HONGOS</v>
      </c>
      <c r="I72" s="59" t="s">
        <v>113</v>
      </c>
      <c r="J72" s="58" t="str">
        <f>VLOOKUP(I72,Hoja2!A$3:I$54,3,0)</f>
        <v>LESIONES EN LA PIEL</v>
      </c>
      <c r="K72" s="60"/>
      <c r="L72" s="58" t="str">
        <f>VLOOKUP(I72,Hoja2!A$3:I$54,4,0)</f>
        <v>PG INSPECCIONES, PG EMERGENCIA</v>
      </c>
      <c r="M72" s="58" t="str">
        <f>VLOOKUP(I72,Hoja2!A$3:I$54,5,0)</f>
        <v>PVE BIOLÓGICO</v>
      </c>
      <c r="N72" s="61">
        <v>2</v>
      </c>
      <c r="O72" s="61">
        <v>1</v>
      </c>
      <c r="P72" s="61">
        <v>10</v>
      </c>
      <c r="Q72" s="61">
        <f t="shared" si="15"/>
        <v>2</v>
      </c>
      <c r="R72" s="61">
        <f t="shared" si="16"/>
        <v>20</v>
      </c>
      <c r="S72" s="61" t="str">
        <f t="shared" si="17"/>
        <v>B-2</v>
      </c>
      <c r="T72" s="62" t="str">
        <f t="shared" si="18"/>
        <v>IV</v>
      </c>
      <c r="U72" s="62" t="str">
        <f t="shared" si="20"/>
        <v>Aceptable</v>
      </c>
      <c r="V72" s="60">
        <v>8</v>
      </c>
      <c r="W72" s="58" t="str">
        <f>VLOOKUP(I72,Hoja2!A$3:I$54,6,0)</f>
        <v>SECUELA</v>
      </c>
      <c r="X72" s="65"/>
      <c r="Y72" s="65"/>
      <c r="Z72" s="65"/>
      <c r="AA72" s="64" t="str">
        <f>VLOOKUP(I72,Hoja2!A$3:I$54,7,0)</f>
        <v>NS BIOLÓGICO</v>
      </c>
      <c r="AB72" s="64" t="str">
        <f>VLOOKUP(I72,Hoja2!A$3:I$54,8,0)</f>
        <v>AUTOCUIDADO E HIGIENE, USO DE EPP</v>
      </c>
      <c r="AC72" s="65" t="str">
        <f>VLOOKUP(I72,Hoja2!A$3:I$54,9,0)</f>
        <v>N/A</v>
      </c>
      <c r="AD72" s="82"/>
      <c r="AE72" s="14"/>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5"/>
    </row>
    <row r="73" spans="1:151" s="13" customFormat="1" ht="40.5">
      <c r="A73" s="133"/>
      <c r="B73" s="130"/>
      <c r="C73" s="115"/>
      <c r="D73" s="118"/>
      <c r="E73" s="121"/>
      <c r="F73" s="121"/>
      <c r="G73" s="121"/>
      <c r="H73" s="58" t="str">
        <f>VLOOKUP(I73,Hoja2!A$3:I$54,2,0)</f>
        <v>FLUIDOS</v>
      </c>
      <c r="I73" s="59" t="s">
        <v>117</v>
      </c>
      <c r="J73" s="58" t="str">
        <f>VLOOKUP(I73,Hoja2!A$3:I$54,3,0)</f>
        <v>LESIONES DÉRMICAS</v>
      </c>
      <c r="K73" s="60"/>
      <c r="L73" s="58" t="str">
        <f>VLOOKUP(I73,Hoja2!A$3:I$54,4,0)</f>
        <v>PG INSPECCIONES, PG EMERGENCIA</v>
      </c>
      <c r="M73" s="58" t="str">
        <f>VLOOKUP(I73,Hoja2!A$3:I$54,5,0)</f>
        <v>PVE BIOLÓGICO, ELEMENTOS DE PROTECCION PERSONAL</v>
      </c>
      <c r="N73" s="61">
        <v>2</v>
      </c>
      <c r="O73" s="61">
        <v>4</v>
      </c>
      <c r="P73" s="61">
        <v>25</v>
      </c>
      <c r="Q73" s="61">
        <f t="shared" si="15"/>
        <v>8</v>
      </c>
      <c r="R73" s="61">
        <f t="shared" si="16"/>
        <v>200</v>
      </c>
      <c r="S73" s="61" t="str">
        <f t="shared" si="17"/>
        <v>M-8</v>
      </c>
      <c r="T73" s="62" t="str">
        <f t="shared" si="18"/>
        <v>II</v>
      </c>
      <c r="U73" s="62" t="str">
        <f t="shared" si="20"/>
        <v>No Aceptable o Aceptable con Control Especifico</v>
      </c>
      <c r="V73" s="60">
        <v>8</v>
      </c>
      <c r="W73" s="58" t="str">
        <f>VLOOKUP(I73,Hoja2!A$3:I$54,6,0)</f>
        <v>SECUELA, CALIFICACIÓN DE ENFERMEDAD LABORAL, MUERTE</v>
      </c>
      <c r="X73" s="65"/>
      <c r="Y73" s="65"/>
      <c r="Z73" s="65"/>
      <c r="AA73" s="64" t="str">
        <f>VLOOKUP(I73,Hoja2!A$3:I$54,7,0)</f>
        <v>NS BIOLÓGICO</v>
      </c>
      <c r="AB73" s="64" t="str">
        <f>VLOOKUP(I73,Hoja2!A$3:I$54,8,0)</f>
        <v>AUTOCUIDADO E HIGIENE, USO DE EPP</v>
      </c>
      <c r="AC73" s="65" t="str">
        <f>VLOOKUP(I73,Hoja2!A$3:I$54,9,0)</f>
        <v>N/A</v>
      </c>
      <c r="AD73" s="82"/>
      <c r="AE73" s="14"/>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5"/>
    </row>
    <row r="74" spans="1:151" s="13" customFormat="1" ht="25.5">
      <c r="A74" s="133"/>
      <c r="B74" s="130"/>
      <c r="C74" s="115"/>
      <c r="D74" s="118"/>
      <c r="E74" s="121"/>
      <c r="F74" s="121"/>
      <c r="G74" s="121"/>
      <c r="H74" s="58" t="str">
        <f>VLOOKUP(I74,Hoja2!A$3:I$54,2,0)</f>
        <v>PARÁSITOS</v>
      </c>
      <c r="I74" s="59" t="s">
        <v>119</v>
      </c>
      <c r="J74" s="58" t="str">
        <f>VLOOKUP(I74,Hoja2!A$3:I$54,3,0)</f>
        <v>LESIONES, INFECCIONES PARASITARIAS</v>
      </c>
      <c r="K74" s="60"/>
      <c r="L74" s="58" t="str">
        <f>VLOOKUP(I74,Hoja2!A$3:I$54,4,0)</f>
        <v>PG INSPECCIONES, PG EMERGENCIA</v>
      </c>
      <c r="M74" s="58" t="str">
        <f>VLOOKUP(I74,Hoja2!A$3:I$54,5,0)</f>
        <v>PVE BIOLÓGICO, ELEMENTOS DE PROTECCION PERSONAL</v>
      </c>
      <c r="N74" s="61">
        <v>2</v>
      </c>
      <c r="O74" s="61">
        <v>2</v>
      </c>
      <c r="P74" s="61">
        <v>10</v>
      </c>
      <c r="Q74" s="61">
        <f t="shared" si="15"/>
        <v>4</v>
      </c>
      <c r="R74" s="61">
        <f t="shared" si="16"/>
        <v>40</v>
      </c>
      <c r="S74" s="61" t="str">
        <f t="shared" si="17"/>
        <v>B-4</v>
      </c>
      <c r="T74" s="62" t="str">
        <f t="shared" si="18"/>
        <v>III</v>
      </c>
      <c r="U74" s="62" t="str">
        <f t="shared" si="20"/>
        <v>Mejorable</v>
      </c>
      <c r="V74" s="60">
        <v>8</v>
      </c>
      <c r="W74" s="58" t="str">
        <f>VLOOKUP(I74,Hoja2!A$3:I$54,6,0)</f>
        <v>SECUELA</v>
      </c>
      <c r="X74" s="65"/>
      <c r="Y74" s="65"/>
      <c r="Z74" s="65"/>
      <c r="AA74" s="64" t="str">
        <f>VLOOKUP(I74,Hoja2!A$3:I$54,7,0)</f>
        <v>NS BIOLÓGICO</v>
      </c>
      <c r="AB74" s="64" t="str">
        <f>VLOOKUP(I74,Hoja2!A$3:I$54,8,0)</f>
        <v>AUTOCUIDADO E HIGIENE, USO DE EPP</v>
      </c>
      <c r="AC74" s="65" t="str">
        <f>VLOOKUP(I74,Hoja2!A$3:I$54,9,0)</f>
        <v>N/A</v>
      </c>
      <c r="AD74" s="82"/>
      <c r="AE74" s="14"/>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5"/>
    </row>
    <row r="75" spans="1:151" s="13" customFormat="1" ht="25.5">
      <c r="A75" s="133"/>
      <c r="B75" s="130"/>
      <c r="C75" s="115"/>
      <c r="D75" s="118"/>
      <c r="E75" s="121"/>
      <c r="F75" s="121"/>
      <c r="G75" s="121"/>
      <c r="H75" s="58" t="str">
        <f>VLOOKUP(I75,Hoja2!A$3:I$54,2,0)</f>
        <v>ANIMALES VIVOS</v>
      </c>
      <c r="I75" s="59" t="s">
        <v>122</v>
      </c>
      <c r="J75" s="58" t="str">
        <f>VLOOKUP(I75,Hoja2!A$3:I$54,3,0)</f>
        <v>LESIONES EN TEJIDOS, INFECCIONES, ENFERMADES INFECTOCONTAGIOSAS</v>
      </c>
      <c r="K75" s="60"/>
      <c r="L75" s="58" t="str">
        <f>VLOOKUP(I75,Hoja2!A$3:I$54,4,0)</f>
        <v>PG INSPECCIONES, PG EMERGENCIA</v>
      </c>
      <c r="M75" s="58" t="str">
        <f>VLOOKUP(I75,Hoja2!A$3:I$54,5,0)</f>
        <v>ELEMENTOS DE PROTECCIÓN PERSONAL</v>
      </c>
      <c r="N75" s="61">
        <v>2</v>
      </c>
      <c r="O75" s="61">
        <v>2</v>
      </c>
      <c r="P75" s="61">
        <v>10</v>
      </c>
      <c r="Q75" s="61">
        <f t="shared" si="15"/>
        <v>4</v>
      </c>
      <c r="R75" s="61">
        <f t="shared" si="16"/>
        <v>40</v>
      </c>
      <c r="S75" s="61" t="str">
        <f t="shared" si="17"/>
        <v>B-4</v>
      </c>
      <c r="T75" s="62" t="str">
        <f t="shared" si="18"/>
        <v>III</v>
      </c>
      <c r="U75" s="62" t="str">
        <f t="shared" si="20"/>
        <v>Mejorable</v>
      </c>
      <c r="V75" s="60">
        <v>8</v>
      </c>
      <c r="W75" s="58" t="str">
        <f>VLOOKUP(I75,Hoja2!A$3:I$54,6,0)</f>
        <v>SECUELA, CALIFICACIÓN DE ENFERMEDAD LABORAL, MUERTE</v>
      </c>
      <c r="X75" s="65"/>
      <c r="Y75" s="65"/>
      <c r="Z75" s="65"/>
      <c r="AA75" s="64" t="str">
        <f>VLOOKUP(I75,Hoja2!A$3:I$54,7,0)</f>
        <v>NS BIOLÓGICO</v>
      </c>
      <c r="AB75" s="64" t="str">
        <f>VLOOKUP(I75,Hoja2!A$3:I$54,8,0)</f>
        <v>AUTOCUIDADO E HIGIENE, USO DE EPP</v>
      </c>
      <c r="AC75" s="65" t="str">
        <f>VLOOKUP(I75,Hoja2!A$3:I$54,9,0)</f>
        <v>BUENAS PRACTICAS</v>
      </c>
      <c r="AD75" s="82"/>
      <c r="AE75" s="14"/>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5"/>
    </row>
    <row r="76" spans="1:151" s="13" customFormat="1" ht="38.25">
      <c r="A76" s="133"/>
      <c r="B76" s="130"/>
      <c r="C76" s="115"/>
      <c r="D76" s="118"/>
      <c r="E76" s="121"/>
      <c r="F76" s="121"/>
      <c r="G76" s="121"/>
      <c r="H76" s="58" t="str">
        <f>VLOOKUP(I76,Hoja2!A$3:I$54,2,0)</f>
        <v>CARGA DE UN PESO MAYOR AL RECOMENDADO</v>
      </c>
      <c r="I76" s="59" t="s">
        <v>125</v>
      </c>
      <c r="J76" s="58" t="str">
        <f>VLOOKUP(I76,Hoja2!A$3:I$54,3,0)</f>
        <v>LESIONES OSTEOMUSCULARES</v>
      </c>
      <c r="K76" s="60"/>
      <c r="L76" s="58" t="str">
        <f>VLOOKUP(I76,Hoja2!A$3:I$54,4,0)</f>
        <v>PG INSPECCIONES, PG EMERGENCIA</v>
      </c>
      <c r="M76" s="58" t="str">
        <f>VLOOKUP(I76,Hoja2!A$3:I$54,5,0)</f>
        <v>PVE BIOMECÁNICO, PROGRAMA PAUSAS ACTIVAS, PG MEDICINA PREVENTIVA Y DEL TRABAJO</v>
      </c>
      <c r="N76" s="61">
        <v>2</v>
      </c>
      <c r="O76" s="61">
        <v>3</v>
      </c>
      <c r="P76" s="61">
        <v>10</v>
      </c>
      <c r="Q76" s="61">
        <f t="shared" si="15"/>
        <v>6</v>
      </c>
      <c r="R76" s="61">
        <f t="shared" si="16"/>
        <v>60</v>
      </c>
      <c r="S76" s="61" t="str">
        <f t="shared" si="17"/>
        <v>M-6</v>
      </c>
      <c r="T76" s="62" t="str">
        <f t="shared" si="18"/>
        <v>III</v>
      </c>
      <c r="U76" s="62" t="str">
        <f t="shared" si="20"/>
        <v>Mejorable</v>
      </c>
      <c r="V76" s="60">
        <v>8</v>
      </c>
      <c r="W76" s="58" t="str">
        <f>VLOOKUP(I76,Hoja2!A$3:I$54,6,0)</f>
        <v>SECUELA, CALIFICACIÓN DE ENFERMEDAD LABORAL</v>
      </c>
      <c r="X76" s="65"/>
      <c r="Y76" s="65"/>
      <c r="Z76" s="65"/>
      <c r="AA76" s="64" t="str">
        <f>VLOOKUP(I76,Hoja2!A$3:I$54,7,0)</f>
        <v>NS MANEJO DE CARGAS</v>
      </c>
      <c r="AB76" s="64" t="str">
        <f>VLOOKUP(I76,Hoja2!A$3:I$54,8,0)</f>
        <v>LEVANTAMIENTO MANUAL Y MECÁNICO DE CARGAS</v>
      </c>
      <c r="AC76" s="65" t="str">
        <f>VLOOKUP(I76,Hoja2!A$3:I$54,9,0)</f>
        <v>FORTALECIMIENTO PVE BIOMECÁNICO</v>
      </c>
      <c r="AD76" s="82"/>
      <c r="AE76" s="14"/>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5"/>
    </row>
    <row r="77" spans="1:151" s="13" customFormat="1" ht="25.5">
      <c r="A77" s="133"/>
      <c r="B77" s="130"/>
      <c r="C77" s="115"/>
      <c r="D77" s="118"/>
      <c r="E77" s="121"/>
      <c r="F77" s="121"/>
      <c r="G77" s="121"/>
      <c r="H77" s="58" t="str">
        <f>VLOOKUP(I77,Hoja2!A$3:I$54,2,0)</f>
        <v>RELACIONES, COHESIÓN, CALIDAD DE INTERACCIONES NO EFECTIVA, NO HAY TRABAJO EN EQUIPO</v>
      </c>
      <c r="I77" s="59" t="s">
        <v>141</v>
      </c>
      <c r="J77" s="58" t="str">
        <f>VLOOKUP(I77,Hoja2!A$3:I$54,3,0)</f>
        <v>ENFERMEDADES DIGESTIVAS, IRRITABILIDAD</v>
      </c>
      <c r="K77" s="60"/>
      <c r="L77" s="58" t="str">
        <f>VLOOKUP(I77,Hoja2!A$3:I$54,4,0)</f>
        <v>N/A</v>
      </c>
      <c r="M77" s="58" t="str">
        <f>VLOOKUP(I77,Hoja2!A$3:I$54,5,0)</f>
        <v>PVE PSICOSOCIAL</v>
      </c>
      <c r="N77" s="61">
        <v>2</v>
      </c>
      <c r="O77" s="61">
        <v>3</v>
      </c>
      <c r="P77" s="61">
        <v>10</v>
      </c>
      <c r="Q77" s="61">
        <f t="shared" si="15"/>
        <v>6</v>
      </c>
      <c r="R77" s="61">
        <f t="shared" si="16"/>
        <v>60</v>
      </c>
      <c r="S77" s="61" t="str">
        <f t="shared" si="17"/>
        <v>M-6</v>
      </c>
      <c r="T77" s="62" t="str">
        <f t="shared" si="18"/>
        <v>III</v>
      </c>
      <c r="U77" s="62" t="str">
        <f t="shared" si="20"/>
        <v>Mejorable</v>
      </c>
      <c r="V77" s="60">
        <v>8</v>
      </c>
      <c r="W77" s="58" t="str">
        <f>VLOOKUP(I77,Hoja2!A$3:I$54,6,0)</f>
        <v>SECUELA, CALIFICACIÓN DE ENFERMEDAD LABORAL</v>
      </c>
      <c r="X77" s="65"/>
      <c r="Y77" s="65"/>
      <c r="Z77" s="65"/>
      <c r="AA77" s="64" t="str">
        <f>VLOOKUP(I77,Hoja2!A$3:I$54,7,0)</f>
        <v>N/A</v>
      </c>
      <c r="AB77" s="64" t="str">
        <f>VLOOKUP(I77,Hoja2!A$3:I$54,8,0)</f>
        <v>N/A</v>
      </c>
      <c r="AC77" s="65" t="str">
        <f>VLOOKUP(I77,Hoja2!A$3:I$54,9,0)</f>
        <v>FORTALECIMIENTO PVE PSICOSOCIAL</v>
      </c>
      <c r="AD77" s="82"/>
      <c r="AE77" s="14"/>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5"/>
    </row>
    <row r="78" spans="1:151" s="13" customFormat="1" ht="25.5">
      <c r="A78" s="133"/>
      <c r="B78" s="130"/>
      <c r="C78" s="115"/>
      <c r="D78" s="118"/>
      <c r="E78" s="121"/>
      <c r="F78" s="121"/>
      <c r="G78" s="121"/>
      <c r="H78" s="58" t="str">
        <f>VLOOKUP(I78,Hoja2!A$3:I$54,2,0)</f>
        <v>CARGA MENTAL, DEMANDAS EMOCIONALES, INESPECIFICIDAD DE DEFINICIÓN DE ROLES, MONOTONÍA</v>
      </c>
      <c r="I78" s="59" t="s">
        <v>146</v>
      </c>
      <c r="J78" s="58" t="str">
        <f>VLOOKUP(I78,Hoja2!A$3:I$54,3,0)</f>
        <v>ESTRÉS, CEFALÉA, IRRITABILIDAD</v>
      </c>
      <c r="K78" s="60"/>
      <c r="L78" s="58" t="str">
        <f>VLOOKUP(I78,Hoja2!A$3:I$54,4,0)</f>
        <v>N/A</v>
      </c>
      <c r="M78" s="58" t="str">
        <f>VLOOKUP(I78,Hoja2!A$3:I$54,5,0)</f>
        <v>PVE PSICOSOCIAL</v>
      </c>
      <c r="N78" s="61">
        <v>2</v>
      </c>
      <c r="O78" s="61">
        <v>1</v>
      </c>
      <c r="P78" s="61">
        <v>10</v>
      </c>
      <c r="Q78" s="61">
        <f t="shared" si="15"/>
        <v>2</v>
      </c>
      <c r="R78" s="61">
        <f t="shared" si="16"/>
        <v>20</v>
      </c>
      <c r="S78" s="61" t="str">
        <f t="shared" si="17"/>
        <v>B-2</v>
      </c>
      <c r="T78" s="62" t="str">
        <f t="shared" si="18"/>
        <v>IV</v>
      </c>
      <c r="U78" s="62" t="str">
        <f t="shared" si="20"/>
        <v>Aceptable</v>
      </c>
      <c r="V78" s="60">
        <v>8</v>
      </c>
      <c r="W78" s="58" t="str">
        <f>VLOOKUP(I78,Hoja2!A$3:I$54,6,0)</f>
        <v>SECUELA, CALIFICACIÓN DE ENFERMEDAD LABORAL</v>
      </c>
      <c r="X78" s="65"/>
      <c r="Y78" s="65"/>
      <c r="Z78" s="65"/>
      <c r="AA78" s="64" t="str">
        <f>VLOOKUP(I78,Hoja2!A$3:I$54,7,0)</f>
        <v>N/A</v>
      </c>
      <c r="AB78" s="64" t="str">
        <f>VLOOKUP(I78,Hoja2!A$3:I$54,8,0)</f>
        <v>N/A</v>
      </c>
      <c r="AC78" s="65" t="str">
        <f>VLOOKUP(I78,Hoja2!A$3:I$54,9,0)</f>
        <v>FORTALECIMIENTO PVE PSICOSOCIAL</v>
      </c>
      <c r="AD78" s="82"/>
      <c r="AE78" s="14"/>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5"/>
    </row>
    <row r="79" spans="1:151" s="13" customFormat="1" ht="38.25">
      <c r="A79" s="133"/>
      <c r="B79" s="130"/>
      <c r="C79" s="115"/>
      <c r="D79" s="118"/>
      <c r="E79" s="121"/>
      <c r="F79" s="121"/>
      <c r="G79" s="121"/>
      <c r="H79" s="58" t="str">
        <f>VLOOKUP(I79,Hoja2!A$3:I$54,2,0)</f>
        <v>TECNOLOGÍA NO AVANZADA, COMUNICACIÓN NO EFECTIVA, SOBRECARGA CUANTITATIVA Y CUALITATIVA, NO HAY VARIACIÓN EN FORMA DE TRABAJO</v>
      </c>
      <c r="I79" s="59" t="s">
        <v>149</v>
      </c>
      <c r="J79" s="58" t="str">
        <f>VLOOKUP(I79,Hoja2!A$3:I$54,3,0)</f>
        <v>ENFERMEDADES DIGESTIVAS, IRRITABILIDAD</v>
      </c>
      <c r="K79" s="60"/>
      <c r="L79" s="58" t="str">
        <f>VLOOKUP(I79,Hoja2!A$3:I$54,4,0)</f>
        <v>N/A</v>
      </c>
      <c r="M79" s="58" t="str">
        <f>VLOOKUP(I79,Hoja2!A$3:I$54,5,0)</f>
        <v>PVE PSICOSOCIAL</v>
      </c>
      <c r="N79" s="61">
        <v>2</v>
      </c>
      <c r="O79" s="61">
        <v>2</v>
      </c>
      <c r="P79" s="61">
        <v>10</v>
      </c>
      <c r="Q79" s="61">
        <f t="shared" si="15"/>
        <v>4</v>
      </c>
      <c r="R79" s="61">
        <f t="shared" si="16"/>
        <v>40</v>
      </c>
      <c r="S79" s="61" t="str">
        <f t="shared" si="17"/>
        <v>B-4</v>
      </c>
      <c r="T79" s="66" t="str">
        <f t="shared" si="18"/>
        <v>III</v>
      </c>
      <c r="U79" s="66" t="str">
        <f t="shared" si="20"/>
        <v>Mejorable</v>
      </c>
      <c r="V79" s="60">
        <v>8</v>
      </c>
      <c r="W79" s="58" t="str">
        <f>VLOOKUP(I79,Hoja2!A$3:I$54,6,0)</f>
        <v>SECUELA, CALIFICACIÓN DE ENFERMEDAD LABORAL</v>
      </c>
      <c r="X79" s="65"/>
      <c r="Y79" s="65"/>
      <c r="Z79" s="65"/>
      <c r="AA79" s="64" t="str">
        <f>VLOOKUP(I79,Hoja2!A$3:I$54,7,0)</f>
        <v>N/A</v>
      </c>
      <c r="AB79" s="64" t="str">
        <f>VLOOKUP(I79,Hoja2!A$3:I$54,8,0)</f>
        <v>N/A</v>
      </c>
      <c r="AC79" s="65" t="str">
        <f>VLOOKUP(I79,Hoja2!A$3:I$54,9,0)</f>
        <v>FORTALECIMIENTO PVE PSICOSOCIAL</v>
      </c>
      <c r="AD79" s="82"/>
      <c r="AE79" s="14"/>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5"/>
    </row>
    <row r="80" spans="1:151" s="13" customFormat="1" ht="25.5">
      <c r="A80" s="133"/>
      <c r="B80" s="130"/>
      <c r="C80" s="115"/>
      <c r="D80" s="118"/>
      <c r="E80" s="121"/>
      <c r="F80" s="121"/>
      <c r="G80" s="121"/>
      <c r="H80" s="58" t="str">
        <f>VLOOKUP(I80,Hoja2!A$3:I$54,2,0)</f>
        <v>ESTILOS DE MANDO RÍGIDOS, AUSENCIA DE CAPACITACIÓN, AUSENCIA DE PROGRAMAS DE BIENESTAR</v>
      </c>
      <c r="I80" s="59" t="s">
        <v>154</v>
      </c>
      <c r="J80" s="58" t="str">
        <f>VLOOKUP(I80,Hoja2!A$3:I$54,3,0)</f>
        <v>ESTRÉS, DEPRESIÓN, DESMOTIVACIÓN, AUSENCIA DE ATENCIÓN</v>
      </c>
      <c r="K80" s="60"/>
      <c r="L80" s="58" t="str">
        <f>VLOOKUP(I80,Hoja2!A$3:I$54,4,0)</f>
        <v>N/A</v>
      </c>
      <c r="M80" s="58" t="str">
        <f>VLOOKUP(I80,Hoja2!A$3:I$54,5,0)</f>
        <v>PVE PSICOSOCIAL</v>
      </c>
      <c r="N80" s="61">
        <v>2</v>
      </c>
      <c r="O80" s="61">
        <v>2</v>
      </c>
      <c r="P80" s="61">
        <v>10</v>
      </c>
      <c r="Q80" s="61">
        <f t="shared" si="15"/>
        <v>4</v>
      </c>
      <c r="R80" s="61">
        <f t="shared" si="16"/>
        <v>40</v>
      </c>
      <c r="S80" s="61" t="str">
        <f t="shared" si="17"/>
        <v>B-4</v>
      </c>
      <c r="T80" s="66" t="str">
        <f t="shared" si="18"/>
        <v>III</v>
      </c>
      <c r="U80" s="66" t="str">
        <f t="shared" si="20"/>
        <v>Mejorable</v>
      </c>
      <c r="V80" s="60">
        <v>8</v>
      </c>
      <c r="W80" s="58" t="str">
        <f>VLOOKUP(I80,Hoja2!A$3:I$54,6,0)</f>
        <v>SECUELA, CALIFICACIÓN DE ENFERMEDAD LABORAL</v>
      </c>
      <c r="X80" s="65"/>
      <c r="Y80" s="65"/>
      <c r="Z80" s="65"/>
      <c r="AA80" s="64" t="str">
        <f>VLOOKUP(I80,Hoja2!A$3:I$54,7,0)</f>
        <v>N/A</v>
      </c>
      <c r="AB80" s="64" t="str">
        <f>VLOOKUP(I80,Hoja2!A$3:I$54,8,0)</f>
        <v>N/A</v>
      </c>
      <c r="AC80" s="65" t="str">
        <f>VLOOKUP(I80,Hoja2!A$3:I$54,9,0)</f>
        <v>FORTALECIMIENTO PVE PSICOSOCIAL</v>
      </c>
      <c r="AD80" s="82"/>
      <c r="AE80" s="14"/>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5"/>
    </row>
    <row r="81" spans="1:151" s="13" customFormat="1" ht="25.5">
      <c r="A81" s="133"/>
      <c r="B81" s="130"/>
      <c r="C81" s="115"/>
      <c r="D81" s="118"/>
      <c r="E81" s="121"/>
      <c r="F81" s="121"/>
      <c r="G81" s="121"/>
      <c r="H81" s="58" t="str">
        <f>VLOOKUP(I81,Hoja2!A$3:I$54,2,0)</f>
        <v>SISMOS, INCENDIOS, INUNDACIONES, TERREMOTOS, VENDAVALES</v>
      </c>
      <c r="I81" s="59" t="s">
        <v>250</v>
      </c>
      <c r="J81" s="58" t="str">
        <f>VLOOKUP(I81,Hoja2!A$3:I$54,3,0)</f>
        <v>LESIONES, ATRAPAMIENTO, APLASTAMIENTO, PÉRDIDAS MATERIALES</v>
      </c>
      <c r="K81" s="60"/>
      <c r="L81" s="58" t="str">
        <f>VLOOKUP(I81,Hoja2!A$3:I$54,4,0)</f>
        <v>PG INSPECCIONES, PG EMERGENCIA</v>
      </c>
      <c r="M81" s="58" t="str">
        <f>VLOOKUP(I81,Hoja2!A$3:I$54,5,0)</f>
        <v>BRIGADAS DE EMERGENCIA</v>
      </c>
      <c r="N81" s="61">
        <v>2</v>
      </c>
      <c r="O81" s="61">
        <v>2</v>
      </c>
      <c r="P81" s="61">
        <v>10</v>
      </c>
      <c r="Q81" s="61">
        <f aca="true" t="shared" si="21" ref="Q81:Q126">N81*O81</f>
        <v>4</v>
      </c>
      <c r="R81" s="61">
        <f aca="true" t="shared" si="22" ref="R81:R126">Q81*P81</f>
        <v>40</v>
      </c>
      <c r="S81" s="61" t="str">
        <f aca="true" t="shared" si="23" ref="S81:S126">IF(Q81=40,"MA-40",IF(Q81=30,"MA-30",IF(Q81=20,"A-20",IF(Q81=10,"A-10",IF(Q81=24,"MA-24",IF(Q81=18,"A-18",IF(Q81=12,"A-12",IF(Q81=6,"M-6",IF(Q81=8,"M-8",IF(Q81=6,"M-6",IF(Q81=4,"B-4",IF(Q81=2,"B-2",))))))))))))</f>
        <v>B-4</v>
      </c>
      <c r="T81" s="66" t="str">
        <f aca="true" t="shared" si="24" ref="T81:T126">IF(R81&lt;=20,"IV",IF(R81&lt;=120,"III",IF(R81&lt;=500,"II",IF(R81&lt;=4000,"I"))))</f>
        <v>III</v>
      </c>
      <c r="U81" s="66" t="str">
        <f t="shared" si="20"/>
        <v>Mejorable</v>
      </c>
      <c r="V81" s="60">
        <v>8</v>
      </c>
      <c r="W81" s="58" t="str">
        <f>VLOOKUP(I81,Hoja2!A$3:I$54,6,0)</f>
        <v>SECUELA, CALIFICACIÓN DE ENFERMEDAD LABORAL, MUERTE</v>
      </c>
      <c r="X81" s="65"/>
      <c r="Y81" s="65"/>
      <c r="Z81" s="65"/>
      <c r="AA81" s="64" t="str">
        <f>VLOOKUP(I81,Hoja2!A$3:I$54,7,0)</f>
        <v>NS PLANES DE EMERGENCIA</v>
      </c>
      <c r="AB81" s="64" t="str">
        <f>VLOOKUP(I81,Hoja2!A$3:I$54,8,0)</f>
        <v>N/A</v>
      </c>
      <c r="AC81" s="65" t="str">
        <f>VLOOKUP(I81,Hoja2!A$3:I$54,9,0)</f>
        <v>N/A</v>
      </c>
      <c r="AD81" s="82"/>
      <c r="AE81" s="14"/>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5"/>
    </row>
    <row r="82" spans="1:151" s="13" customFormat="1" ht="26.25" thickBot="1">
      <c r="A82" s="133"/>
      <c r="B82" s="130"/>
      <c r="C82" s="116"/>
      <c r="D82" s="119"/>
      <c r="E82" s="122"/>
      <c r="F82" s="122"/>
      <c r="G82" s="122"/>
      <c r="H82" s="91" t="str">
        <f>VLOOKUP(I82,Hoja2!A$3:I$54,2,0)</f>
        <v>LLUVIAS, GRANIZADA, HELADAS</v>
      </c>
      <c r="I82" s="92" t="s">
        <v>251</v>
      </c>
      <c r="J82" s="91" t="str">
        <f>VLOOKUP(I82,Hoja2!A$3:I$54,3,0)</f>
        <v>LESIONES, ATRAPAMIENTO, APLASTAMIENTO, PÉRDIDAS MATERIALES</v>
      </c>
      <c r="K82" s="93"/>
      <c r="L82" s="91" t="str">
        <f>VLOOKUP(I82,Hoja2!A$3:I$54,4,0)</f>
        <v>PG INSPECCIONES, PG EMERGENCIA</v>
      </c>
      <c r="M82" s="91" t="str">
        <f>VLOOKUP(I82,Hoja2!A$3:I$54,5,0)</f>
        <v>BRIGADAS DE EMERGENCIA</v>
      </c>
      <c r="N82" s="94">
        <v>2</v>
      </c>
      <c r="O82" s="94">
        <v>3</v>
      </c>
      <c r="P82" s="94">
        <v>10</v>
      </c>
      <c r="Q82" s="94">
        <f t="shared" si="21"/>
        <v>6</v>
      </c>
      <c r="R82" s="94">
        <f t="shared" si="22"/>
        <v>60</v>
      </c>
      <c r="S82" s="94" t="str">
        <f t="shared" si="23"/>
        <v>M-6</v>
      </c>
      <c r="T82" s="87" t="str">
        <f t="shared" si="24"/>
        <v>III</v>
      </c>
      <c r="U82" s="87" t="str">
        <f t="shared" si="20"/>
        <v>Mejorable</v>
      </c>
      <c r="V82" s="93">
        <v>8</v>
      </c>
      <c r="W82" s="91" t="str">
        <f>VLOOKUP(I82,Hoja2!A$3:I$54,6,0)</f>
        <v>SECUELA, CALIFICACIÓN DE ENFERMEDAD LABORAL, MUERTE</v>
      </c>
      <c r="X82" s="95"/>
      <c r="Y82" s="95"/>
      <c r="Z82" s="95"/>
      <c r="AA82" s="96" t="str">
        <f>VLOOKUP(I82,Hoja2!A$3:I$54,7,0)</f>
        <v>NS PLANES DE EMERGENCIA</v>
      </c>
      <c r="AB82" s="96" t="str">
        <f>VLOOKUP(I82,Hoja2!A$3:I$54,8,0)</f>
        <v>N/A</v>
      </c>
      <c r="AC82" s="95" t="str">
        <f>VLOOKUP(I82,Hoja2!A$3:I$54,9,0)</f>
        <v>N/A</v>
      </c>
      <c r="AD82" s="97"/>
      <c r="AE82" s="14"/>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5"/>
    </row>
    <row r="83" spans="1:151" s="13" customFormat="1" ht="25.5">
      <c r="A83" s="133"/>
      <c r="B83" s="130"/>
      <c r="C83" s="123" t="s">
        <v>277</v>
      </c>
      <c r="D83" s="126" t="s">
        <v>317</v>
      </c>
      <c r="E83" s="111" t="s">
        <v>275</v>
      </c>
      <c r="F83" s="111">
        <v>32</v>
      </c>
      <c r="G83" s="111" t="s">
        <v>256</v>
      </c>
      <c r="H83" s="98" t="str">
        <f>VLOOKUP(I83,Hoja2!A$3:I$54,2,0)</f>
        <v>INADECUADAS CONEXIONES ELÉCTRICAS, SATURACIÓN EN TOMAS DE ENERGÍA</v>
      </c>
      <c r="I83" s="108" t="s">
        <v>158</v>
      </c>
      <c r="J83" s="98" t="str">
        <f>VLOOKUP(I83,Hoja2!A$3:I$54,3,0)</f>
        <v>QUEMADURAS, ELECTROCUCIÓN, ARITMIA CARDIACA, MUERTE</v>
      </c>
      <c r="K83" s="99"/>
      <c r="L83" s="98" t="str">
        <f>VLOOKUP(I83,Hoja2!A$3:I$54,4,0)</f>
        <v>PG INSPECCIONES, PG EMERGENCIA, REQUISITOS MÍNIMOS PARA LÍNEAS ELÉCTRICAS</v>
      </c>
      <c r="M83" s="98" t="str">
        <f>VLOOKUP(I83,Hoja2!A$3:I$54,5,0)</f>
        <v>ELEMENTOS DE PROTECCIÓN PERSONAL</v>
      </c>
      <c r="N83" s="100">
        <v>10</v>
      </c>
      <c r="O83" s="100">
        <v>3</v>
      </c>
      <c r="P83" s="100">
        <v>60</v>
      </c>
      <c r="Q83" s="100">
        <f t="shared" si="21"/>
        <v>30</v>
      </c>
      <c r="R83" s="100">
        <f t="shared" si="22"/>
        <v>1800</v>
      </c>
      <c r="S83" s="100" t="str">
        <f t="shared" si="23"/>
        <v>MA-30</v>
      </c>
      <c r="T83" s="77" t="str">
        <f t="shared" si="24"/>
        <v>I</v>
      </c>
      <c r="U83" s="77" t="str">
        <f>IF(T83=0,"",IF(T83="IV","Aceptable",IF(T83="III","Mejorable",IF(T83="II","No Aceptable o Aceptable con Control Especifico",IF(T83="I","No Aceptable","")))))</f>
        <v>No Aceptable</v>
      </c>
      <c r="V83" s="99">
        <v>6</v>
      </c>
      <c r="W83" s="98" t="str">
        <f>VLOOKUP(I83,Hoja2!A$3:I$54,6,0)</f>
        <v>SECUELA, CALIFICACIÓN DE ENFERMEDAD LABORAL, MUERTE</v>
      </c>
      <c r="X83" s="101"/>
      <c r="Y83" s="101"/>
      <c r="Z83" s="101"/>
      <c r="AA83" s="102" t="str">
        <f>VLOOKUP(I83,Hoja2!A$3:I$54,7,0)</f>
        <v>NS LÍNEAS ELÉCTRICAS</v>
      </c>
      <c r="AB83" s="102" t="str">
        <f>VLOOKUP(I83,Hoja2!A$3:I$54,8,0)</f>
        <v>BUENAS PRACTICAS, APLICACIÓN DE PROCEDIMIENTOS</v>
      </c>
      <c r="AC83" s="103" t="str">
        <f>VLOOKUP(I83,Hoja2!A$3:I$54,9,0)</f>
        <v>BUENAS PRACTICAS, APLICACIÓN DE PROCEDIMIENTOS</v>
      </c>
      <c r="AD83" s="104"/>
      <c r="AE83" s="14"/>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5"/>
    </row>
    <row r="84" spans="1:151" s="13" customFormat="1" ht="51" customHeight="1">
      <c r="A84" s="133"/>
      <c r="B84" s="130"/>
      <c r="C84" s="124"/>
      <c r="D84" s="127"/>
      <c r="E84" s="112"/>
      <c r="F84" s="112"/>
      <c r="G84" s="112"/>
      <c r="H84" s="67" t="str">
        <f>VLOOKUP(I84,Hoja2!A$3:I$54,2,0)</f>
        <v>INADECUADAS CONEXIONES ELÉCTRICAS, SATURACIÓN EN TOMAS DE ENERGÍA</v>
      </c>
      <c r="I84" s="109" t="s">
        <v>163</v>
      </c>
      <c r="J84" s="67" t="str">
        <f>VLOOKUP(I84,Hoja2!A$3:I$54,3,0)</f>
        <v>INTOXICACIÓN, QUEMADURAS</v>
      </c>
      <c r="K84" s="68"/>
      <c r="L84" s="67" t="str">
        <f>VLOOKUP(I84,Hoja2!A$3:I$54,4,0)</f>
        <v>PG INSPECCIONES, PG EMERGENCIA</v>
      </c>
      <c r="M84" s="67" t="str">
        <f>VLOOKUP(I84,Hoja2!A$3:I$54,5,0)</f>
        <v>BRIGADAS DE EMERGENCIA</v>
      </c>
      <c r="N84" s="69">
        <v>10</v>
      </c>
      <c r="O84" s="69">
        <v>3</v>
      </c>
      <c r="P84" s="69">
        <v>60</v>
      </c>
      <c r="Q84" s="69">
        <f t="shared" si="21"/>
        <v>30</v>
      </c>
      <c r="R84" s="69">
        <f t="shared" si="22"/>
        <v>1800</v>
      </c>
      <c r="S84" s="69" t="str">
        <f t="shared" si="23"/>
        <v>MA-30</v>
      </c>
      <c r="T84" s="62" t="str">
        <f t="shared" si="24"/>
        <v>I</v>
      </c>
      <c r="U84" s="62" t="str">
        <f aca="true" t="shared" si="25" ref="U84:U106">IF(T84=0,"",IF(T84="IV","Aceptable",IF(T84="III","Mejorable",IF(T84="II","No Aceptable o Aceptable con Control Especifico",IF(T84="I","No Aceptable","")))))</f>
        <v>No Aceptable</v>
      </c>
      <c r="V84" s="68">
        <v>6</v>
      </c>
      <c r="W84" s="67" t="str">
        <f>VLOOKUP(I84,Hoja2!A$3:I$54,6,0)</f>
        <v>SECUELA, CALIFICACIÓN DE ENFERMEDAD LABORAL, MUERTE</v>
      </c>
      <c r="X84" s="70"/>
      <c r="Y84" s="70"/>
      <c r="Z84" s="70"/>
      <c r="AA84" s="71" t="str">
        <f>VLOOKUP(I84,Hoja2!A$3:I$54,7,0)</f>
        <v>NS PLANES DE EMERGENCIA</v>
      </c>
      <c r="AB84" s="71" t="str">
        <f>VLOOKUP(I84,Hoja2!A$3:I$54,8,0)</f>
        <v>REPORTES DE CONDICIONES INSEGURAS</v>
      </c>
      <c r="AC84" s="72" t="str">
        <f>VLOOKUP(I84,Hoja2!A$3:I$54,9,0)</f>
        <v>N/A</v>
      </c>
      <c r="AD84" s="83"/>
      <c r="AE84" s="14"/>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5"/>
    </row>
    <row r="85" spans="1:151" s="13" customFormat="1" ht="40.5">
      <c r="A85" s="133"/>
      <c r="B85" s="130"/>
      <c r="C85" s="124"/>
      <c r="D85" s="127"/>
      <c r="E85" s="112"/>
      <c r="F85" s="112"/>
      <c r="G85" s="112"/>
      <c r="H85" s="67" t="str">
        <f>VLOOKUP(I85,Hoja2!A$3:I$54,2,0)</f>
        <v>ESCALERAS SIN BARANDAL, PISOS A DESNIVEL,INFRAESTRUCTURA DÉBIL, OBJETOS MAL UBICADOS, AUSENCIA DE ORDEN Y ASEO</v>
      </c>
      <c r="I85" s="109" t="s">
        <v>247</v>
      </c>
      <c r="J85" s="67" t="str">
        <f>VLOOKUP(I85,Hoja2!A$3:I$54,3,0)</f>
        <v>CAÍDAS DEL MISMO Y DISTINTO NIVEL, FRACTURAS, GOLPE CON OBJETOS, CAÍDA DE OBJETOS, OBSTRUCCIÓN DE VÍAS</v>
      </c>
      <c r="K85" s="68"/>
      <c r="L85" s="67" t="str">
        <f>VLOOKUP(I85,Hoja2!A$3:I$54,4,0)</f>
        <v>PG INSPECCIONES, PG EMERGENCIA</v>
      </c>
      <c r="M85" s="67" t="str">
        <f>VLOOKUP(I85,Hoja2!A$3:I$54,5,0)</f>
        <v>CAPACITACIÓN</v>
      </c>
      <c r="N85" s="69">
        <v>6</v>
      </c>
      <c r="O85" s="69">
        <v>3</v>
      </c>
      <c r="P85" s="69">
        <v>10</v>
      </c>
      <c r="Q85" s="69">
        <f t="shared" si="21"/>
        <v>18</v>
      </c>
      <c r="R85" s="69">
        <f t="shared" si="22"/>
        <v>180</v>
      </c>
      <c r="S85" s="69" t="str">
        <f t="shared" si="23"/>
        <v>A-18</v>
      </c>
      <c r="T85" s="62" t="str">
        <f t="shared" si="24"/>
        <v>II</v>
      </c>
      <c r="U85" s="62" t="str">
        <f t="shared" si="25"/>
        <v>No Aceptable o Aceptable con Control Especifico</v>
      </c>
      <c r="V85" s="68">
        <v>6</v>
      </c>
      <c r="W85" s="67" t="str">
        <f>VLOOKUP(I85,Hoja2!A$3:I$54,6,0)</f>
        <v>SECUELA, CALIFICACIÓN DE ENFERMEDAD LABORAL, MUERTE</v>
      </c>
      <c r="X85" s="72"/>
      <c r="Y85" s="72"/>
      <c r="Z85" s="72"/>
      <c r="AA85" s="71" t="str">
        <f>VLOOKUP(I85,Hoja2!A$3:I$54,7,0)</f>
        <v>N/A</v>
      </c>
      <c r="AB85" s="71" t="str">
        <f>VLOOKUP(I85,Hoja2!A$3:I$54,8,0)</f>
        <v>REPORTES DE CONDICIONES INSEGURAS</v>
      </c>
      <c r="AC85" s="72" t="str">
        <f>VLOOKUP(I85,Hoja2!A$3:I$54,9,0)</f>
        <v>SEGUIMIENTO A ACCIONES PREVENTIVAS Y CORRECTIVAS</v>
      </c>
      <c r="AD85" s="83"/>
      <c r="AE85" s="14"/>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5"/>
    </row>
    <row r="86" spans="1:151" s="13" customFormat="1" ht="25.5">
      <c r="A86" s="133"/>
      <c r="B86" s="130"/>
      <c r="C86" s="124"/>
      <c r="D86" s="127"/>
      <c r="E86" s="112"/>
      <c r="F86" s="112"/>
      <c r="G86" s="112"/>
      <c r="H86" s="67" t="str">
        <f>VLOOKUP(I86,Hoja2!A$3:I$54,2,0)</f>
        <v>SUPERFICIES DE TRABAJO IRREGULARES O DESLIZANTES</v>
      </c>
      <c r="I86" s="109" t="s">
        <v>248</v>
      </c>
      <c r="J86" s="67" t="str">
        <f>VLOOKUP(I86,Hoja2!A$3:I$54,3,0)</f>
        <v>CAÍDAS DEL MISMO Y DISTINTO NIVEL, FRACTURAS, GOLPE CON OBJETOS</v>
      </c>
      <c r="K86" s="68"/>
      <c r="L86" s="67" t="str">
        <f>VLOOKUP(I86,Hoja2!A$3:I$54,4,0)</f>
        <v>PG INSPECCIONES, PG EMERGENCIA</v>
      </c>
      <c r="M86" s="67" t="str">
        <f>VLOOKUP(I86,Hoja2!A$3:I$54,5,0)</f>
        <v>CAPACITACIÓN</v>
      </c>
      <c r="N86" s="69">
        <v>6</v>
      </c>
      <c r="O86" s="69">
        <v>4</v>
      </c>
      <c r="P86" s="69">
        <v>25</v>
      </c>
      <c r="Q86" s="69">
        <f t="shared" si="21"/>
        <v>24</v>
      </c>
      <c r="R86" s="69">
        <f t="shared" si="22"/>
        <v>600</v>
      </c>
      <c r="S86" s="69" t="str">
        <f t="shared" si="23"/>
        <v>MA-24</v>
      </c>
      <c r="T86" s="66" t="str">
        <f t="shared" si="24"/>
        <v>I</v>
      </c>
      <c r="U86" s="66" t="str">
        <f t="shared" si="25"/>
        <v>No Aceptable</v>
      </c>
      <c r="V86" s="68">
        <v>6</v>
      </c>
      <c r="W86" s="67" t="str">
        <f>VLOOKUP(I86,Hoja2!A$3:I$54,6,0)</f>
        <v>SECUELA, CALIFICACIÓN DE ENFERMEDAD LABORAL, MUERTE</v>
      </c>
      <c r="X86" s="72"/>
      <c r="Y86" s="72"/>
      <c r="Z86" s="72"/>
      <c r="AA86" s="71" t="str">
        <f>VLOOKUP(I86,Hoja2!A$3:I$54,7,0)</f>
        <v>N/A</v>
      </c>
      <c r="AB86" s="71" t="str">
        <f>VLOOKUP(I86,Hoja2!A$3:I$54,8,0)</f>
        <v>REPORTES DE CONDICIONES INSEGURAS</v>
      </c>
      <c r="AC86" s="72" t="str">
        <f>VLOOKUP(I86,Hoja2!A$3:I$54,9,0)</f>
        <v>SEGUIMIENTO A ACCIONES PREVENTIVAS Y CORRECTIVAS</v>
      </c>
      <c r="AD86" s="83"/>
      <c r="AE86" s="14"/>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5"/>
    </row>
    <row r="87" spans="1:151" s="13" customFormat="1" ht="40.5">
      <c r="A87" s="133"/>
      <c r="B87" s="130"/>
      <c r="C87" s="124"/>
      <c r="D87" s="127"/>
      <c r="E87" s="112"/>
      <c r="F87" s="112"/>
      <c r="G87" s="112"/>
      <c r="H87" s="67" t="str">
        <f>VLOOKUP(I87,Hoja2!A$3:I$54,2,0)</f>
        <v>ATROPELLAMIENTO, ENVESTIDA</v>
      </c>
      <c r="I87" s="109" t="s">
        <v>189</v>
      </c>
      <c r="J87" s="67" t="str">
        <f>VLOOKUP(I87,Hoja2!A$3:I$54,3,0)</f>
        <v>LESIONES, PÉRDIDAS MATERIALES, MUERTE</v>
      </c>
      <c r="K87" s="68"/>
      <c r="L87" s="67" t="str">
        <f>VLOOKUP(I87,Hoja2!A$3:I$54,4,0)</f>
        <v>PG INSPECCIONES, PG EMERGENCIA</v>
      </c>
      <c r="M87" s="67" t="str">
        <f>VLOOKUP(I87,Hoja2!A$3:I$54,5,0)</f>
        <v>PG SEGURIDAD VIAL</v>
      </c>
      <c r="N87" s="69">
        <v>2</v>
      </c>
      <c r="O87" s="69">
        <v>4</v>
      </c>
      <c r="P87" s="69">
        <v>25</v>
      </c>
      <c r="Q87" s="69">
        <f t="shared" si="21"/>
        <v>8</v>
      </c>
      <c r="R87" s="69">
        <f t="shared" si="22"/>
        <v>200</v>
      </c>
      <c r="S87" s="69" t="str">
        <f t="shared" si="23"/>
        <v>M-8</v>
      </c>
      <c r="T87" s="62" t="str">
        <f t="shared" si="24"/>
        <v>II</v>
      </c>
      <c r="U87" s="62" t="str">
        <f t="shared" si="25"/>
        <v>No Aceptable o Aceptable con Control Especifico</v>
      </c>
      <c r="V87" s="68">
        <v>6</v>
      </c>
      <c r="W87" s="67" t="str">
        <f>VLOOKUP(I87,Hoja2!A$3:I$54,6,0)</f>
        <v>SECUELA, CALIFICACIÓN DE ENFERMEDAD LABORAL, MUERTE</v>
      </c>
      <c r="X87" s="72"/>
      <c r="Y87" s="72"/>
      <c r="Z87" s="72"/>
      <c r="AA87" s="71" t="str">
        <f>VLOOKUP(I87,Hoja2!A$3:I$54,7,0)</f>
        <v>NS SEGURIDAD VIAL</v>
      </c>
      <c r="AB87" s="71" t="str">
        <f>VLOOKUP(I87,Hoja2!A$3:I$54,8,0)</f>
        <v>REPORTE DE CONDICIONES</v>
      </c>
      <c r="AC87" s="72" t="str">
        <f>VLOOKUP(I87,Hoja2!A$3:I$54,9,0)</f>
        <v>LISTAS PREOPERACIONALES, MANTENIMIENTO PREVENTIVO Y CORRECTIVO</v>
      </c>
      <c r="AD87" s="83"/>
      <c r="AE87" s="14"/>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5"/>
    </row>
    <row r="88" spans="1:151" s="13" customFormat="1" ht="40.5">
      <c r="A88" s="133"/>
      <c r="B88" s="130"/>
      <c r="C88" s="124"/>
      <c r="D88" s="127"/>
      <c r="E88" s="112"/>
      <c r="F88" s="112"/>
      <c r="G88" s="112"/>
      <c r="H88" s="67" t="str">
        <f>VLOOKUP(I88,Hoja2!A$3:I$54,2,0)</f>
        <v>ATRACO, ROBO, ATENTADO, SECUESTROS, DE ORDEN PÚBLICO</v>
      </c>
      <c r="I88" s="109" t="s">
        <v>180</v>
      </c>
      <c r="J88" s="67" t="str">
        <f>VLOOKUP(I88,Hoja2!A$3:I$54,3,0)</f>
        <v>HERIDAS, LESIONES FÍSICAS / PSICOLÓGICAS</v>
      </c>
      <c r="K88" s="68"/>
      <c r="L88" s="67" t="str">
        <f>VLOOKUP(I88,Hoja2!A$3:I$54,4,0)</f>
        <v>PG INSPECCIONES, PG EMERGENCIA</v>
      </c>
      <c r="M88" s="67" t="str">
        <f>VLOOKUP(I88,Hoja2!A$3:I$54,5,0)</f>
        <v>UNIFORMES CORPORATIVOS, CHAQUETAS CORPORATIVAS, CARNETIZACIÓN</v>
      </c>
      <c r="N88" s="69">
        <v>6</v>
      </c>
      <c r="O88" s="69">
        <v>3</v>
      </c>
      <c r="P88" s="69">
        <v>25</v>
      </c>
      <c r="Q88" s="69">
        <f t="shared" si="21"/>
        <v>18</v>
      </c>
      <c r="R88" s="69">
        <f t="shared" si="22"/>
        <v>450</v>
      </c>
      <c r="S88" s="69" t="str">
        <f t="shared" si="23"/>
        <v>A-18</v>
      </c>
      <c r="T88" s="62" t="str">
        <f t="shared" si="24"/>
        <v>II</v>
      </c>
      <c r="U88" s="62" t="str">
        <f t="shared" si="25"/>
        <v>No Aceptable o Aceptable con Control Especifico</v>
      </c>
      <c r="V88" s="68">
        <v>6</v>
      </c>
      <c r="W88" s="67" t="str">
        <f>VLOOKUP(I88,Hoja2!A$3:I$54,6,0)</f>
        <v>SECUELA, CALIFICACIÓN DE ENFERMEDAD LABORAL, MUERTE</v>
      </c>
      <c r="X88" s="72"/>
      <c r="Y88" s="72"/>
      <c r="Z88" s="72"/>
      <c r="AA88" s="71" t="str">
        <f>VLOOKUP(I88,Hoja2!A$3:I$54,7,0)</f>
        <v>N/A</v>
      </c>
      <c r="AB88" s="71" t="str">
        <f>VLOOKUP(I88,Hoja2!A$3:I$54,8,0)</f>
        <v>BUENAS PRACTICAS, APLICACIÓN DE PROCEDIMIENTOS</v>
      </c>
      <c r="AC88" s="72" t="str">
        <f>VLOOKUP(I88,Hoja2!A$3:I$54,9,0)</f>
        <v>BUENAS PRACTICAS</v>
      </c>
      <c r="AD88" s="83"/>
      <c r="AE88" s="14"/>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5"/>
    </row>
    <row r="89" spans="1:151" s="13" customFormat="1" ht="51" customHeight="1">
      <c r="A89" s="133"/>
      <c r="B89" s="130"/>
      <c r="C89" s="124"/>
      <c r="D89" s="127"/>
      <c r="E89" s="112"/>
      <c r="F89" s="112"/>
      <c r="G89" s="112"/>
      <c r="H89" s="67" t="str">
        <f>VLOOKUP(I89,Hoja2!A$3:I$54,2,0)</f>
        <v>EXPLOSION, FUGA, DERRAME E INCENDIO</v>
      </c>
      <c r="I89" s="109" t="s">
        <v>230</v>
      </c>
      <c r="J89" s="67" t="str">
        <f>VLOOKUP(I89,Hoja2!A$3:I$54,3,0)</f>
        <v>INTOXICACIÓN, QUEMADURAS, LESIONES, ATRAPAMIENTO</v>
      </c>
      <c r="K89" s="68"/>
      <c r="L89" s="67" t="str">
        <f>VLOOKUP(I89,Hoja2!A$3:I$54,4,0)</f>
        <v>PG INSPECCIONES, PG EMERGENCIA</v>
      </c>
      <c r="M89" s="67" t="str">
        <f>VLOOKUP(I89,Hoja2!A$3:I$54,5,0)</f>
        <v>NO OBSERVADO</v>
      </c>
      <c r="N89" s="69">
        <v>2</v>
      </c>
      <c r="O89" s="69">
        <v>2</v>
      </c>
      <c r="P89" s="69">
        <v>10</v>
      </c>
      <c r="Q89" s="69">
        <f t="shared" si="21"/>
        <v>4</v>
      </c>
      <c r="R89" s="69">
        <f t="shared" si="22"/>
        <v>40</v>
      </c>
      <c r="S89" s="69" t="str">
        <f t="shared" si="23"/>
        <v>B-4</v>
      </c>
      <c r="T89" s="62" t="str">
        <f t="shared" si="24"/>
        <v>III</v>
      </c>
      <c r="U89" s="62" t="str">
        <f t="shared" si="25"/>
        <v>Mejorable</v>
      </c>
      <c r="V89" s="68">
        <v>6</v>
      </c>
      <c r="W89" s="67" t="str">
        <f>VLOOKUP(I89,Hoja2!A$3:I$54,6,0)</f>
        <v>SECUELA, CALIFICACIÓN DE ENFERMEDAD LABORAL, MUERTE</v>
      </c>
      <c r="X89" s="72"/>
      <c r="Y89" s="72"/>
      <c r="Z89" s="72"/>
      <c r="AA89" s="71" t="str">
        <f>VLOOKUP(I89,Hoja2!A$3:I$54,7,0)</f>
        <v>NS PLANES DE EMERGENCIA</v>
      </c>
      <c r="AB89" s="71" t="str">
        <f>VLOOKUP(I89,Hoja2!A$3:I$54,8,0)</f>
        <v>PROTOCOLOS DE EVACUACIÓN, PUNTO DE ENCUENTRO</v>
      </c>
      <c r="AC89" s="72" t="str">
        <f>VLOOKUP(I89,Hoja2!A$3:I$54,9,0)</f>
        <v>N/A</v>
      </c>
      <c r="AD89" s="83"/>
      <c r="AE89" s="14"/>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5"/>
    </row>
    <row r="90" spans="1:151" s="13" customFormat="1" ht="51" customHeight="1">
      <c r="A90" s="133"/>
      <c r="B90" s="130"/>
      <c r="C90" s="124"/>
      <c r="D90" s="127"/>
      <c r="E90" s="112"/>
      <c r="F90" s="112"/>
      <c r="G90" s="112"/>
      <c r="H90" s="67" t="str">
        <f>VLOOKUP(I90,Hoja2!A$3:I$54,2,0)</f>
        <v>AUSENCIA O EXCESO DE LUZ EN UN AMBIENTE</v>
      </c>
      <c r="I90" s="109" t="s">
        <v>47</v>
      </c>
      <c r="J90" s="67" t="str">
        <f>VLOOKUP(I90,Hoja2!A$3:I$54,3,0)</f>
        <v>ESTRÉS, DIFICULTAD PARA VER, CANSANCIO VISUAL</v>
      </c>
      <c r="K90" s="68"/>
      <c r="L90" s="67" t="str">
        <f>VLOOKUP(I90,Hoja2!A$3:I$54,4,0)</f>
        <v>PG INSPECCIONES, PG EMERGENCIA</v>
      </c>
      <c r="M90" s="67" t="str">
        <f>VLOOKUP(I90,Hoja2!A$3:I$54,5,0)</f>
        <v>NO OBSERVADO</v>
      </c>
      <c r="N90" s="69">
        <v>10</v>
      </c>
      <c r="O90" s="69">
        <v>3</v>
      </c>
      <c r="P90" s="69">
        <v>25</v>
      </c>
      <c r="Q90" s="69">
        <f t="shared" si="21"/>
        <v>30</v>
      </c>
      <c r="R90" s="69">
        <f t="shared" si="22"/>
        <v>750</v>
      </c>
      <c r="S90" s="69" t="str">
        <f t="shared" si="23"/>
        <v>MA-30</v>
      </c>
      <c r="T90" s="62" t="str">
        <f t="shared" si="24"/>
        <v>I</v>
      </c>
      <c r="U90" s="62" t="str">
        <f t="shared" si="25"/>
        <v>No Aceptable</v>
      </c>
      <c r="V90" s="68">
        <v>6</v>
      </c>
      <c r="W90" s="67" t="str">
        <f>VLOOKUP(I90,Hoja2!A$3:I$54,6,0)</f>
        <v>SECUELA, CALIFICACIÓN DE ENFERMEDAD LABORAL</v>
      </c>
      <c r="X90" s="72"/>
      <c r="Y90" s="72"/>
      <c r="Z90" s="72"/>
      <c r="AA90" s="71" t="str">
        <f>VLOOKUP(I90,Hoja2!A$3:I$54,7,0)</f>
        <v>N/A</v>
      </c>
      <c r="AB90" s="71" t="str">
        <f>VLOOKUP(I90,Hoja2!A$3:I$54,8,0)</f>
        <v>AUTOCUIDADO E HIGIENE</v>
      </c>
      <c r="AC90" s="72" t="str">
        <f>VLOOKUP(I90,Hoja2!A$3:I$54,9,0)</f>
        <v>PG HIGIENE</v>
      </c>
      <c r="AD90" s="83"/>
      <c r="AE90" s="14"/>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5"/>
    </row>
    <row r="91" spans="1:151" s="13" customFormat="1" ht="51" customHeight="1">
      <c r="A91" s="133"/>
      <c r="B91" s="130"/>
      <c r="C91" s="124"/>
      <c r="D91" s="127"/>
      <c r="E91" s="112"/>
      <c r="F91" s="112"/>
      <c r="G91" s="112"/>
      <c r="H91" s="67" t="str">
        <f>VLOOKUP(I91,Hoja2!A$3:I$54,2,0)</f>
        <v>POLVOS INORGÁNICOS</v>
      </c>
      <c r="I91" s="109" t="s">
        <v>78</v>
      </c>
      <c r="J91" s="67" t="str">
        <f>VLOOKUP(I91,Hoja2!A$3:I$54,3,0)</f>
        <v>COMPLICACIONES RESPIRATORIAS</v>
      </c>
      <c r="K91" s="68"/>
      <c r="L91" s="67" t="str">
        <f>VLOOKUP(I91,Hoja2!A$3:I$54,4,0)</f>
        <v>PG INSPECCIONES, PG EMERGENCIA, PG RIESGO QUÍMICO</v>
      </c>
      <c r="M91" s="67" t="str">
        <f>VLOOKUP(I91,Hoja2!A$3:I$54,5,0)</f>
        <v>ELEMENTOS DE PROTECCIÓN PERSONAL</v>
      </c>
      <c r="N91" s="69">
        <v>2</v>
      </c>
      <c r="O91" s="69">
        <v>3</v>
      </c>
      <c r="P91" s="69">
        <v>10</v>
      </c>
      <c r="Q91" s="69">
        <f t="shared" si="21"/>
        <v>6</v>
      </c>
      <c r="R91" s="69">
        <f t="shared" si="22"/>
        <v>60</v>
      </c>
      <c r="S91" s="69" t="str">
        <f t="shared" si="23"/>
        <v>M-6</v>
      </c>
      <c r="T91" s="62" t="str">
        <f t="shared" si="24"/>
        <v>III</v>
      </c>
      <c r="U91" s="62" t="str">
        <f t="shared" si="25"/>
        <v>Mejorable</v>
      </c>
      <c r="V91" s="68">
        <v>6</v>
      </c>
      <c r="W91" s="67" t="str">
        <f>VLOOKUP(I91,Hoja2!A$3:I$54,6,0)</f>
        <v>SECUELA, CALIFICACIÓN DE ENFERMEDAD LABORAL</v>
      </c>
      <c r="X91" s="72"/>
      <c r="Y91" s="72"/>
      <c r="Z91" s="72"/>
      <c r="AA91" s="71" t="str">
        <f>VLOOKUP(I91,Hoja2!A$3:I$54,7,0)</f>
        <v>NS QUIMICOS</v>
      </c>
      <c r="AB91" s="71" t="str">
        <f>VLOOKUP(I91,Hoja2!A$3:I$54,8,0)</f>
        <v>BUENAS PRACTICAS Y USO DE EPP</v>
      </c>
      <c r="AC91" s="72" t="str">
        <f>VLOOKUP(I91,Hoja2!A$3:I$54,9,0)</f>
        <v>PG HIGIENE</v>
      </c>
      <c r="AD91" s="83"/>
      <c r="AE91" s="14"/>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5"/>
    </row>
    <row r="92" spans="1:151" s="13" customFormat="1" ht="51" customHeight="1">
      <c r="A92" s="133"/>
      <c r="B92" s="130"/>
      <c r="C92" s="124"/>
      <c r="D92" s="127"/>
      <c r="E92" s="112"/>
      <c r="F92" s="112"/>
      <c r="G92" s="112"/>
      <c r="H92" s="67" t="str">
        <f>VLOOKUP(I92,Hoja2!A$3:I$54,2,0)</f>
        <v>MATERIAL PARTICULADO</v>
      </c>
      <c r="I92" s="109" t="s">
        <v>84</v>
      </c>
      <c r="J92" s="67" t="str">
        <f>VLOOKUP(I92,Hoja2!A$3:I$54,3,0)</f>
        <v>COMPLICACIONES RESPIRATORIAS</v>
      </c>
      <c r="K92" s="68"/>
      <c r="L92" s="67" t="str">
        <f>VLOOKUP(I92,Hoja2!A$3:I$54,4,0)</f>
        <v>PG INSPECCIONES, PG EMERGENCIA, PG RIESGO QUÍMICO</v>
      </c>
      <c r="M92" s="67" t="str">
        <f>VLOOKUP(I92,Hoja2!A$3:I$54,5,0)</f>
        <v>ELEMENTOS DE PROTECCIÓN PERSONAL</v>
      </c>
      <c r="N92" s="69">
        <v>2</v>
      </c>
      <c r="O92" s="69">
        <v>1</v>
      </c>
      <c r="P92" s="69">
        <v>10</v>
      </c>
      <c r="Q92" s="69">
        <f t="shared" si="21"/>
        <v>2</v>
      </c>
      <c r="R92" s="69">
        <f t="shared" si="22"/>
        <v>20</v>
      </c>
      <c r="S92" s="69" t="str">
        <f t="shared" si="23"/>
        <v>B-2</v>
      </c>
      <c r="T92" s="62" t="str">
        <f t="shared" si="24"/>
        <v>IV</v>
      </c>
      <c r="U92" s="62" t="str">
        <f t="shared" si="25"/>
        <v>Aceptable</v>
      </c>
      <c r="V92" s="68">
        <v>6</v>
      </c>
      <c r="W92" s="67" t="str">
        <f>VLOOKUP(I92,Hoja2!A$3:I$54,6,0)</f>
        <v>SECUELA, CALIFICACIÓN DE ENFERMEDAD LABORAL</v>
      </c>
      <c r="X92" s="72"/>
      <c r="Y92" s="72"/>
      <c r="Z92" s="72"/>
      <c r="AA92" s="71" t="str">
        <f>VLOOKUP(I92,Hoja2!A$3:I$54,7,0)</f>
        <v>NS QUIMICOS</v>
      </c>
      <c r="AB92" s="71" t="str">
        <f>VLOOKUP(I92,Hoja2!A$3:I$54,8,0)</f>
        <v>BUENAS PRACTICAS Y USO DE EPP</v>
      </c>
      <c r="AC92" s="72" t="str">
        <f>VLOOKUP(I92,Hoja2!A$3:I$54,9,0)</f>
        <v>FORTALECIMIENTO PVE QUÍMICO</v>
      </c>
      <c r="AD92" s="83"/>
      <c r="AE92" s="14"/>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5"/>
    </row>
    <row r="93" spans="1:151" s="13" customFormat="1" ht="51" customHeight="1">
      <c r="A93" s="133"/>
      <c r="B93" s="130"/>
      <c r="C93" s="124"/>
      <c r="D93" s="127"/>
      <c r="E93" s="112"/>
      <c r="F93" s="112"/>
      <c r="G93" s="112"/>
      <c r="H93" s="67" t="str">
        <f>VLOOKUP(I93,Hoja2!A$3:I$54,2,0)</f>
        <v>HUMOS METÁLICOS O NO METÁLICOS</v>
      </c>
      <c r="I93" s="109" t="s">
        <v>93</v>
      </c>
      <c r="J93" s="67" t="str">
        <f>VLOOKUP(I93,Hoja2!A$3:I$54,3,0)</f>
        <v>COMPLICACIONES RESPIRATORIAS</v>
      </c>
      <c r="K93" s="68"/>
      <c r="L93" s="67" t="str">
        <f>VLOOKUP(I93,Hoja2!A$3:I$54,4,0)</f>
        <v>PG INSPECCIONES, PG EMERGENCIA, PG RIESGO QUÍMICO</v>
      </c>
      <c r="M93" s="67" t="str">
        <f>VLOOKUP(I93,Hoja2!A$3:I$54,5,0)</f>
        <v>ELEMENTOS DE PROTECCIÓN PERSONAL</v>
      </c>
      <c r="N93" s="69">
        <v>2</v>
      </c>
      <c r="O93" s="69">
        <v>1</v>
      </c>
      <c r="P93" s="69">
        <v>10</v>
      </c>
      <c r="Q93" s="69">
        <f t="shared" si="21"/>
        <v>2</v>
      </c>
      <c r="R93" s="69">
        <f t="shared" si="22"/>
        <v>20</v>
      </c>
      <c r="S93" s="69" t="str">
        <f t="shared" si="23"/>
        <v>B-2</v>
      </c>
      <c r="T93" s="62" t="str">
        <f t="shared" si="24"/>
        <v>IV</v>
      </c>
      <c r="U93" s="62" t="str">
        <f t="shared" si="25"/>
        <v>Aceptable</v>
      </c>
      <c r="V93" s="68">
        <v>6</v>
      </c>
      <c r="W93" s="67" t="str">
        <f>VLOOKUP(I93,Hoja2!A$3:I$54,6,0)</f>
        <v>SECUELA, CALIFICACIÓN DE ENFERMEDAD LABORAL, MUERTE</v>
      </c>
      <c r="X93" s="72"/>
      <c r="Y93" s="72"/>
      <c r="Z93" s="72"/>
      <c r="AA93" s="71" t="str">
        <f>VLOOKUP(I93,Hoja2!A$3:I$54,7,0)</f>
        <v>NS QUIMICOS</v>
      </c>
      <c r="AB93" s="71" t="str">
        <f>VLOOKUP(I93,Hoja2!A$3:I$54,8,0)</f>
        <v>BUENAS PRACTICAS, AUTOCUIDADO Y EPP</v>
      </c>
      <c r="AC93" s="72" t="str">
        <f>VLOOKUP(I93,Hoja2!A$3:I$54,9,0)</f>
        <v>FORTALECIMIENTO PVE QUÍMICO</v>
      </c>
      <c r="AD93" s="83"/>
      <c r="AE93" s="14"/>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5"/>
    </row>
    <row r="94" spans="1:151" s="13" customFormat="1" ht="51" customHeight="1">
      <c r="A94" s="133"/>
      <c r="B94" s="130"/>
      <c r="C94" s="124"/>
      <c r="D94" s="127"/>
      <c r="E94" s="112"/>
      <c r="F94" s="112"/>
      <c r="G94" s="112"/>
      <c r="H94" s="67" t="str">
        <f>VLOOKUP(I94,Hoja2!A$3:I$54,2,0)</f>
        <v>MICROORGANISMOS</v>
      </c>
      <c r="I94" s="109" t="s">
        <v>237</v>
      </c>
      <c r="J94" s="67" t="str">
        <f>VLOOKUP(I94,Hoja2!A$3:I$54,3,0)</f>
        <v>GRIPAS, NAUSEAS, MAREOS, MALESTAR GENERAL</v>
      </c>
      <c r="K94" s="68"/>
      <c r="L94" s="67" t="str">
        <f>VLOOKUP(I94,Hoja2!A$3:I$54,4,0)</f>
        <v>PG INSPECCIONES, PG EMERGENCIA</v>
      </c>
      <c r="M94" s="67" t="str">
        <f>VLOOKUP(I94,Hoja2!A$3:I$54,5,0)</f>
        <v>PVE BIOLÓGICO</v>
      </c>
      <c r="N94" s="69">
        <v>2</v>
      </c>
      <c r="O94" s="69">
        <v>1</v>
      </c>
      <c r="P94" s="69">
        <v>10</v>
      </c>
      <c r="Q94" s="69">
        <f t="shared" si="21"/>
        <v>2</v>
      </c>
      <c r="R94" s="69">
        <f t="shared" si="22"/>
        <v>20</v>
      </c>
      <c r="S94" s="69" t="str">
        <f t="shared" si="23"/>
        <v>B-2</v>
      </c>
      <c r="T94" s="62" t="str">
        <f t="shared" si="24"/>
        <v>IV</v>
      </c>
      <c r="U94" s="62" t="str">
        <f t="shared" si="25"/>
        <v>Aceptable</v>
      </c>
      <c r="V94" s="68">
        <v>6</v>
      </c>
      <c r="W94" s="67" t="str">
        <f>VLOOKUP(I94,Hoja2!A$3:I$54,6,0)</f>
        <v>SECUELA</v>
      </c>
      <c r="X94" s="72"/>
      <c r="Y94" s="72"/>
      <c r="Z94" s="72"/>
      <c r="AA94" s="71" t="str">
        <f>VLOOKUP(I94,Hoja2!A$3:I$54,7,0)</f>
        <v>NS BIOLÓGICO</v>
      </c>
      <c r="AB94" s="71" t="str">
        <f>VLOOKUP(I94,Hoja2!A$3:I$54,8,0)</f>
        <v>N/A</v>
      </c>
      <c r="AC94" s="72" t="str">
        <f>VLOOKUP(I94,Hoja2!A$3:I$54,9,0)</f>
        <v>BUENAS PRACTICAS</v>
      </c>
      <c r="AD94" s="83"/>
      <c r="AE94" s="14"/>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5"/>
    </row>
    <row r="95" spans="1:151" s="13" customFormat="1" ht="51" customHeight="1">
      <c r="A95" s="133"/>
      <c r="B95" s="130"/>
      <c r="C95" s="124"/>
      <c r="D95" s="127"/>
      <c r="E95" s="112"/>
      <c r="F95" s="112"/>
      <c r="G95" s="112"/>
      <c r="H95" s="67" t="str">
        <f>VLOOKUP(I95,Hoja2!A$3:I$54,2,0)</f>
        <v>MICROORGANISMOS EN EL AMBIENTE</v>
      </c>
      <c r="I95" s="109" t="s">
        <v>240</v>
      </c>
      <c r="J95" s="67" t="str">
        <f>VLOOKUP(I95,Hoja2!A$3:I$54,3,0)</f>
        <v>LESIONES EN LA PIEL, MALESTAR GENERAL</v>
      </c>
      <c r="K95" s="68"/>
      <c r="L95" s="67" t="str">
        <f>VLOOKUP(I95,Hoja2!A$3:I$54,4,0)</f>
        <v>PG INSPECCIONES, PG EMERGENCIA</v>
      </c>
      <c r="M95" s="67" t="str">
        <f>VLOOKUP(I95,Hoja2!A$3:I$54,5,0)</f>
        <v>PVE BIOLÓGICO, ELEMENTOS DE PROTECCION PERSONAL</v>
      </c>
      <c r="N95" s="69">
        <v>2</v>
      </c>
      <c r="O95" s="69">
        <v>3</v>
      </c>
      <c r="P95" s="69">
        <v>10</v>
      </c>
      <c r="Q95" s="69">
        <f t="shared" si="21"/>
        <v>6</v>
      </c>
      <c r="R95" s="69">
        <f t="shared" si="22"/>
        <v>60</v>
      </c>
      <c r="S95" s="69" t="str">
        <f t="shared" si="23"/>
        <v>M-6</v>
      </c>
      <c r="T95" s="62" t="str">
        <f t="shared" si="24"/>
        <v>III</v>
      </c>
      <c r="U95" s="62" t="str">
        <f t="shared" si="25"/>
        <v>Mejorable</v>
      </c>
      <c r="V95" s="68">
        <v>6</v>
      </c>
      <c r="W95" s="67" t="str">
        <f>VLOOKUP(I95,Hoja2!A$3:I$54,6,0)</f>
        <v>SECUELA, CALIFICACIÓN DE ENFERMEDAD LABORAL, MUERTE</v>
      </c>
      <c r="X95" s="72"/>
      <c r="Y95" s="72"/>
      <c r="Z95" s="72"/>
      <c r="AA95" s="71" t="str">
        <f>VLOOKUP(I95,Hoja2!A$3:I$54,7,0)</f>
        <v>NS BIOLÓGICO</v>
      </c>
      <c r="AB95" s="71" t="str">
        <f>VLOOKUP(I95,Hoja2!A$3:I$54,8,0)</f>
        <v>AUTOCIODADO E HIGIENE, USO DE EPP</v>
      </c>
      <c r="AC95" s="72" t="str">
        <f>VLOOKUP(I95,Hoja2!A$3:I$54,9,0)</f>
        <v>N/A</v>
      </c>
      <c r="AD95" s="83"/>
      <c r="AE95" s="14"/>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5"/>
    </row>
    <row r="96" spans="1:151" s="13" customFormat="1" ht="51" customHeight="1">
      <c r="A96" s="133"/>
      <c r="B96" s="130"/>
      <c r="C96" s="124"/>
      <c r="D96" s="127"/>
      <c r="E96" s="112"/>
      <c r="F96" s="112"/>
      <c r="G96" s="112"/>
      <c r="H96" s="67" t="str">
        <f>VLOOKUP(I96,Hoja2!A$3:I$54,2,0)</f>
        <v>HONGOS</v>
      </c>
      <c r="I96" s="109" t="s">
        <v>113</v>
      </c>
      <c r="J96" s="67" t="str">
        <f>VLOOKUP(I96,Hoja2!A$3:I$54,3,0)</f>
        <v>LESIONES EN LA PIEL</v>
      </c>
      <c r="K96" s="68"/>
      <c r="L96" s="67" t="str">
        <f>VLOOKUP(I96,Hoja2!A$3:I$54,4,0)</f>
        <v>PG INSPECCIONES, PG EMERGENCIA</v>
      </c>
      <c r="M96" s="67" t="str">
        <f>VLOOKUP(I96,Hoja2!A$3:I$54,5,0)</f>
        <v>PVE BIOLÓGICO</v>
      </c>
      <c r="N96" s="69">
        <v>2</v>
      </c>
      <c r="O96" s="69">
        <v>1</v>
      </c>
      <c r="P96" s="69">
        <v>10</v>
      </c>
      <c r="Q96" s="69">
        <f t="shared" si="21"/>
        <v>2</v>
      </c>
      <c r="R96" s="69">
        <f t="shared" si="22"/>
        <v>20</v>
      </c>
      <c r="S96" s="69" t="str">
        <f t="shared" si="23"/>
        <v>B-2</v>
      </c>
      <c r="T96" s="62" t="str">
        <f t="shared" si="24"/>
        <v>IV</v>
      </c>
      <c r="U96" s="62" t="str">
        <f t="shared" si="25"/>
        <v>Aceptable</v>
      </c>
      <c r="V96" s="68">
        <v>6</v>
      </c>
      <c r="W96" s="67" t="str">
        <f>VLOOKUP(I96,Hoja2!A$3:I$54,6,0)</f>
        <v>SECUELA</v>
      </c>
      <c r="X96" s="72"/>
      <c r="Y96" s="72"/>
      <c r="Z96" s="72"/>
      <c r="AA96" s="71" t="str">
        <f>VLOOKUP(I96,Hoja2!A$3:I$54,7,0)</f>
        <v>NS BIOLÓGICO</v>
      </c>
      <c r="AB96" s="71" t="str">
        <f>VLOOKUP(I96,Hoja2!A$3:I$54,8,0)</f>
        <v>AUTOCUIDADO E HIGIENE, USO DE EPP</v>
      </c>
      <c r="AC96" s="72" t="str">
        <f>VLOOKUP(I96,Hoja2!A$3:I$54,9,0)</f>
        <v>N/A</v>
      </c>
      <c r="AD96" s="83"/>
      <c r="AE96" s="14"/>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5"/>
    </row>
    <row r="97" spans="1:151" s="13" customFormat="1" ht="51" customHeight="1">
      <c r="A97" s="133"/>
      <c r="B97" s="130"/>
      <c r="C97" s="124"/>
      <c r="D97" s="127"/>
      <c r="E97" s="112"/>
      <c r="F97" s="112"/>
      <c r="G97" s="112"/>
      <c r="H97" s="67" t="str">
        <f>VLOOKUP(I97,Hoja2!A$3:I$54,2,0)</f>
        <v>FLUIDOS</v>
      </c>
      <c r="I97" s="109" t="s">
        <v>117</v>
      </c>
      <c r="J97" s="67" t="str">
        <f>VLOOKUP(I97,Hoja2!A$3:I$54,3,0)</f>
        <v>LESIONES DÉRMICAS</v>
      </c>
      <c r="K97" s="68"/>
      <c r="L97" s="67" t="str">
        <f>VLOOKUP(I97,Hoja2!A$3:I$54,4,0)</f>
        <v>PG INSPECCIONES, PG EMERGENCIA</v>
      </c>
      <c r="M97" s="67" t="str">
        <f>VLOOKUP(I97,Hoja2!A$3:I$54,5,0)</f>
        <v>PVE BIOLÓGICO, ELEMENTOS DE PROTECCION PERSONAL</v>
      </c>
      <c r="N97" s="69">
        <v>2</v>
      </c>
      <c r="O97" s="69">
        <v>4</v>
      </c>
      <c r="P97" s="69">
        <v>25</v>
      </c>
      <c r="Q97" s="69">
        <f t="shared" si="21"/>
        <v>8</v>
      </c>
      <c r="R97" s="69">
        <f t="shared" si="22"/>
        <v>200</v>
      </c>
      <c r="S97" s="69" t="str">
        <f t="shared" si="23"/>
        <v>M-8</v>
      </c>
      <c r="T97" s="62" t="str">
        <f t="shared" si="24"/>
        <v>II</v>
      </c>
      <c r="U97" s="62" t="str">
        <f t="shared" si="25"/>
        <v>No Aceptable o Aceptable con Control Especifico</v>
      </c>
      <c r="V97" s="68">
        <v>6</v>
      </c>
      <c r="W97" s="67" t="str">
        <f>VLOOKUP(I97,Hoja2!A$3:I$54,6,0)</f>
        <v>SECUELA, CALIFICACIÓN DE ENFERMEDAD LABORAL, MUERTE</v>
      </c>
      <c r="X97" s="72"/>
      <c r="Y97" s="72"/>
      <c r="Z97" s="72"/>
      <c r="AA97" s="71" t="str">
        <f>VLOOKUP(I97,Hoja2!A$3:I$54,7,0)</f>
        <v>NS BIOLÓGICO</v>
      </c>
      <c r="AB97" s="71" t="str">
        <f>VLOOKUP(I97,Hoja2!A$3:I$54,8,0)</f>
        <v>AUTOCUIDADO E HIGIENE, USO DE EPP</v>
      </c>
      <c r="AC97" s="72" t="str">
        <f>VLOOKUP(I97,Hoja2!A$3:I$54,9,0)</f>
        <v>N/A</v>
      </c>
      <c r="AD97" s="83"/>
      <c r="AE97" s="14"/>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5"/>
    </row>
    <row r="98" spans="1:151" s="13" customFormat="1" ht="25.5">
      <c r="A98" s="133"/>
      <c r="B98" s="130"/>
      <c r="C98" s="124"/>
      <c r="D98" s="127"/>
      <c r="E98" s="112"/>
      <c r="F98" s="112"/>
      <c r="G98" s="112"/>
      <c r="H98" s="67" t="str">
        <f>VLOOKUP(I98,Hoja2!A$3:I$54,2,0)</f>
        <v>PARÁSITOS</v>
      </c>
      <c r="I98" s="109" t="s">
        <v>119</v>
      </c>
      <c r="J98" s="67" t="str">
        <f>VLOOKUP(I98,Hoja2!A$3:I$54,3,0)</f>
        <v>LESIONES, INFECCIONES PARASITARIAS</v>
      </c>
      <c r="K98" s="68"/>
      <c r="L98" s="67" t="str">
        <f>VLOOKUP(I98,Hoja2!A$3:I$54,4,0)</f>
        <v>PG INSPECCIONES, PG EMERGENCIA</v>
      </c>
      <c r="M98" s="67" t="str">
        <f>VLOOKUP(I98,Hoja2!A$3:I$54,5,0)</f>
        <v>PVE BIOLÓGICO, ELEMENTOS DE PROTECCION PERSONAL</v>
      </c>
      <c r="N98" s="69">
        <v>2</v>
      </c>
      <c r="O98" s="69">
        <v>2</v>
      </c>
      <c r="P98" s="69">
        <v>10</v>
      </c>
      <c r="Q98" s="69">
        <f t="shared" si="21"/>
        <v>4</v>
      </c>
      <c r="R98" s="69">
        <f t="shared" si="22"/>
        <v>40</v>
      </c>
      <c r="S98" s="69" t="str">
        <f t="shared" si="23"/>
        <v>B-4</v>
      </c>
      <c r="T98" s="62" t="str">
        <f t="shared" si="24"/>
        <v>III</v>
      </c>
      <c r="U98" s="62" t="str">
        <f t="shared" si="25"/>
        <v>Mejorable</v>
      </c>
      <c r="V98" s="68">
        <v>6</v>
      </c>
      <c r="W98" s="67" t="str">
        <f>VLOOKUP(I98,Hoja2!A$3:I$54,6,0)</f>
        <v>SECUELA</v>
      </c>
      <c r="X98" s="72"/>
      <c r="Y98" s="72"/>
      <c r="Z98" s="72"/>
      <c r="AA98" s="71" t="str">
        <f>VLOOKUP(I98,Hoja2!A$3:I$54,7,0)</f>
        <v>NS BIOLÓGICO</v>
      </c>
      <c r="AB98" s="71" t="str">
        <f>VLOOKUP(I98,Hoja2!A$3:I$54,8,0)</f>
        <v>AUTOCUIDADO E HIGIENE, USO DE EPP</v>
      </c>
      <c r="AC98" s="72" t="str">
        <f>VLOOKUP(I98,Hoja2!A$3:I$54,9,0)</f>
        <v>N/A</v>
      </c>
      <c r="AD98" s="83"/>
      <c r="AE98" s="14"/>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5"/>
    </row>
    <row r="99" spans="1:151" s="13" customFormat="1" ht="51" customHeight="1">
      <c r="A99" s="133"/>
      <c r="B99" s="130"/>
      <c r="C99" s="124"/>
      <c r="D99" s="127"/>
      <c r="E99" s="112"/>
      <c r="F99" s="112"/>
      <c r="G99" s="112"/>
      <c r="H99" s="67" t="str">
        <f>VLOOKUP(I99,Hoja2!A$3:I$54,2,0)</f>
        <v>ANIMALES VIVOS</v>
      </c>
      <c r="I99" s="109" t="s">
        <v>122</v>
      </c>
      <c r="J99" s="67" t="str">
        <f>VLOOKUP(I99,Hoja2!A$3:I$54,3,0)</f>
        <v>LESIONES EN TEJIDOS, INFECCIONES, ENFERMADES INFECTOCONTAGIOSAS</v>
      </c>
      <c r="K99" s="68"/>
      <c r="L99" s="67" t="str">
        <f>VLOOKUP(I99,Hoja2!A$3:I$54,4,0)</f>
        <v>PG INSPECCIONES, PG EMERGENCIA</v>
      </c>
      <c r="M99" s="67" t="str">
        <f>VLOOKUP(I99,Hoja2!A$3:I$54,5,0)</f>
        <v>ELEMENTOS DE PROTECCIÓN PERSONAL</v>
      </c>
      <c r="N99" s="69">
        <v>2</v>
      </c>
      <c r="O99" s="69">
        <v>2</v>
      </c>
      <c r="P99" s="69">
        <v>10</v>
      </c>
      <c r="Q99" s="69">
        <f t="shared" si="21"/>
        <v>4</v>
      </c>
      <c r="R99" s="69">
        <f t="shared" si="22"/>
        <v>40</v>
      </c>
      <c r="S99" s="69" t="str">
        <f t="shared" si="23"/>
        <v>B-4</v>
      </c>
      <c r="T99" s="62" t="str">
        <f t="shared" si="24"/>
        <v>III</v>
      </c>
      <c r="U99" s="62" t="str">
        <f t="shared" si="25"/>
        <v>Mejorable</v>
      </c>
      <c r="V99" s="68">
        <v>6</v>
      </c>
      <c r="W99" s="67" t="str">
        <f>VLOOKUP(I99,Hoja2!A$3:I$54,6,0)</f>
        <v>SECUELA, CALIFICACIÓN DE ENFERMEDAD LABORAL, MUERTE</v>
      </c>
      <c r="X99" s="72"/>
      <c r="Y99" s="72"/>
      <c r="Z99" s="72"/>
      <c r="AA99" s="71" t="str">
        <f>VLOOKUP(I99,Hoja2!A$3:I$54,7,0)</f>
        <v>NS BIOLÓGICO</v>
      </c>
      <c r="AB99" s="71" t="str">
        <f>VLOOKUP(I99,Hoja2!A$3:I$54,8,0)</f>
        <v>AUTOCUIDADO E HIGIENE, USO DE EPP</v>
      </c>
      <c r="AC99" s="72" t="str">
        <f>VLOOKUP(I99,Hoja2!A$3:I$54,9,0)</f>
        <v>BUENAS PRACTICAS</v>
      </c>
      <c r="AD99" s="83"/>
      <c r="AE99" s="14"/>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5"/>
    </row>
    <row r="100" spans="1:151" s="13" customFormat="1" ht="38.25">
      <c r="A100" s="133"/>
      <c r="B100" s="130"/>
      <c r="C100" s="124"/>
      <c r="D100" s="127"/>
      <c r="E100" s="112"/>
      <c r="F100" s="112"/>
      <c r="G100" s="112"/>
      <c r="H100" s="67" t="str">
        <f>VLOOKUP(I100,Hoja2!A$3:I$54,2,0)</f>
        <v>CARGA DE UN PESO MAYOR AL RECOMENDADO</v>
      </c>
      <c r="I100" s="109" t="s">
        <v>125</v>
      </c>
      <c r="J100" s="67" t="str">
        <f>VLOOKUP(I100,Hoja2!A$3:I$54,3,0)</f>
        <v>LESIONES OSTEOMUSCULARES</v>
      </c>
      <c r="K100" s="68"/>
      <c r="L100" s="67" t="str">
        <f>VLOOKUP(I100,Hoja2!A$3:I$54,4,0)</f>
        <v>PG INSPECCIONES, PG EMERGENCIA</v>
      </c>
      <c r="M100" s="67" t="str">
        <f>VLOOKUP(I100,Hoja2!A$3:I$54,5,0)</f>
        <v>PVE BIOMECÁNICO, PROGRAMA PAUSAS ACTIVAS, PG MEDICINA PREVENTIVA Y DEL TRABAJO</v>
      </c>
      <c r="N100" s="69">
        <v>2</v>
      </c>
      <c r="O100" s="69">
        <v>3</v>
      </c>
      <c r="P100" s="69">
        <v>10</v>
      </c>
      <c r="Q100" s="69">
        <f t="shared" si="21"/>
        <v>6</v>
      </c>
      <c r="R100" s="69">
        <f t="shared" si="22"/>
        <v>60</v>
      </c>
      <c r="S100" s="69" t="str">
        <f t="shared" si="23"/>
        <v>M-6</v>
      </c>
      <c r="T100" s="62" t="str">
        <f t="shared" si="24"/>
        <v>III</v>
      </c>
      <c r="U100" s="62" t="str">
        <f t="shared" si="25"/>
        <v>Mejorable</v>
      </c>
      <c r="V100" s="68">
        <v>6</v>
      </c>
      <c r="W100" s="67" t="str">
        <f>VLOOKUP(I100,Hoja2!A$3:I$54,6,0)</f>
        <v>SECUELA, CALIFICACIÓN DE ENFERMEDAD LABORAL</v>
      </c>
      <c r="X100" s="72"/>
      <c r="Y100" s="72"/>
      <c r="Z100" s="72"/>
      <c r="AA100" s="71" t="str">
        <f>VLOOKUP(I100,Hoja2!A$3:I$54,7,0)</f>
        <v>NS MANEJO DE CARGAS</v>
      </c>
      <c r="AB100" s="71" t="str">
        <f>VLOOKUP(I100,Hoja2!A$3:I$54,8,0)</f>
        <v>LEVANTAMIENTO MANUAL Y MECÁNICO DE CARGAS</v>
      </c>
      <c r="AC100" s="72" t="str">
        <f>VLOOKUP(I100,Hoja2!A$3:I$54,9,0)</f>
        <v>FORTALECIMIENTO PVE BIOMECÁNICO</v>
      </c>
      <c r="AD100" s="83"/>
      <c r="AE100" s="14"/>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5"/>
    </row>
    <row r="101" spans="1:151" s="13" customFormat="1" ht="25.5">
      <c r="A101" s="133"/>
      <c r="B101" s="130"/>
      <c r="C101" s="124"/>
      <c r="D101" s="127"/>
      <c r="E101" s="112"/>
      <c r="F101" s="112"/>
      <c r="G101" s="112"/>
      <c r="H101" s="67" t="str">
        <f>VLOOKUP(I101,Hoja2!A$3:I$54,2,0)</f>
        <v>RELACIONES, COHESIÓN, CALIDAD DE INTERACCIONES NO EFECTIVA, NO HAY TRABAJO EN EQUIPO</v>
      </c>
      <c r="I101" s="109" t="s">
        <v>141</v>
      </c>
      <c r="J101" s="67" t="str">
        <f>VLOOKUP(I101,Hoja2!A$3:I$54,3,0)</f>
        <v>ENFERMEDADES DIGESTIVAS, IRRITABILIDAD</v>
      </c>
      <c r="K101" s="68"/>
      <c r="L101" s="67" t="str">
        <f>VLOOKUP(I101,Hoja2!A$3:I$54,4,0)</f>
        <v>N/A</v>
      </c>
      <c r="M101" s="67" t="str">
        <f>VLOOKUP(I101,Hoja2!A$3:I$54,5,0)</f>
        <v>PVE PSICOSOCIAL</v>
      </c>
      <c r="N101" s="69">
        <v>2</v>
      </c>
      <c r="O101" s="69">
        <v>3</v>
      </c>
      <c r="P101" s="69">
        <v>10</v>
      </c>
      <c r="Q101" s="69">
        <f t="shared" si="21"/>
        <v>6</v>
      </c>
      <c r="R101" s="69">
        <f t="shared" si="22"/>
        <v>60</v>
      </c>
      <c r="S101" s="69" t="str">
        <f t="shared" si="23"/>
        <v>M-6</v>
      </c>
      <c r="T101" s="62" t="str">
        <f t="shared" si="24"/>
        <v>III</v>
      </c>
      <c r="U101" s="62" t="str">
        <f t="shared" si="25"/>
        <v>Mejorable</v>
      </c>
      <c r="V101" s="68">
        <v>6</v>
      </c>
      <c r="W101" s="67" t="str">
        <f>VLOOKUP(I101,Hoja2!A$3:I$54,6,0)</f>
        <v>SECUELA, CALIFICACIÓN DE ENFERMEDAD LABORAL</v>
      </c>
      <c r="X101" s="72"/>
      <c r="Y101" s="72"/>
      <c r="Z101" s="72"/>
      <c r="AA101" s="71" t="str">
        <f>VLOOKUP(I101,Hoja2!A$3:I$54,7,0)</f>
        <v>N/A</v>
      </c>
      <c r="AB101" s="71" t="str">
        <f>VLOOKUP(I101,Hoja2!A$3:I$54,8,0)</f>
        <v>N/A</v>
      </c>
      <c r="AC101" s="72" t="str">
        <f>VLOOKUP(I101,Hoja2!A$3:I$54,9,0)</f>
        <v>FORTALECIMIENTO PVE PSICOSOCIAL</v>
      </c>
      <c r="AD101" s="83"/>
      <c r="AE101" s="14"/>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5"/>
    </row>
    <row r="102" spans="1:151" s="13" customFormat="1" ht="25.5">
      <c r="A102" s="133"/>
      <c r="B102" s="130"/>
      <c r="C102" s="124"/>
      <c r="D102" s="127"/>
      <c r="E102" s="112"/>
      <c r="F102" s="112"/>
      <c r="G102" s="112"/>
      <c r="H102" s="67" t="str">
        <f>VLOOKUP(I102,Hoja2!A$3:I$54,2,0)</f>
        <v>CARGA MENTAL, DEMANDAS EMOCIONALES, INESPECIFICIDAD DE DEFINICIÓN DE ROLES, MONOTONÍA</v>
      </c>
      <c r="I102" s="109" t="s">
        <v>146</v>
      </c>
      <c r="J102" s="67" t="str">
        <f>VLOOKUP(I102,Hoja2!A$3:I$54,3,0)</f>
        <v>ESTRÉS, CEFALÉA, IRRITABILIDAD</v>
      </c>
      <c r="K102" s="68"/>
      <c r="L102" s="67" t="str">
        <f>VLOOKUP(I102,Hoja2!A$3:I$54,4,0)</f>
        <v>N/A</v>
      </c>
      <c r="M102" s="67" t="str">
        <f>VLOOKUP(I102,Hoja2!A$3:I$54,5,0)</f>
        <v>PVE PSICOSOCIAL</v>
      </c>
      <c r="N102" s="69">
        <v>2</v>
      </c>
      <c r="O102" s="69">
        <v>1</v>
      </c>
      <c r="P102" s="69">
        <v>10</v>
      </c>
      <c r="Q102" s="69">
        <f t="shared" si="21"/>
        <v>2</v>
      </c>
      <c r="R102" s="69">
        <f t="shared" si="22"/>
        <v>20</v>
      </c>
      <c r="S102" s="69" t="str">
        <f t="shared" si="23"/>
        <v>B-2</v>
      </c>
      <c r="T102" s="62" t="str">
        <f t="shared" si="24"/>
        <v>IV</v>
      </c>
      <c r="U102" s="62" t="str">
        <f t="shared" si="25"/>
        <v>Aceptable</v>
      </c>
      <c r="V102" s="68">
        <v>6</v>
      </c>
      <c r="W102" s="67" t="str">
        <f>VLOOKUP(I102,Hoja2!A$3:I$54,6,0)</f>
        <v>SECUELA, CALIFICACIÓN DE ENFERMEDAD LABORAL</v>
      </c>
      <c r="X102" s="72"/>
      <c r="Y102" s="72"/>
      <c r="Z102" s="72"/>
      <c r="AA102" s="71" t="str">
        <f>VLOOKUP(I102,Hoja2!A$3:I$54,7,0)</f>
        <v>N/A</v>
      </c>
      <c r="AB102" s="71" t="str">
        <f>VLOOKUP(I102,Hoja2!A$3:I$54,8,0)</f>
        <v>N/A</v>
      </c>
      <c r="AC102" s="72" t="str">
        <f>VLOOKUP(I102,Hoja2!A$3:I$54,9,0)</f>
        <v>FORTALECIMIENTO PVE PSICOSOCIAL</v>
      </c>
      <c r="AD102" s="83"/>
      <c r="AE102" s="14"/>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5"/>
    </row>
    <row r="103" spans="1:151" s="13" customFormat="1" ht="38.25">
      <c r="A103" s="133"/>
      <c r="B103" s="130"/>
      <c r="C103" s="124"/>
      <c r="D103" s="127"/>
      <c r="E103" s="112"/>
      <c r="F103" s="112"/>
      <c r="G103" s="112"/>
      <c r="H103" s="67" t="str">
        <f>VLOOKUP(I103,Hoja2!A$3:I$54,2,0)</f>
        <v>TECNOLOGÍA NO AVANZADA, COMUNICACIÓN NO EFECTIVA, SOBRECARGA CUANTITATIVA Y CUALITATIVA, NO HAY VARIACIÓN EN FORMA DE TRABAJO</v>
      </c>
      <c r="I103" s="109" t="s">
        <v>149</v>
      </c>
      <c r="J103" s="67" t="str">
        <f>VLOOKUP(I103,Hoja2!A$3:I$54,3,0)</f>
        <v>ENFERMEDADES DIGESTIVAS, IRRITABILIDAD</v>
      </c>
      <c r="K103" s="68"/>
      <c r="L103" s="67" t="str">
        <f>VLOOKUP(I103,Hoja2!A$3:I$54,4,0)</f>
        <v>N/A</v>
      </c>
      <c r="M103" s="67" t="str">
        <f>VLOOKUP(I103,Hoja2!A$3:I$54,5,0)</f>
        <v>PVE PSICOSOCIAL</v>
      </c>
      <c r="N103" s="69">
        <v>2</v>
      </c>
      <c r="O103" s="69">
        <v>2</v>
      </c>
      <c r="P103" s="69">
        <v>10</v>
      </c>
      <c r="Q103" s="69">
        <f t="shared" si="21"/>
        <v>4</v>
      </c>
      <c r="R103" s="69">
        <f t="shared" si="22"/>
        <v>40</v>
      </c>
      <c r="S103" s="69" t="str">
        <f t="shared" si="23"/>
        <v>B-4</v>
      </c>
      <c r="T103" s="66" t="str">
        <f t="shared" si="24"/>
        <v>III</v>
      </c>
      <c r="U103" s="66" t="str">
        <f t="shared" si="25"/>
        <v>Mejorable</v>
      </c>
      <c r="V103" s="68">
        <v>6</v>
      </c>
      <c r="W103" s="67" t="str">
        <f>VLOOKUP(I103,Hoja2!A$3:I$54,6,0)</f>
        <v>SECUELA, CALIFICACIÓN DE ENFERMEDAD LABORAL</v>
      </c>
      <c r="X103" s="72"/>
      <c r="Y103" s="72"/>
      <c r="Z103" s="72"/>
      <c r="AA103" s="71" t="str">
        <f>VLOOKUP(I103,Hoja2!A$3:I$54,7,0)</f>
        <v>N/A</v>
      </c>
      <c r="AB103" s="71" t="str">
        <f>VLOOKUP(I103,Hoja2!A$3:I$54,8,0)</f>
        <v>N/A</v>
      </c>
      <c r="AC103" s="72" t="str">
        <f>VLOOKUP(I103,Hoja2!A$3:I$54,9,0)</f>
        <v>FORTALECIMIENTO PVE PSICOSOCIAL</v>
      </c>
      <c r="AD103" s="83"/>
      <c r="AE103" s="14"/>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5"/>
    </row>
    <row r="104" spans="1:151" s="13" customFormat="1" ht="25.5">
      <c r="A104" s="133"/>
      <c r="B104" s="130"/>
      <c r="C104" s="124"/>
      <c r="D104" s="127"/>
      <c r="E104" s="112"/>
      <c r="F104" s="112"/>
      <c r="G104" s="112"/>
      <c r="H104" s="67" t="str">
        <f>VLOOKUP(I104,Hoja2!A$3:I$54,2,0)</f>
        <v>ESTILOS DE MANDO RÍGIDOS, AUSENCIA DE CAPACITACIÓN, AUSENCIA DE PROGRAMAS DE BIENESTAR</v>
      </c>
      <c r="I104" s="109" t="s">
        <v>154</v>
      </c>
      <c r="J104" s="67" t="str">
        <f>VLOOKUP(I104,Hoja2!A$3:I$54,3,0)</f>
        <v>ESTRÉS, DEPRESIÓN, DESMOTIVACIÓN, AUSENCIA DE ATENCIÓN</v>
      </c>
      <c r="K104" s="68"/>
      <c r="L104" s="67" t="str">
        <f>VLOOKUP(I104,Hoja2!A$3:I$54,4,0)</f>
        <v>N/A</v>
      </c>
      <c r="M104" s="67" t="str">
        <f>VLOOKUP(I104,Hoja2!A$3:I$54,5,0)</f>
        <v>PVE PSICOSOCIAL</v>
      </c>
      <c r="N104" s="69">
        <v>2</v>
      </c>
      <c r="O104" s="69">
        <v>2</v>
      </c>
      <c r="P104" s="69">
        <v>10</v>
      </c>
      <c r="Q104" s="69">
        <f t="shared" si="21"/>
        <v>4</v>
      </c>
      <c r="R104" s="69">
        <f t="shared" si="22"/>
        <v>40</v>
      </c>
      <c r="S104" s="69" t="str">
        <f t="shared" si="23"/>
        <v>B-4</v>
      </c>
      <c r="T104" s="66" t="str">
        <f t="shared" si="24"/>
        <v>III</v>
      </c>
      <c r="U104" s="66" t="str">
        <f t="shared" si="25"/>
        <v>Mejorable</v>
      </c>
      <c r="V104" s="68">
        <v>6</v>
      </c>
      <c r="W104" s="67" t="str">
        <f>VLOOKUP(I104,Hoja2!A$3:I$54,6,0)</f>
        <v>SECUELA, CALIFICACIÓN DE ENFERMEDAD LABORAL</v>
      </c>
      <c r="X104" s="72"/>
      <c r="Y104" s="72"/>
      <c r="Z104" s="72"/>
      <c r="AA104" s="71" t="str">
        <f>VLOOKUP(I104,Hoja2!A$3:I$54,7,0)</f>
        <v>N/A</v>
      </c>
      <c r="AB104" s="71" t="str">
        <f>VLOOKUP(I104,Hoja2!A$3:I$54,8,0)</f>
        <v>N/A</v>
      </c>
      <c r="AC104" s="72" t="str">
        <f>VLOOKUP(I104,Hoja2!A$3:I$54,9,0)</f>
        <v>FORTALECIMIENTO PVE PSICOSOCIAL</v>
      </c>
      <c r="AD104" s="83"/>
      <c r="AE104" s="14"/>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5"/>
    </row>
    <row r="105" spans="1:151" s="13" customFormat="1" ht="25.5">
      <c r="A105" s="133"/>
      <c r="B105" s="130"/>
      <c r="C105" s="124"/>
      <c r="D105" s="127"/>
      <c r="E105" s="112"/>
      <c r="F105" s="112"/>
      <c r="G105" s="112"/>
      <c r="H105" s="67" t="str">
        <f>VLOOKUP(I105,Hoja2!A$3:I$54,2,0)</f>
        <v>SISMOS, INCENDIOS, INUNDACIONES, TERREMOTOS, VENDAVALES</v>
      </c>
      <c r="I105" s="109" t="s">
        <v>250</v>
      </c>
      <c r="J105" s="67" t="str">
        <f>VLOOKUP(I105,Hoja2!A$3:I$54,3,0)</f>
        <v>LESIONES, ATRAPAMIENTO, APLASTAMIENTO, PÉRDIDAS MATERIALES</v>
      </c>
      <c r="K105" s="68"/>
      <c r="L105" s="67" t="str">
        <f>VLOOKUP(I105,Hoja2!A$3:I$54,4,0)</f>
        <v>PG INSPECCIONES, PG EMERGENCIA</v>
      </c>
      <c r="M105" s="67" t="str">
        <f>VLOOKUP(I105,Hoja2!A$3:I$54,5,0)</f>
        <v>BRIGADAS DE EMERGENCIA</v>
      </c>
      <c r="N105" s="69">
        <v>2</v>
      </c>
      <c r="O105" s="69">
        <v>2</v>
      </c>
      <c r="P105" s="69">
        <v>10</v>
      </c>
      <c r="Q105" s="69">
        <f t="shared" si="21"/>
        <v>4</v>
      </c>
      <c r="R105" s="69">
        <f t="shared" si="22"/>
        <v>40</v>
      </c>
      <c r="S105" s="69" t="str">
        <f t="shared" si="23"/>
        <v>B-4</v>
      </c>
      <c r="T105" s="66" t="str">
        <f t="shared" si="24"/>
        <v>III</v>
      </c>
      <c r="U105" s="66" t="str">
        <f t="shared" si="25"/>
        <v>Mejorable</v>
      </c>
      <c r="V105" s="68">
        <v>6</v>
      </c>
      <c r="W105" s="67" t="str">
        <f>VLOOKUP(I105,Hoja2!A$3:I$54,6,0)</f>
        <v>SECUELA, CALIFICACIÓN DE ENFERMEDAD LABORAL, MUERTE</v>
      </c>
      <c r="X105" s="72"/>
      <c r="Y105" s="72"/>
      <c r="Z105" s="72"/>
      <c r="AA105" s="71" t="str">
        <f>VLOOKUP(I105,Hoja2!A$3:I$54,7,0)</f>
        <v>NS PLANES DE EMERGENCIA</v>
      </c>
      <c r="AB105" s="71" t="str">
        <f>VLOOKUP(I105,Hoja2!A$3:I$54,8,0)</f>
        <v>N/A</v>
      </c>
      <c r="AC105" s="72" t="str">
        <f>VLOOKUP(I105,Hoja2!A$3:I$54,9,0)</f>
        <v>N/A</v>
      </c>
      <c r="AD105" s="83"/>
      <c r="AE105" s="14"/>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5"/>
    </row>
    <row r="106" spans="1:151" s="13" customFormat="1" ht="51" customHeight="1" thickBot="1">
      <c r="A106" s="133"/>
      <c r="B106" s="130"/>
      <c r="C106" s="125"/>
      <c r="D106" s="128"/>
      <c r="E106" s="113"/>
      <c r="F106" s="113"/>
      <c r="G106" s="113"/>
      <c r="H106" s="84" t="str">
        <f>VLOOKUP(I106,Hoja2!A$3:I$54,2,0)</f>
        <v>LLUVIAS, GRANIZADA, HELADAS</v>
      </c>
      <c r="I106" s="110" t="s">
        <v>251</v>
      </c>
      <c r="J106" s="84" t="str">
        <f>VLOOKUP(I106,Hoja2!A$3:I$54,3,0)</f>
        <v>LESIONES, ATRAPAMIENTO, APLASTAMIENTO, PÉRDIDAS MATERIALES</v>
      </c>
      <c r="K106" s="85"/>
      <c r="L106" s="84" t="str">
        <f>VLOOKUP(I106,Hoja2!A$3:I$54,4,0)</f>
        <v>PG INSPECCIONES, PG EMERGENCIA</v>
      </c>
      <c r="M106" s="84" t="str">
        <f>VLOOKUP(I106,Hoja2!A$3:I$54,5,0)</f>
        <v>BRIGADAS DE EMERGENCIA</v>
      </c>
      <c r="N106" s="86">
        <v>2</v>
      </c>
      <c r="O106" s="86">
        <v>3</v>
      </c>
      <c r="P106" s="86">
        <v>10</v>
      </c>
      <c r="Q106" s="86">
        <f t="shared" si="21"/>
        <v>6</v>
      </c>
      <c r="R106" s="86">
        <f t="shared" si="22"/>
        <v>60</v>
      </c>
      <c r="S106" s="86" t="str">
        <f t="shared" si="23"/>
        <v>M-6</v>
      </c>
      <c r="T106" s="87" t="str">
        <f t="shared" si="24"/>
        <v>III</v>
      </c>
      <c r="U106" s="87" t="str">
        <f t="shared" si="25"/>
        <v>Mejorable</v>
      </c>
      <c r="V106" s="85">
        <v>6</v>
      </c>
      <c r="W106" s="84" t="str">
        <f>VLOOKUP(I106,Hoja2!A$3:I$54,6,0)</f>
        <v>SECUELA, CALIFICACIÓN DE ENFERMEDAD LABORAL, MUERTE</v>
      </c>
      <c r="X106" s="88"/>
      <c r="Y106" s="88"/>
      <c r="Z106" s="88"/>
      <c r="AA106" s="89" t="str">
        <f>VLOOKUP(I106,Hoja2!A$3:I$54,7,0)</f>
        <v>NS PLANES DE EMERGENCIA</v>
      </c>
      <c r="AB106" s="89" t="str">
        <f>VLOOKUP(I106,Hoja2!A$3:I$54,8,0)</f>
        <v>N/A</v>
      </c>
      <c r="AC106" s="88" t="str">
        <f>VLOOKUP(I106,Hoja2!A$3:I$54,9,0)</f>
        <v>N/A</v>
      </c>
      <c r="AD106" s="90"/>
      <c r="AE106" s="14"/>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5"/>
    </row>
    <row r="107" spans="1:151" s="13" customFormat="1" ht="25.5">
      <c r="A107" s="133"/>
      <c r="B107" s="130"/>
      <c r="C107" s="114" t="s">
        <v>281</v>
      </c>
      <c r="D107" s="117" t="s">
        <v>318</v>
      </c>
      <c r="E107" s="120" t="s">
        <v>279</v>
      </c>
      <c r="F107" s="120">
        <v>32</v>
      </c>
      <c r="G107" s="120" t="s">
        <v>256</v>
      </c>
      <c r="H107" s="73" t="str">
        <f>VLOOKUP(I107,Hoja2!A$3:I$54,2,0)</f>
        <v>INADECUADAS CONEXIONES ELÉCTRICAS, SATURACIÓN EN TOMAS DE ENERGÍA</v>
      </c>
      <c r="I107" s="74" t="s">
        <v>158</v>
      </c>
      <c r="J107" s="73" t="str">
        <f>VLOOKUP(I107,Hoja2!A$3:I$54,3,0)</f>
        <v>QUEMADURAS, ELECTROCUCIÓN, ARITMIA CARDIACA, MUERTE</v>
      </c>
      <c r="K107" s="75"/>
      <c r="L107" s="73" t="str">
        <f>VLOOKUP(I107,Hoja2!A$3:I$54,4,0)</f>
        <v>PG INSPECCIONES, PG EMERGENCIA, REQUISITOS MÍNIMOS PARA LÍNEAS ELÉCTRICAS</v>
      </c>
      <c r="M107" s="73" t="str">
        <f>VLOOKUP(I107,Hoja2!A$3:I$54,5,0)</f>
        <v>ELEMENTOS DE PROTECCIÓN PERSONAL</v>
      </c>
      <c r="N107" s="76">
        <v>10</v>
      </c>
      <c r="O107" s="76">
        <v>3</v>
      </c>
      <c r="P107" s="76">
        <v>60</v>
      </c>
      <c r="Q107" s="76">
        <f t="shared" si="21"/>
        <v>30</v>
      </c>
      <c r="R107" s="76">
        <f t="shared" si="22"/>
        <v>1800</v>
      </c>
      <c r="S107" s="76" t="str">
        <f t="shared" si="23"/>
        <v>MA-30</v>
      </c>
      <c r="T107" s="77" t="str">
        <f t="shared" si="24"/>
        <v>I</v>
      </c>
      <c r="U107" s="77" t="str">
        <f>IF(T107=0,"",IF(T107="IV","Aceptable",IF(T107="III","Mejorable",IF(T107="II","No Aceptable o Aceptable con Control Especifico",IF(T107="I","No Aceptable","")))))</f>
        <v>No Aceptable</v>
      </c>
      <c r="V107" s="75">
        <v>1</v>
      </c>
      <c r="W107" s="73" t="str">
        <f>VLOOKUP(I107,Hoja2!A$3:I$54,6,0)</f>
        <v>SECUELA, CALIFICACIÓN DE ENFERMEDAD LABORAL, MUERTE</v>
      </c>
      <c r="X107" s="78"/>
      <c r="Y107" s="78"/>
      <c r="Z107" s="78"/>
      <c r="AA107" s="79" t="str">
        <f>VLOOKUP(I107,Hoja2!A$3:I$54,7,0)</f>
        <v>NS LÍNEAS ELÉCTRICAS</v>
      </c>
      <c r="AB107" s="79" t="str">
        <f>VLOOKUP(I107,Hoja2!A$3:I$54,8,0)</f>
        <v>BUENAS PRACTICAS, APLICACIÓN DE PROCEDIMIENTOS</v>
      </c>
      <c r="AC107" s="80" t="str">
        <f>VLOOKUP(I107,Hoja2!A$3:I$54,9,0)</f>
        <v>BUENAS PRACTICAS, APLICACIÓN DE PROCEDIMIENTOS</v>
      </c>
      <c r="AD107" s="81"/>
      <c r="AE107" s="14"/>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5"/>
    </row>
    <row r="108" spans="1:151" s="13" customFormat="1" ht="25.5">
      <c r="A108" s="133"/>
      <c r="B108" s="130"/>
      <c r="C108" s="115"/>
      <c r="D108" s="118"/>
      <c r="E108" s="121"/>
      <c r="F108" s="121"/>
      <c r="G108" s="121"/>
      <c r="H108" s="58" t="str">
        <f>VLOOKUP(I108,Hoja2!A$3:I$54,2,0)</f>
        <v>INADECUADAS CONEXIONES ELÉCTRICAS, SATURACIÓN EN TOMAS DE ENERGÍA</v>
      </c>
      <c r="I108" s="59" t="s">
        <v>163</v>
      </c>
      <c r="J108" s="58" t="str">
        <f>VLOOKUP(I108,Hoja2!A$3:I$54,3,0)</f>
        <v>INTOXICACIÓN, QUEMADURAS</v>
      </c>
      <c r="K108" s="60"/>
      <c r="L108" s="58" t="str">
        <f>VLOOKUP(I108,Hoja2!A$3:I$54,4,0)</f>
        <v>PG INSPECCIONES, PG EMERGENCIA</v>
      </c>
      <c r="M108" s="58" t="str">
        <f>VLOOKUP(I108,Hoja2!A$3:I$54,5,0)</f>
        <v>BRIGADAS DE EMERGENCIA</v>
      </c>
      <c r="N108" s="61">
        <v>10</v>
      </c>
      <c r="O108" s="61">
        <v>3</v>
      </c>
      <c r="P108" s="61">
        <v>60</v>
      </c>
      <c r="Q108" s="61">
        <f t="shared" si="21"/>
        <v>30</v>
      </c>
      <c r="R108" s="61">
        <f t="shared" si="22"/>
        <v>1800</v>
      </c>
      <c r="S108" s="61" t="str">
        <f t="shared" si="23"/>
        <v>MA-30</v>
      </c>
      <c r="T108" s="62" t="str">
        <f t="shared" si="24"/>
        <v>I</v>
      </c>
      <c r="U108" s="62" t="str">
        <f aca="true" t="shared" si="26" ref="U108:U130">IF(T108=0,"",IF(T108="IV","Aceptable",IF(T108="III","Mejorable",IF(T108="II","No Aceptable o Aceptable con Control Especifico",IF(T108="I","No Aceptable","")))))</f>
        <v>No Aceptable</v>
      </c>
      <c r="V108" s="60">
        <v>1</v>
      </c>
      <c r="W108" s="58" t="str">
        <f>VLOOKUP(I108,Hoja2!A$3:I$54,6,0)</f>
        <v>SECUELA, CALIFICACIÓN DE ENFERMEDAD LABORAL, MUERTE</v>
      </c>
      <c r="X108" s="63"/>
      <c r="Y108" s="63"/>
      <c r="Z108" s="63"/>
      <c r="AA108" s="64" t="str">
        <f>VLOOKUP(I108,Hoja2!A$3:I$54,7,0)</f>
        <v>NS PLANES DE EMERGENCIA</v>
      </c>
      <c r="AB108" s="64" t="str">
        <f>VLOOKUP(I108,Hoja2!A$3:I$54,8,0)</f>
        <v>REPORTES DE CONDICIONES INSEGURAS</v>
      </c>
      <c r="AC108" s="65" t="str">
        <f>VLOOKUP(I108,Hoja2!A$3:I$54,9,0)</f>
        <v>N/A</v>
      </c>
      <c r="AD108" s="82"/>
      <c r="AE108" s="14"/>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5"/>
    </row>
    <row r="109" spans="1:151" s="13" customFormat="1" ht="40.5">
      <c r="A109" s="133"/>
      <c r="B109" s="130"/>
      <c r="C109" s="115"/>
      <c r="D109" s="118"/>
      <c r="E109" s="121"/>
      <c r="F109" s="121"/>
      <c r="G109" s="121"/>
      <c r="H109" s="58" t="str">
        <f>VLOOKUP(I109,Hoja2!A$3:I$54,2,0)</f>
        <v>ESCALERAS SIN BARANDAL, PISOS A DESNIVEL,INFRAESTRUCTURA DÉBIL, OBJETOS MAL UBICADOS, AUSENCIA DE ORDEN Y ASEO</v>
      </c>
      <c r="I109" s="59" t="s">
        <v>247</v>
      </c>
      <c r="J109" s="58" t="str">
        <f>VLOOKUP(I109,Hoja2!A$3:I$54,3,0)</f>
        <v>CAÍDAS DEL MISMO Y DISTINTO NIVEL, FRACTURAS, GOLPE CON OBJETOS, CAÍDA DE OBJETOS, OBSTRUCCIÓN DE VÍAS</v>
      </c>
      <c r="K109" s="60"/>
      <c r="L109" s="58" t="str">
        <f>VLOOKUP(I109,Hoja2!A$3:I$54,4,0)</f>
        <v>PG INSPECCIONES, PG EMERGENCIA</v>
      </c>
      <c r="M109" s="58" t="str">
        <f>VLOOKUP(I109,Hoja2!A$3:I$54,5,0)</f>
        <v>CAPACITACIÓN</v>
      </c>
      <c r="N109" s="61">
        <v>6</v>
      </c>
      <c r="O109" s="61">
        <v>3</v>
      </c>
      <c r="P109" s="61">
        <v>10</v>
      </c>
      <c r="Q109" s="61">
        <f t="shared" si="21"/>
        <v>18</v>
      </c>
      <c r="R109" s="61">
        <f t="shared" si="22"/>
        <v>180</v>
      </c>
      <c r="S109" s="61" t="str">
        <f t="shared" si="23"/>
        <v>A-18</v>
      </c>
      <c r="T109" s="62" t="str">
        <f t="shared" si="24"/>
        <v>II</v>
      </c>
      <c r="U109" s="62" t="str">
        <f t="shared" si="26"/>
        <v>No Aceptable o Aceptable con Control Especifico</v>
      </c>
      <c r="V109" s="60">
        <v>1</v>
      </c>
      <c r="W109" s="58" t="str">
        <f>VLOOKUP(I109,Hoja2!A$3:I$54,6,0)</f>
        <v>SECUELA, CALIFICACIÓN DE ENFERMEDAD LABORAL, MUERTE</v>
      </c>
      <c r="X109" s="65"/>
      <c r="Y109" s="65"/>
      <c r="Z109" s="65"/>
      <c r="AA109" s="64" t="str">
        <f>VLOOKUP(I109,Hoja2!A$3:I$54,7,0)</f>
        <v>N/A</v>
      </c>
      <c r="AB109" s="64" t="str">
        <f>VLOOKUP(I109,Hoja2!A$3:I$54,8,0)</f>
        <v>REPORTES DE CONDICIONES INSEGURAS</v>
      </c>
      <c r="AC109" s="65" t="str">
        <f>VLOOKUP(I109,Hoja2!A$3:I$54,9,0)</f>
        <v>SEGUIMIENTO A ACCIONES PREVENTIVAS Y CORRECTIVAS</v>
      </c>
      <c r="AD109" s="82"/>
      <c r="AE109" s="14"/>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5"/>
    </row>
    <row r="110" spans="1:151" s="13" customFormat="1" ht="25.5">
      <c r="A110" s="133"/>
      <c r="B110" s="130"/>
      <c r="C110" s="115"/>
      <c r="D110" s="118"/>
      <c r="E110" s="121"/>
      <c r="F110" s="121"/>
      <c r="G110" s="121"/>
      <c r="H110" s="58" t="str">
        <f>VLOOKUP(I110,Hoja2!A$3:I$54,2,0)</f>
        <v>SUPERFICIES DE TRABAJO IRREGULARES O DESLIZANTES</v>
      </c>
      <c r="I110" s="59" t="s">
        <v>248</v>
      </c>
      <c r="J110" s="58" t="str">
        <f>VLOOKUP(I110,Hoja2!A$3:I$54,3,0)</f>
        <v>CAÍDAS DEL MISMO Y DISTINTO NIVEL, FRACTURAS, GOLPE CON OBJETOS</v>
      </c>
      <c r="K110" s="60"/>
      <c r="L110" s="58" t="str">
        <f>VLOOKUP(I110,Hoja2!A$3:I$54,4,0)</f>
        <v>PG INSPECCIONES, PG EMERGENCIA</v>
      </c>
      <c r="M110" s="58" t="str">
        <f>VLOOKUP(I110,Hoja2!A$3:I$54,5,0)</f>
        <v>CAPACITACIÓN</v>
      </c>
      <c r="N110" s="61">
        <v>6</v>
      </c>
      <c r="O110" s="61">
        <v>4</v>
      </c>
      <c r="P110" s="61">
        <v>25</v>
      </c>
      <c r="Q110" s="61">
        <f t="shared" si="21"/>
        <v>24</v>
      </c>
      <c r="R110" s="61">
        <f t="shared" si="22"/>
        <v>600</v>
      </c>
      <c r="S110" s="61" t="str">
        <f t="shared" si="23"/>
        <v>MA-24</v>
      </c>
      <c r="T110" s="66" t="str">
        <f t="shared" si="24"/>
        <v>I</v>
      </c>
      <c r="U110" s="66" t="str">
        <f t="shared" si="26"/>
        <v>No Aceptable</v>
      </c>
      <c r="V110" s="60">
        <v>1</v>
      </c>
      <c r="W110" s="58" t="str">
        <f>VLOOKUP(I110,Hoja2!A$3:I$54,6,0)</f>
        <v>SECUELA, CALIFICACIÓN DE ENFERMEDAD LABORAL, MUERTE</v>
      </c>
      <c r="X110" s="65"/>
      <c r="Y110" s="65"/>
      <c r="Z110" s="65"/>
      <c r="AA110" s="64" t="str">
        <f>VLOOKUP(I110,Hoja2!A$3:I$54,7,0)</f>
        <v>N/A</v>
      </c>
      <c r="AB110" s="64" t="str">
        <f>VLOOKUP(I110,Hoja2!A$3:I$54,8,0)</f>
        <v>REPORTES DE CONDICIONES INSEGURAS</v>
      </c>
      <c r="AC110" s="65" t="str">
        <f>VLOOKUP(I110,Hoja2!A$3:I$54,9,0)</f>
        <v>SEGUIMIENTO A ACCIONES PREVENTIVAS Y CORRECTIVAS</v>
      </c>
      <c r="AD110" s="82"/>
      <c r="AE110" s="14"/>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5"/>
    </row>
    <row r="111" spans="1:151" s="13" customFormat="1" ht="40.5">
      <c r="A111" s="133"/>
      <c r="B111" s="130"/>
      <c r="C111" s="115"/>
      <c r="D111" s="118"/>
      <c r="E111" s="121"/>
      <c r="F111" s="121"/>
      <c r="G111" s="121"/>
      <c r="H111" s="58" t="str">
        <f>VLOOKUP(I111,Hoja2!A$3:I$54,2,0)</f>
        <v>ATROPELLAMIENTO, ENVESTIDA</v>
      </c>
      <c r="I111" s="59" t="s">
        <v>189</v>
      </c>
      <c r="J111" s="58" t="str">
        <f>VLOOKUP(I111,Hoja2!A$3:I$54,3,0)</f>
        <v>LESIONES, PÉRDIDAS MATERIALES, MUERTE</v>
      </c>
      <c r="K111" s="60"/>
      <c r="L111" s="58" t="str">
        <f>VLOOKUP(I111,Hoja2!A$3:I$54,4,0)</f>
        <v>PG INSPECCIONES, PG EMERGENCIA</v>
      </c>
      <c r="M111" s="58" t="str">
        <f>VLOOKUP(I111,Hoja2!A$3:I$54,5,0)</f>
        <v>PG SEGURIDAD VIAL</v>
      </c>
      <c r="N111" s="61">
        <v>2</v>
      </c>
      <c r="O111" s="61">
        <v>4</v>
      </c>
      <c r="P111" s="61">
        <v>25</v>
      </c>
      <c r="Q111" s="61">
        <f t="shared" si="21"/>
        <v>8</v>
      </c>
      <c r="R111" s="61">
        <f t="shared" si="22"/>
        <v>200</v>
      </c>
      <c r="S111" s="61" t="str">
        <f t="shared" si="23"/>
        <v>M-8</v>
      </c>
      <c r="T111" s="62" t="str">
        <f t="shared" si="24"/>
        <v>II</v>
      </c>
      <c r="U111" s="62" t="str">
        <f t="shared" si="26"/>
        <v>No Aceptable o Aceptable con Control Especifico</v>
      </c>
      <c r="V111" s="60">
        <v>1</v>
      </c>
      <c r="W111" s="58" t="str">
        <f>VLOOKUP(I111,Hoja2!A$3:I$54,6,0)</f>
        <v>SECUELA, CALIFICACIÓN DE ENFERMEDAD LABORAL, MUERTE</v>
      </c>
      <c r="X111" s="65"/>
      <c r="Y111" s="65"/>
      <c r="Z111" s="65"/>
      <c r="AA111" s="64" t="str">
        <f>VLOOKUP(I111,Hoja2!A$3:I$54,7,0)</f>
        <v>NS SEGURIDAD VIAL</v>
      </c>
      <c r="AB111" s="64" t="str">
        <f>VLOOKUP(I111,Hoja2!A$3:I$54,8,0)</f>
        <v>REPORTE DE CONDICIONES</v>
      </c>
      <c r="AC111" s="65" t="str">
        <f>VLOOKUP(I111,Hoja2!A$3:I$54,9,0)</f>
        <v>LISTAS PREOPERACIONALES, MANTENIMIENTO PREVENTIVO Y CORRECTIVO</v>
      </c>
      <c r="AD111" s="82"/>
      <c r="AE111" s="14"/>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5"/>
    </row>
    <row r="112" spans="1:151" s="13" customFormat="1" ht="40.5">
      <c r="A112" s="133"/>
      <c r="B112" s="130"/>
      <c r="C112" s="115"/>
      <c r="D112" s="118"/>
      <c r="E112" s="121"/>
      <c r="F112" s="121"/>
      <c r="G112" s="121"/>
      <c r="H112" s="58" t="str">
        <f>VLOOKUP(I112,Hoja2!A$3:I$54,2,0)</f>
        <v>ATRACO, ROBO, ATENTADO, SECUESTROS, DE ORDEN PÚBLICO</v>
      </c>
      <c r="I112" s="59" t="s">
        <v>180</v>
      </c>
      <c r="J112" s="58" t="str">
        <f>VLOOKUP(I112,Hoja2!A$3:I$54,3,0)</f>
        <v>HERIDAS, LESIONES FÍSICAS / PSICOLÓGICAS</v>
      </c>
      <c r="K112" s="60"/>
      <c r="L112" s="58" t="str">
        <f>VLOOKUP(I112,Hoja2!A$3:I$54,4,0)</f>
        <v>PG INSPECCIONES, PG EMERGENCIA</v>
      </c>
      <c r="M112" s="58" t="str">
        <f>VLOOKUP(I112,Hoja2!A$3:I$54,5,0)</f>
        <v>UNIFORMES CORPORATIVOS, CHAQUETAS CORPORATIVAS, CARNETIZACIÓN</v>
      </c>
      <c r="N112" s="61">
        <v>6</v>
      </c>
      <c r="O112" s="61">
        <v>3</v>
      </c>
      <c r="P112" s="61">
        <v>25</v>
      </c>
      <c r="Q112" s="61">
        <f t="shared" si="21"/>
        <v>18</v>
      </c>
      <c r="R112" s="61">
        <f t="shared" si="22"/>
        <v>450</v>
      </c>
      <c r="S112" s="61" t="str">
        <f t="shared" si="23"/>
        <v>A-18</v>
      </c>
      <c r="T112" s="62" t="str">
        <f t="shared" si="24"/>
        <v>II</v>
      </c>
      <c r="U112" s="62" t="str">
        <f t="shared" si="26"/>
        <v>No Aceptable o Aceptable con Control Especifico</v>
      </c>
      <c r="V112" s="60">
        <v>1</v>
      </c>
      <c r="W112" s="58" t="str">
        <f>VLOOKUP(I112,Hoja2!A$3:I$54,6,0)</f>
        <v>SECUELA, CALIFICACIÓN DE ENFERMEDAD LABORAL, MUERTE</v>
      </c>
      <c r="X112" s="65"/>
      <c r="Y112" s="65"/>
      <c r="Z112" s="65"/>
      <c r="AA112" s="64" t="str">
        <f>VLOOKUP(I112,Hoja2!A$3:I$54,7,0)</f>
        <v>N/A</v>
      </c>
      <c r="AB112" s="64" t="str">
        <f>VLOOKUP(I112,Hoja2!A$3:I$54,8,0)</f>
        <v>BUENAS PRACTICAS, APLICACIÓN DE PROCEDIMIENTOS</v>
      </c>
      <c r="AC112" s="65" t="str">
        <f>VLOOKUP(I112,Hoja2!A$3:I$54,9,0)</f>
        <v>BUENAS PRACTICAS</v>
      </c>
      <c r="AD112" s="82"/>
      <c r="AE112" s="14"/>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5"/>
    </row>
    <row r="113" spans="1:151" s="13" customFormat="1" ht="25.5">
      <c r="A113" s="133"/>
      <c r="B113" s="130"/>
      <c r="C113" s="115"/>
      <c r="D113" s="118"/>
      <c r="E113" s="121"/>
      <c r="F113" s="121"/>
      <c r="G113" s="121"/>
      <c r="H113" s="58" t="str">
        <f>VLOOKUP(I113,Hoja2!A$3:I$54,2,0)</f>
        <v>EXPLOSION, FUGA, DERRAME E INCENDIO</v>
      </c>
      <c r="I113" s="59" t="s">
        <v>230</v>
      </c>
      <c r="J113" s="58" t="str">
        <f>VLOOKUP(I113,Hoja2!A$3:I$54,3,0)</f>
        <v>INTOXICACIÓN, QUEMADURAS, LESIONES, ATRAPAMIENTO</v>
      </c>
      <c r="K113" s="60"/>
      <c r="L113" s="58" t="str">
        <f>VLOOKUP(I113,Hoja2!A$3:I$54,4,0)</f>
        <v>PG INSPECCIONES, PG EMERGENCIA</v>
      </c>
      <c r="M113" s="58" t="str">
        <f>VLOOKUP(I113,Hoja2!A$3:I$54,5,0)</f>
        <v>NO OBSERVADO</v>
      </c>
      <c r="N113" s="61">
        <v>2</v>
      </c>
      <c r="O113" s="61">
        <v>2</v>
      </c>
      <c r="P113" s="61">
        <v>10</v>
      </c>
      <c r="Q113" s="61">
        <f t="shared" si="21"/>
        <v>4</v>
      </c>
      <c r="R113" s="61">
        <f t="shared" si="22"/>
        <v>40</v>
      </c>
      <c r="S113" s="61" t="str">
        <f t="shared" si="23"/>
        <v>B-4</v>
      </c>
      <c r="T113" s="62" t="str">
        <f t="shared" si="24"/>
        <v>III</v>
      </c>
      <c r="U113" s="62" t="str">
        <f t="shared" si="26"/>
        <v>Mejorable</v>
      </c>
      <c r="V113" s="60">
        <v>1</v>
      </c>
      <c r="W113" s="58" t="str">
        <f>VLOOKUP(I113,Hoja2!A$3:I$54,6,0)</f>
        <v>SECUELA, CALIFICACIÓN DE ENFERMEDAD LABORAL, MUERTE</v>
      </c>
      <c r="X113" s="65"/>
      <c r="Y113" s="65"/>
      <c r="Z113" s="65"/>
      <c r="AA113" s="64" t="str">
        <f>VLOOKUP(I113,Hoja2!A$3:I$54,7,0)</f>
        <v>NS PLANES DE EMERGENCIA</v>
      </c>
      <c r="AB113" s="64" t="str">
        <f>VLOOKUP(I113,Hoja2!A$3:I$54,8,0)</f>
        <v>PROTOCOLOS DE EVACUACIÓN, PUNTO DE ENCUENTRO</v>
      </c>
      <c r="AC113" s="65" t="str">
        <f>VLOOKUP(I113,Hoja2!A$3:I$54,9,0)</f>
        <v>N/A</v>
      </c>
      <c r="AD113" s="82"/>
      <c r="AE113" s="14"/>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5"/>
    </row>
    <row r="114" spans="1:151" s="13" customFormat="1" ht="25.5" customHeight="1">
      <c r="A114" s="133"/>
      <c r="B114" s="130"/>
      <c r="C114" s="115"/>
      <c r="D114" s="118"/>
      <c r="E114" s="121"/>
      <c r="F114" s="121"/>
      <c r="G114" s="121"/>
      <c r="H114" s="58" t="str">
        <f>VLOOKUP(I114,Hoja2!A$3:I$54,2,0)</f>
        <v>AUSENCIA O EXCESO DE LUZ EN UN AMBIENTE</v>
      </c>
      <c r="I114" s="59" t="s">
        <v>47</v>
      </c>
      <c r="J114" s="58" t="str">
        <f>VLOOKUP(I114,Hoja2!A$3:I$54,3,0)</f>
        <v>ESTRÉS, DIFICULTAD PARA VER, CANSANCIO VISUAL</v>
      </c>
      <c r="K114" s="60"/>
      <c r="L114" s="58" t="str">
        <f>VLOOKUP(I114,Hoja2!A$3:I$54,4,0)</f>
        <v>PG INSPECCIONES, PG EMERGENCIA</v>
      </c>
      <c r="M114" s="58" t="str">
        <f>VLOOKUP(I114,Hoja2!A$3:I$54,5,0)</f>
        <v>NO OBSERVADO</v>
      </c>
      <c r="N114" s="61">
        <v>10</v>
      </c>
      <c r="O114" s="61">
        <v>3</v>
      </c>
      <c r="P114" s="61">
        <v>25</v>
      </c>
      <c r="Q114" s="61">
        <f t="shared" si="21"/>
        <v>30</v>
      </c>
      <c r="R114" s="61">
        <f t="shared" si="22"/>
        <v>750</v>
      </c>
      <c r="S114" s="61" t="str">
        <f t="shared" si="23"/>
        <v>MA-30</v>
      </c>
      <c r="T114" s="62" t="str">
        <f t="shared" si="24"/>
        <v>I</v>
      </c>
      <c r="U114" s="62" t="str">
        <f t="shared" si="26"/>
        <v>No Aceptable</v>
      </c>
      <c r="V114" s="60">
        <v>1</v>
      </c>
      <c r="W114" s="58" t="str">
        <f>VLOOKUP(I114,Hoja2!A$3:I$54,6,0)</f>
        <v>SECUELA, CALIFICACIÓN DE ENFERMEDAD LABORAL</v>
      </c>
      <c r="X114" s="65"/>
      <c r="Y114" s="65"/>
      <c r="Z114" s="65"/>
      <c r="AA114" s="64" t="str">
        <f>VLOOKUP(I114,Hoja2!A$3:I$54,7,0)</f>
        <v>N/A</v>
      </c>
      <c r="AB114" s="64" t="str">
        <f>VLOOKUP(I114,Hoja2!A$3:I$54,8,0)</f>
        <v>AUTOCUIDADO E HIGIENE</v>
      </c>
      <c r="AC114" s="65" t="str">
        <f>VLOOKUP(I114,Hoja2!A$3:I$54,9,0)</f>
        <v>PG HIGIENE</v>
      </c>
      <c r="AD114" s="82"/>
      <c r="AE114" s="14"/>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5"/>
    </row>
    <row r="115" spans="1:151" s="13" customFormat="1" ht="25.5">
      <c r="A115" s="133"/>
      <c r="B115" s="130"/>
      <c r="C115" s="115"/>
      <c r="D115" s="118"/>
      <c r="E115" s="121"/>
      <c r="F115" s="121"/>
      <c r="G115" s="121"/>
      <c r="H115" s="58" t="str">
        <f>VLOOKUP(I115,Hoja2!A$3:I$54,2,0)</f>
        <v>POLVOS INORGÁNICOS</v>
      </c>
      <c r="I115" s="59" t="s">
        <v>78</v>
      </c>
      <c r="J115" s="58" t="str">
        <f>VLOOKUP(I115,Hoja2!A$3:I$54,3,0)</f>
        <v>COMPLICACIONES RESPIRATORIAS</v>
      </c>
      <c r="K115" s="60"/>
      <c r="L115" s="58" t="str">
        <f>VLOOKUP(I115,Hoja2!A$3:I$54,4,0)</f>
        <v>PG INSPECCIONES, PG EMERGENCIA, PG RIESGO QUÍMICO</v>
      </c>
      <c r="M115" s="58" t="str">
        <f>VLOOKUP(I115,Hoja2!A$3:I$54,5,0)</f>
        <v>ELEMENTOS DE PROTECCIÓN PERSONAL</v>
      </c>
      <c r="N115" s="61">
        <v>2</v>
      </c>
      <c r="O115" s="61">
        <v>3</v>
      </c>
      <c r="P115" s="61">
        <v>10</v>
      </c>
      <c r="Q115" s="61">
        <f t="shared" si="21"/>
        <v>6</v>
      </c>
      <c r="R115" s="61">
        <f t="shared" si="22"/>
        <v>60</v>
      </c>
      <c r="S115" s="61" t="str">
        <f t="shared" si="23"/>
        <v>M-6</v>
      </c>
      <c r="T115" s="62" t="str">
        <f t="shared" si="24"/>
        <v>III</v>
      </c>
      <c r="U115" s="62" t="str">
        <f t="shared" si="26"/>
        <v>Mejorable</v>
      </c>
      <c r="V115" s="60">
        <v>1</v>
      </c>
      <c r="W115" s="58" t="str">
        <f>VLOOKUP(I115,Hoja2!A$3:I$54,6,0)</f>
        <v>SECUELA, CALIFICACIÓN DE ENFERMEDAD LABORAL</v>
      </c>
      <c r="X115" s="65"/>
      <c r="Y115" s="65"/>
      <c r="Z115" s="65"/>
      <c r="AA115" s="64" t="str">
        <f>VLOOKUP(I115,Hoja2!A$3:I$54,7,0)</f>
        <v>NS QUIMICOS</v>
      </c>
      <c r="AB115" s="64" t="str">
        <f>VLOOKUP(I115,Hoja2!A$3:I$54,8,0)</f>
        <v>BUENAS PRACTICAS Y USO DE EPP</v>
      </c>
      <c r="AC115" s="65" t="str">
        <f>VLOOKUP(I115,Hoja2!A$3:I$54,9,0)</f>
        <v>PG HIGIENE</v>
      </c>
      <c r="AD115" s="82"/>
      <c r="AE115" s="14"/>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5"/>
    </row>
    <row r="116" spans="1:151" s="13" customFormat="1" ht="28.5" customHeight="1">
      <c r="A116" s="133"/>
      <c r="B116" s="130"/>
      <c r="C116" s="115"/>
      <c r="D116" s="118"/>
      <c r="E116" s="121"/>
      <c r="F116" s="121"/>
      <c r="G116" s="121"/>
      <c r="H116" s="58" t="str">
        <f>VLOOKUP(I116,Hoja2!A$3:I$54,2,0)</f>
        <v>MATERIAL PARTICULADO</v>
      </c>
      <c r="I116" s="59" t="s">
        <v>84</v>
      </c>
      <c r="J116" s="58" t="str">
        <f>VLOOKUP(I116,Hoja2!A$3:I$54,3,0)</f>
        <v>COMPLICACIONES RESPIRATORIAS</v>
      </c>
      <c r="K116" s="60"/>
      <c r="L116" s="58" t="str">
        <f>VLOOKUP(I116,Hoja2!A$3:I$54,4,0)</f>
        <v>PG INSPECCIONES, PG EMERGENCIA, PG RIESGO QUÍMICO</v>
      </c>
      <c r="M116" s="58" t="str">
        <f>VLOOKUP(I116,Hoja2!A$3:I$54,5,0)</f>
        <v>ELEMENTOS DE PROTECCIÓN PERSONAL</v>
      </c>
      <c r="N116" s="61">
        <v>2</v>
      </c>
      <c r="O116" s="61">
        <v>1</v>
      </c>
      <c r="P116" s="61">
        <v>10</v>
      </c>
      <c r="Q116" s="61">
        <f t="shared" si="21"/>
        <v>2</v>
      </c>
      <c r="R116" s="61">
        <f t="shared" si="22"/>
        <v>20</v>
      </c>
      <c r="S116" s="61" t="str">
        <f t="shared" si="23"/>
        <v>B-2</v>
      </c>
      <c r="T116" s="62" t="str">
        <f t="shared" si="24"/>
        <v>IV</v>
      </c>
      <c r="U116" s="62" t="str">
        <f t="shared" si="26"/>
        <v>Aceptable</v>
      </c>
      <c r="V116" s="60">
        <v>1</v>
      </c>
      <c r="W116" s="58" t="str">
        <f>VLOOKUP(I116,Hoja2!A$3:I$54,6,0)</f>
        <v>SECUELA, CALIFICACIÓN DE ENFERMEDAD LABORAL</v>
      </c>
      <c r="X116" s="65"/>
      <c r="Y116" s="65"/>
      <c r="Z116" s="65"/>
      <c r="AA116" s="64" t="str">
        <f>VLOOKUP(I116,Hoja2!A$3:I$54,7,0)</f>
        <v>NS QUIMICOS</v>
      </c>
      <c r="AB116" s="64" t="str">
        <f>VLOOKUP(I116,Hoja2!A$3:I$54,8,0)</f>
        <v>BUENAS PRACTICAS Y USO DE EPP</v>
      </c>
      <c r="AC116" s="65" t="str">
        <f>VLOOKUP(I116,Hoja2!A$3:I$54,9,0)</f>
        <v>FORTALECIMIENTO PVE QUÍMICO</v>
      </c>
      <c r="AD116" s="82"/>
      <c r="AE116" s="14"/>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5"/>
    </row>
    <row r="117" spans="1:151" s="13" customFormat="1" ht="25.5">
      <c r="A117" s="133"/>
      <c r="B117" s="130"/>
      <c r="C117" s="115"/>
      <c r="D117" s="118"/>
      <c r="E117" s="121"/>
      <c r="F117" s="121"/>
      <c r="G117" s="121"/>
      <c r="H117" s="58" t="str">
        <f>VLOOKUP(I117,Hoja2!A$3:I$54,2,0)</f>
        <v>HUMOS METÁLICOS O NO METÁLICOS</v>
      </c>
      <c r="I117" s="59" t="s">
        <v>93</v>
      </c>
      <c r="J117" s="58" t="str">
        <f>VLOOKUP(I117,Hoja2!A$3:I$54,3,0)</f>
        <v>COMPLICACIONES RESPIRATORIAS</v>
      </c>
      <c r="K117" s="60"/>
      <c r="L117" s="58" t="str">
        <f>VLOOKUP(I117,Hoja2!A$3:I$54,4,0)</f>
        <v>PG INSPECCIONES, PG EMERGENCIA, PG RIESGO QUÍMICO</v>
      </c>
      <c r="M117" s="58" t="str">
        <f>VLOOKUP(I117,Hoja2!A$3:I$54,5,0)</f>
        <v>ELEMENTOS DE PROTECCIÓN PERSONAL</v>
      </c>
      <c r="N117" s="61">
        <v>2</v>
      </c>
      <c r="O117" s="61">
        <v>1</v>
      </c>
      <c r="P117" s="61">
        <v>10</v>
      </c>
      <c r="Q117" s="61">
        <f t="shared" si="21"/>
        <v>2</v>
      </c>
      <c r="R117" s="61">
        <f t="shared" si="22"/>
        <v>20</v>
      </c>
      <c r="S117" s="61" t="str">
        <f t="shared" si="23"/>
        <v>B-2</v>
      </c>
      <c r="T117" s="62" t="str">
        <f t="shared" si="24"/>
        <v>IV</v>
      </c>
      <c r="U117" s="62" t="str">
        <f t="shared" si="26"/>
        <v>Aceptable</v>
      </c>
      <c r="V117" s="60">
        <v>1</v>
      </c>
      <c r="W117" s="58" t="str">
        <f>VLOOKUP(I117,Hoja2!A$3:I$54,6,0)</f>
        <v>SECUELA, CALIFICACIÓN DE ENFERMEDAD LABORAL, MUERTE</v>
      </c>
      <c r="X117" s="65"/>
      <c r="Y117" s="65"/>
      <c r="Z117" s="65"/>
      <c r="AA117" s="64" t="str">
        <f>VLOOKUP(I117,Hoja2!A$3:I$54,7,0)</f>
        <v>NS QUIMICOS</v>
      </c>
      <c r="AB117" s="64" t="str">
        <f>VLOOKUP(I117,Hoja2!A$3:I$54,8,0)</f>
        <v>BUENAS PRACTICAS, AUTOCUIDADO Y EPP</v>
      </c>
      <c r="AC117" s="65" t="str">
        <f>VLOOKUP(I117,Hoja2!A$3:I$54,9,0)</f>
        <v>FORTALECIMIENTO PVE QUÍMICO</v>
      </c>
      <c r="AD117" s="82"/>
      <c r="AE117" s="14"/>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5"/>
    </row>
    <row r="118" spans="1:151" s="13" customFormat="1" ht="15">
      <c r="A118" s="133"/>
      <c r="B118" s="130"/>
      <c r="C118" s="115"/>
      <c r="D118" s="118"/>
      <c r="E118" s="121"/>
      <c r="F118" s="121"/>
      <c r="G118" s="121"/>
      <c r="H118" s="58" t="str">
        <f>VLOOKUP(I118,Hoja2!A$3:I$54,2,0)</f>
        <v>MICROORGANISMOS</v>
      </c>
      <c r="I118" s="59" t="s">
        <v>237</v>
      </c>
      <c r="J118" s="58" t="str">
        <f>VLOOKUP(I118,Hoja2!A$3:I$54,3,0)</f>
        <v>GRIPAS, NAUSEAS, MAREOS, MALESTAR GENERAL</v>
      </c>
      <c r="K118" s="60"/>
      <c r="L118" s="58" t="str">
        <f>VLOOKUP(I118,Hoja2!A$3:I$54,4,0)</f>
        <v>PG INSPECCIONES, PG EMERGENCIA</v>
      </c>
      <c r="M118" s="58" t="str">
        <f>VLOOKUP(I118,Hoja2!A$3:I$54,5,0)</f>
        <v>PVE BIOLÓGICO</v>
      </c>
      <c r="N118" s="61">
        <v>2</v>
      </c>
      <c r="O118" s="61">
        <v>1</v>
      </c>
      <c r="P118" s="61">
        <v>10</v>
      </c>
      <c r="Q118" s="61">
        <f t="shared" si="21"/>
        <v>2</v>
      </c>
      <c r="R118" s="61">
        <f t="shared" si="22"/>
        <v>20</v>
      </c>
      <c r="S118" s="61" t="str">
        <f t="shared" si="23"/>
        <v>B-2</v>
      </c>
      <c r="T118" s="62" t="str">
        <f t="shared" si="24"/>
        <v>IV</v>
      </c>
      <c r="U118" s="62" t="str">
        <f t="shared" si="26"/>
        <v>Aceptable</v>
      </c>
      <c r="V118" s="60">
        <v>1</v>
      </c>
      <c r="W118" s="58" t="str">
        <f>VLOOKUP(I118,Hoja2!A$3:I$54,6,0)</f>
        <v>SECUELA</v>
      </c>
      <c r="X118" s="65"/>
      <c r="Y118" s="65"/>
      <c r="Z118" s="65"/>
      <c r="AA118" s="64" t="str">
        <f>VLOOKUP(I118,Hoja2!A$3:I$54,7,0)</f>
        <v>NS BIOLÓGICO</v>
      </c>
      <c r="AB118" s="64" t="str">
        <f>VLOOKUP(I118,Hoja2!A$3:I$54,8,0)</f>
        <v>N/A</v>
      </c>
      <c r="AC118" s="65" t="str">
        <f>VLOOKUP(I118,Hoja2!A$3:I$54,9,0)</f>
        <v>BUENAS PRACTICAS</v>
      </c>
      <c r="AD118" s="82"/>
      <c r="AE118" s="14"/>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5"/>
    </row>
    <row r="119" spans="1:151" s="13" customFormat="1" ht="25.5">
      <c r="A119" s="133"/>
      <c r="B119" s="130"/>
      <c r="C119" s="115"/>
      <c r="D119" s="118"/>
      <c r="E119" s="121"/>
      <c r="F119" s="121"/>
      <c r="G119" s="121"/>
      <c r="H119" s="58" t="str">
        <f>VLOOKUP(I119,Hoja2!A$3:I$54,2,0)</f>
        <v>MICROORGANISMOS EN EL AMBIENTE</v>
      </c>
      <c r="I119" s="59" t="s">
        <v>240</v>
      </c>
      <c r="J119" s="58" t="str">
        <f>VLOOKUP(I119,Hoja2!A$3:I$54,3,0)</f>
        <v>LESIONES EN LA PIEL, MALESTAR GENERAL</v>
      </c>
      <c r="K119" s="60"/>
      <c r="L119" s="58" t="str">
        <f>VLOOKUP(I119,Hoja2!A$3:I$54,4,0)</f>
        <v>PG INSPECCIONES, PG EMERGENCIA</v>
      </c>
      <c r="M119" s="58" t="str">
        <f>VLOOKUP(I119,Hoja2!A$3:I$54,5,0)</f>
        <v>PVE BIOLÓGICO, ELEMENTOS DE PROTECCION PERSONAL</v>
      </c>
      <c r="N119" s="61">
        <v>2</v>
      </c>
      <c r="O119" s="61">
        <v>3</v>
      </c>
      <c r="P119" s="61">
        <v>10</v>
      </c>
      <c r="Q119" s="61">
        <f t="shared" si="21"/>
        <v>6</v>
      </c>
      <c r="R119" s="61">
        <f t="shared" si="22"/>
        <v>60</v>
      </c>
      <c r="S119" s="61" t="str">
        <f t="shared" si="23"/>
        <v>M-6</v>
      </c>
      <c r="T119" s="62" t="str">
        <f t="shared" si="24"/>
        <v>III</v>
      </c>
      <c r="U119" s="62" t="str">
        <f t="shared" si="26"/>
        <v>Mejorable</v>
      </c>
      <c r="V119" s="60">
        <v>1</v>
      </c>
      <c r="W119" s="58" t="str">
        <f>VLOOKUP(I119,Hoja2!A$3:I$54,6,0)</f>
        <v>SECUELA, CALIFICACIÓN DE ENFERMEDAD LABORAL, MUERTE</v>
      </c>
      <c r="X119" s="65"/>
      <c r="Y119" s="65"/>
      <c r="Z119" s="65"/>
      <c r="AA119" s="64" t="str">
        <f>VLOOKUP(I119,Hoja2!A$3:I$54,7,0)</f>
        <v>NS BIOLÓGICO</v>
      </c>
      <c r="AB119" s="64" t="str">
        <f>VLOOKUP(I119,Hoja2!A$3:I$54,8,0)</f>
        <v>AUTOCIODADO E HIGIENE, USO DE EPP</v>
      </c>
      <c r="AC119" s="65" t="str">
        <f>VLOOKUP(I119,Hoja2!A$3:I$54,9,0)</f>
        <v>N/A</v>
      </c>
      <c r="AD119" s="82"/>
      <c r="AE119" s="14"/>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5"/>
    </row>
    <row r="120" spans="1:151" s="13" customFormat="1" ht="25.5">
      <c r="A120" s="133"/>
      <c r="B120" s="130"/>
      <c r="C120" s="115"/>
      <c r="D120" s="118"/>
      <c r="E120" s="121"/>
      <c r="F120" s="121"/>
      <c r="G120" s="121"/>
      <c r="H120" s="58" t="str">
        <f>VLOOKUP(I120,Hoja2!A$3:I$54,2,0)</f>
        <v>HONGOS</v>
      </c>
      <c r="I120" s="59" t="s">
        <v>113</v>
      </c>
      <c r="J120" s="58" t="str">
        <f>VLOOKUP(I120,Hoja2!A$3:I$54,3,0)</f>
        <v>LESIONES EN LA PIEL</v>
      </c>
      <c r="K120" s="60"/>
      <c r="L120" s="58" t="str">
        <f>VLOOKUP(I120,Hoja2!A$3:I$54,4,0)</f>
        <v>PG INSPECCIONES, PG EMERGENCIA</v>
      </c>
      <c r="M120" s="58" t="str">
        <f>VLOOKUP(I120,Hoja2!A$3:I$54,5,0)</f>
        <v>PVE BIOLÓGICO</v>
      </c>
      <c r="N120" s="61">
        <v>2</v>
      </c>
      <c r="O120" s="61">
        <v>1</v>
      </c>
      <c r="P120" s="61">
        <v>10</v>
      </c>
      <c r="Q120" s="61">
        <f t="shared" si="21"/>
        <v>2</v>
      </c>
      <c r="R120" s="61">
        <f t="shared" si="22"/>
        <v>20</v>
      </c>
      <c r="S120" s="61" t="str">
        <f t="shared" si="23"/>
        <v>B-2</v>
      </c>
      <c r="T120" s="62" t="str">
        <f t="shared" si="24"/>
        <v>IV</v>
      </c>
      <c r="U120" s="62" t="str">
        <f t="shared" si="26"/>
        <v>Aceptable</v>
      </c>
      <c r="V120" s="60">
        <v>1</v>
      </c>
      <c r="W120" s="58" t="str">
        <f>VLOOKUP(I120,Hoja2!A$3:I$54,6,0)</f>
        <v>SECUELA</v>
      </c>
      <c r="X120" s="65"/>
      <c r="Y120" s="65"/>
      <c r="Z120" s="65"/>
      <c r="AA120" s="64" t="str">
        <f>VLOOKUP(I120,Hoja2!A$3:I$54,7,0)</f>
        <v>NS BIOLÓGICO</v>
      </c>
      <c r="AB120" s="64" t="str">
        <f>VLOOKUP(I120,Hoja2!A$3:I$54,8,0)</f>
        <v>AUTOCUIDADO E HIGIENE, USO DE EPP</v>
      </c>
      <c r="AC120" s="65" t="str">
        <f>VLOOKUP(I120,Hoja2!A$3:I$54,9,0)</f>
        <v>N/A</v>
      </c>
      <c r="AD120" s="82"/>
      <c r="AE120" s="14"/>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5"/>
    </row>
    <row r="121" spans="1:151" s="13" customFormat="1" ht="40.5">
      <c r="A121" s="133"/>
      <c r="B121" s="130"/>
      <c r="C121" s="115"/>
      <c r="D121" s="118"/>
      <c r="E121" s="121"/>
      <c r="F121" s="121"/>
      <c r="G121" s="121"/>
      <c r="H121" s="58" t="str">
        <f>VLOOKUP(I121,Hoja2!A$3:I$54,2,0)</f>
        <v>FLUIDOS</v>
      </c>
      <c r="I121" s="59" t="s">
        <v>117</v>
      </c>
      <c r="J121" s="58" t="str">
        <f>VLOOKUP(I121,Hoja2!A$3:I$54,3,0)</f>
        <v>LESIONES DÉRMICAS</v>
      </c>
      <c r="K121" s="60"/>
      <c r="L121" s="58" t="str">
        <f>VLOOKUP(I121,Hoja2!A$3:I$54,4,0)</f>
        <v>PG INSPECCIONES, PG EMERGENCIA</v>
      </c>
      <c r="M121" s="58" t="str">
        <f>VLOOKUP(I121,Hoja2!A$3:I$54,5,0)</f>
        <v>PVE BIOLÓGICO, ELEMENTOS DE PROTECCION PERSONAL</v>
      </c>
      <c r="N121" s="61">
        <v>2</v>
      </c>
      <c r="O121" s="61">
        <v>4</v>
      </c>
      <c r="P121" s="61">
        <v>25</v>
      </c>
      <c r="Q121" s="61">
        <f t="shared" si="21"/>
        <v>8</v>
      </c>
      <c r="R121" s="61">
        <f t="shared" si="22"/>
        <v>200</v>
      </c>
      <c r="S121" s="61" t="str">
        <f t="shared" si="23"/>
        <v>M-8</v>
      </c>
      <c r="T121" s="62" t="str">
        <f t="shared" si="24"/>
        <v>II</v>
      </c>
      <c r="U121" s="62" t="str">
        <f t="shared" si="26"/>
        <v>No Aceptable o Aceptable con Control Especifico</v>
      </c>
      <c r="V121" s="60">
        <v>1</v>
      </c>
      <c r="W121" s="58" t="str">
        <f>VLOOKUP(I121,Hoja2!A$3:I$54,6,0)</f>
        <v>SECUELA, CALIFICACIÓN DE ENFERMEDAD LABORAL, MUERTE</v>
      </c>
      <c r="X121" s="65"/>
      <c r="Y121" s="65"/>
      <c r="Z121" s="65"/>
      <c r="AA121" s="64" t="str">
        <f>VLOOKUP(I121,Hoja2!A$3:I$54,7,0)</f>
        <v>NS BIOLÓGICO</v>
      </c>
      <c r="AB121" s="64" t="str">
        <f>VLOOKUP(I121,Hoja2!A$3:I$54,8,0)</f>
        <v>AUTOCUIDADO E HIGIENE, USO DE EPP</v>
      </c>
      <c r="AC121" s="65" t="str">
        <f>VLOOKUP(I121,Hoja2!A$3:I$54,9,0)</f>
        <v>N/A</v>
      </c>
      <c r="AD121" s="82"/>
      <c r="AE121" s="14"/>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5"/>
    </row>
    <row r="122" spans="1:151" s="13" customFormat="1" ht="25.5">
      <c r="A122" s="133"/>
      <c r="B122" s="130"/>
      <c r="C122" s="115"/>
      <c r="D122" s="118"/>
      <c r="E122" s="121"/>
      <c r="F122" s="121"/>
      <c r="G122" s="121"/>
      <c r="H122" s="58" t="str">
        <f>VLOOKUP(I122,Hoja2!A$3:I$54,2,0)</f>
        <v>PARÁSITOS</v>
      </c>
      <c r="I122" s="59" t="s">
        <v>119</v>
      </c>
      <c r="J122" s="58" t="str">
        <f>VLOOKUP(I122,Hoja2!A$3:I$54,3,0)</f>
        <v>LESIONES, INFECCIONES PARASITARIAS</v>
      </c>
      <c r="K122" s="60"/>
      <c r="L122" s="58" t="str">
        <f>VLOOKUP(I122,Hoja2!A$3:I$54,4,0)</f>
        <v>PG INSPECCIONES, PG EMERGENCIA</v>
      </c>
      <c r="M122" s="58" t="str">
        <f>VLOOKUP(I122,Hoja2!A$3:I$54,5,0)</f>
        <v>PVE BIOLÓGICO, ELEMENTOS DE PROTECCION PERSONAL</v>
      </c>
      <c r="N122" s="61">
        <v>2</v>
      </c>
      <c r="O122" s="61">
        <v>2</v>
      </c>
      <c r="P122" s="61">
        <v>10</v>
      </c>
      <c r="Q122" s="61">
        <f t="shared" si="21"/>
        <v>4</v>
      </c>
      <c r="R122" s="61">
        <f t="shared" si="22"/>
        <v>40</v>
      </c>
      <c r="S122" s="61" t="str">
        <f t="shared" si="23"/>
        <v>B-4</v>
      </c>
      <c r="T122" s="62" t="str">
        <f t="shared" si="24"/>
        <v>III</v>
      </c>
      <c r="U122" s="62" t="str">
        <f t="shared" si="26"/>
        <v>Mejorable</v>
      </c>
      <c r="V122" s="60">
        <v>1</v>
      </c>
      <c r="W122" s="58" t="str">
        <f>VLOOKUP(I122,Hoja2!A$3:I$54,6,0)</f>
        <v>SECUELA</v>
      </c>
      <c r="X122" s="65"/>
      <c r="Y122" s="65"/>
      <c r="Z122" s="65"/>
      <c r="AA122" s="64" t="str">
        <f>VLOOKUP(I122,Hoja2!A$3:I$54,7,0)</f>
        <v>NS BIOLÓGICO</v>
      </c>
      <c r="AB122" s="64" t="str">
        <f>VLOOKUP(I122,Hoja2!A$3:I$54,8,0)</f>
        <v>AUTOCUIDADO E HIGIENE, USO DE EPP</v>
      </c>
      <c r="AC122" s="65" t="str">
        <f>VLOOKUP(I122,Hoja2!A$3:I$54,9,0)</f>
        <v>N/A</v>
      </c>
      <c r="AD122" s="82"/>
      <c r="AE122" s="14"/>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5"/>
    </row>
    <row r="123" spans="1:151" s="13" customFormat="1" ht="43.5" customHeight="1">
      <c r="A123" s="133"/>
      <c r="B123" s="130"/>
      <c r="C123" s="115"/>
      <c r="D123" s="118"/>
      <c r="E123" s="121"/>
      <c r="F123" s="121"/>
      <c r="G123" s="121"/>
      <c r="H123" s="58" t="str">
        <f>VLOOKUP(I123,Hoja2!A$3:I$54,2,0)</f>
        <v>ANIMALES VIVOS</v>
      </c>
      <c r="I123" s="59" t="s">
        <v>122</v>
      </c>
      <c r="J123" s="58" t="str">
        <f>VLOOKUP(I123,Hoja2!A$3:I$54,3,0)</f>
        <v>LESIONES EN TEJIDOS, INFECCIONES, ENFERMADES INFECTOCONTAGIOSAS</v>
      </c>
      <c r="K123" s="60"/>
      <c r="L123" s="58" t="str">
        <f>VLOOKUP(I123,Hoja2!A$3:I$54,4,0)</f>
        <v>PG INSPECCIONES, PG EMERGENCIA</v>
      </c>
      <c r="M123" s="58" t="str">
        <f>VLOOKUP(I123,Hoja2!A$3:I$54,5,0)</f>
        <v>ELEMENTOS DE PROTECCIÓN PERSONAL</v>
      </c>
      <c r="N123" s="61">
        <v>2</v>
      </c>
      <c r="O123" s="61">
        <v>2</v>
      </c>
      <c r="P123" s="61">
        <v>10</v>
      </c>
      <c r="Q123" s="61">
        <f t="shared" si="21"/>
        <v>4</v>
      </c>
      <c r="R123" s="61">
        <f t="shared" si="22"/>
        <v>40</v>
      </c>
      <c r="S123" s="61" t="str">
        <f t="shared" si="23"/>
        <v>B-4</v>
      </c>
      <c r="T123" s="62" t="str">
        <f t="shared" si="24"/>
        <v>III</v>
      </c>
      <c r="U123" s="62" t="str">
        <f t="shared" si="26"/>
        <v>Mejorable</v>
      </c>
      <c r="V123" s="60">
        <v>1</v>
      </c>
      <c r="W123" s="58" t="str">
        <f>VLOOKUP(I123,Hoja2!A$3:I$54,6,0)</f>
        <v>SECUELA, CALIFICACIÓN DE ENFERMEDAD LABORAL, MUERTE</v>
      </c>
      <c r="X123" s="65"/>
      <c r="Y123" s="65"/>
      <c r="Z123" s="65"/>
      <c r="AA123" s="64" t="str">
        <f>VLOOKUP(I123,Hoja2!A$3:I$54,7,0)</f>
        <v>NS BIOLÓGICO</v>
      </c>
      <c r="AB123" s="64" t="str">
        <f>VLOOKUP(I123,Hoja2!A$3:I$54,8,0)</f>
        <v>AUTOCUIDADO E HIGIENE, USO DE EPP</v>
      </c>
      <c r="AC123" s="65" t="str">
        <f>VLOOKUP(I123,Hoja2!A$3:I$54,9,0)</f>
        <v>BUENAS PRACTICAS</v>
      </c>
      <c r="AD123" s="82"/>
      <c r="AE123" s="14"/>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5"/>
    </row>
    <row r="124" spans="1:151" s="13" customFormat="1" ht="38.25">
      <c r="A124" s="133"/>
      <c r="B124" s="130"/>
      <c r="C124" s="115"/>
      <c r="D124" s="118"/>
      <c r="E124" s="121"/>
      <c r="F124" s="121"/>
      <c r="G124" s="121"/>
      <c r="H124" s="58" t="str">
        <f>VLOOKUP(I124,Hoja2!A$3:I$54,2,0)</f>
        <v>CARGA DE UN PESO MAYOR AL RECOMENDADO</v>
      </c>
      <c r="I124" s="59" t="s">
        <v>125</v>
      </c>
      <c r="J124" s="58" t="str">
        <f>VLOOKUP(I124,Hoja2!A$3:I$54,3,0)</f>
        <v>LESIONES OSTEOMUSCULARES</v>
      </c>
      <c r="K124" s="60"/>
      <c r="L124" s="58" t="str">
        <f>VLOOKUP(I124,Hoja2!A$3:I$54,4,0)</f>
        <v>PG INSPECCIONES, PG EMERGENCIA</v>
      </c>
      <c r="M124" s="58" t="str">
        <f>VLOOKUP(I124,Hoja2!A$3:I$54,5,0)</f>
        <v>PVE BIOMECÁNICO, PROGRAMA PAUSAS ACTIVAS, PG MEDICINA PREVENTIVA Y DEL TRABAJO</v>
      </c>
      <c r="N124" s="61">
        <v>2</v>
      </c>
      <c r="O124" s="61">
        <v>3</v>
      </c>
      <c r="P124" s="61">
        <v>10</v>
      </c>
      <c r="Q124" s="61">
        <f t="shared" si="21"/>
        <v>6</v>
      </c>
      <c r="R124" s="61">
        <f t="shared" si="22"/>
        <v>60</v>
      </c>
      <c r="S124" s="61" t="str">
        <f t="shared" si="23"/>
        <v>M-6</v>
      </c>
      <c r="T124" s="62" t="str">
        <f t="shared" si="24"/>
        <v>III</v>
      </c>
      <c r="U124" s="62" t="str">
        <f t="shared" si="26"/>
        <v>Mejorable</v>
      </c>
      <c r="V124" s="60">
        <v>1</v>
      </c>
      <c r="W124" s="58" t="str">
        <f>VLOOKUP(I124,Hoja2!A$3:I$54,6,0)</f>
        <v>SECUELA, CALIFICACIÓN DE ENFERMEDAD LABORAL</v>
      </c>
      <c r="X124" s="65"/>
      <c r="Y124" s="65"/>
      <c r="Z124" s="65"/>
      <c r="AA124" s="64" t="str">
        <f>VLOOKUP(I124,Hoja2!A$3:I$54,7,0)</f>
        <v>NS MANEJO DE CARGAS</v>
      </c>
      <c r="AB124" s="64" t="str">
        <f>VLOOKUP(I124,Hoja2!A$3:I$54,8,0)</f>
        <v>LEVANTAMIENTO MANUAL Y MECÁNICO DE CARGAS</v>
      </c>
      <c r="AC124" s="65" t="str">
        <f>VLOOKUP(I124,Hoja2!A$3:I$54,9,0)</f>
        <v>FORTALECIMIENTO PVE BIOMECÁNICO</v>
      </c>
      <c r="AD124" s="82"/>
      <c r="AE124" s="14"/>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5"/>
    </row>
    <row r="125" spans="1:151" s="13" customFormat="1" ht="25.5">
      <c r="A125" s="133"/>
      <c r="B125" s="130"/>
      <c r="C125" s="115"/>
      <c r="D125" s="118"/>
      <c r="E125" s="121"/>
      <c r="F125" s="121"/>
      <c r="G125" s="121"/>
      <c r="H125" s="58" t="str">
        <f>VLOOKUP(I125,Hoja2!A$3:I$54,2,0)</f>
        <v>RELACIONES, COHESIÓN, CALIDAD DE INTERACCIONES NO EFECTIVA, NO HAY TRABAJO EN EQUIPO</v>
      </c>
      <c r="I125" s="59" t="s">
        <v>141</v>
      </c>
      <c r="J125" s="58" t="str">
        <f>VLOOKUP(I125,Hoja2!A$3:I$54,3,0)</f>
        <v>ENFERMEDADES DIGESTIVAS, IRRITABILIDAD</v>
      </c>
      <c r="K125" s="60"/>
      <c r="L125" s="58" t="str">
        <f>VLOOKUP(I125,Hoja2!A$3:I$54,4,0)</f>
        <v>N/A</v>
      </c>
      <c r="M125" s="58" t="str">
        <f>VLOOKUP(I125,Hoja2!A$3:I$54,5,0)</f>
        <v>PVE PSICOSOCIAL</v>
      </c>
      <c r="N125" s="61">
        <v>2</v>
      </c>
      <c r="O125" s="61">
        <v>3</v>
      </c>
      <c r="P125" s="61">
        <v>10</v>
      </c>
      <c r="Q125" s="61">
        <f t="shared" si="21"/>
        <v>6</v>
      </c>
      <c r="R125" s="61">
        <f t="shared" si="22"/>
        <v>60</v>
      </c>
      <c r="S125" s="61" t="str">
        <f t="shared" si="23"/>
        <v>M-6</v>
      </c>
      <c r="T125" s="62" t="str">
        <f t="shared" si="24"/>
        <v>III</v>
      </c>
      <c r="U125" s="62" t="str">
        <f t="shared" si="26"/>
        <v>Mejorable</v>
      </c>
      <c r="V125" s="60">
        <v>1</v>
      </c>
      <c r="W125" s="58" t="str">
        <f>VLOOKUP(I125,Hoja2!A$3:I$54,6,0)</f>
        <v>SECUELA, CALIFICACIÓN DE ENFERMEDAD LABORAL</v>
      </c>
      <c r="X125" s="65"/>
      <c r="Y125" s="65"/>
      <c r="Z125" s="65"/>
      <c r="AA125" s="64" t="str">
        <f>VLOOKUP(I125,Hoja2!A$3:I$54,7,0)</f>
        <v>N/A</v>
      </c>
      <c r="AB125" s="64" t="str">
        <f>VLOOKUP(I125,Hoja2!A$3:I$54,8,0)</f>
        <v>N/A</v>
      </c>
      <c r="AC125" s="65" t="str">
        <f>VLOOKUP(I125,Hoja2!A$3:I$54,9,0)</f>
        <v>FORTALECIMIENTO PVE PSICOSOCIAL</v>
      </c>
      <c r="AD125" s="82"/>
      <c r="AE125" s="14"/>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5"/>
    </row>
    <row r="126" spans="1:151" s="13" customFormat="1" ht="25.5">
      <c r="A126" s="133"/>
      <c r="B126" s="130"/>
      <c r="C126" s="115"/>
      <c r="D126" s="118"/>
      <c r="E126" s="121"/>
      <c r="F126" s="121"/>
      <c r="G126" s="121"/>
      <c r="H126" s="58" t="str">
        <f>VLOOKUP(I126,Hoja2!A$3:I$54,2,0)</f>
        <v>CARGA MENTAL, DEMANDAS EMOCIONALES, INESPECIFICIDAD DE DEFINICIÓN DE ROLES, MONOTONÍA</v>
      </c>
      <c r="I126" s="59" t="s">
        <v>146</v>
      </c>
      <c r="J126" s="58" t="str">
        <f>VLOOKUP(I126,Hoja2!A$3:I$54,3,0)</f>
        <v>ESTRÉS, CEFALÉA, IRRITABILIDAD</v>
      </c>
      <c r="K126" s="60"/>
      <c r="L126" s="58" t="str">
        <f>VLOOKUP(I126,Hoja2!A$3:I$54,4,0)</f>
        <v>N/A</v>
      </c>
      <c r="M126" s="58" t="str">
        <f>VLOOKUP(I126,Hoja2!A$3:I$54,5,0)</f>
        <v>PVE PSICOSOCIAL</v>
      </c>
      <c r="N126" s="61">
        <v>2</v>
      </c>
      <c r="O126" s="61">
        <v>1</v>
      </c>
      <c r="P126" s="61">
        <v>10</v>
      </c>
      <c r="Q126" s="61">
        <f t="shared" si="21"/>
        <v>2</v>
      </c>
      <c r="R126" s="61">
        <f t="shared" si="22"/>
        <v>20</v>
      </c>
      <c r="S126" s="61" t="str">
        <f t="shared" si="23"/>
        <v>B-2</v>
      </c>
      <c r="T126" s="62" t="str">
        <f t="shared" si="24"/>
        <v>IV</v>
      </c>
      <c r="U126" s="62" t="str">
        <f t="shared" si="26"/>
        <v>Aceptable</v>
      </c>
      <c r="V126" s="60">
        <v>1</v>
      </c>
      <c r="W126" s="58" t="str">
        <f>VLOOKUP(I126,Hoja2!A$3:I$54,6,0)</f>
        <v>SECUELA, CALIFICACIÓN DE ENFERMEDAD LABORAL</v>
      </c>
      <c r="X126" s="65"/>
      <c r="Y126" s="65"/>
      <c r="Z126" s="65"/>
      <c r="AA126" s="64" t="str">
        <f>VLOOKUP(I126,Hoja2!A$3:I$54,7,0)</f>
        <v>N/A</v>
      </c>
      <c r="AB126" s="64" t="str">
        <f>VLOOKUP(I126,Hoja2!A$3:I$54,8,0)</f>
        <v>N/A</v>
      </c>
      <c r="AC126" s="65" t="str">
        <f>VLOOKUP(I126,Hoja2!A$3:I$54,9,0)</f>
        <v>FORTALECIMIENTO PVE PSICOSOCIAL</v>
      </c>
      <c r="AD126" s="82"/>
      <c r="AE126" s="14"/>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5"/>
    </row>
    <row r="127" spans="1:151" s="13" customFormat="1" ht="38.25">
      <c r="A127" s="133"/>
      <c r="B127" s="130"/>
      <c r="C127" s="115"/>
      <c r="D127" s="118"/>
      <c r="E127" s="121"/>
      <c r="F127" s="121"/>
      <c r="G127" s="121"/>
      <c r="H127" s="58" t="str">
        <f>VLOOKUP(I127,Hoja2!A$3:I$54,2,0)</f>
        <v>TECNOLOGÍA NO AVANZADA, COMUNICACIÓN NO EFECTIVA, SOBRECARGA CUANTITATIVA Y CUALITATIVA, NO HAY VARIACIÓN EN FORMA DE TRABAJO</v>
      </c>
      <c r="I127" s="59" t="s">
        <v>149</v>
      </c>
      <c r="J127" s="58" t="str">
        <f>VLOOKUP(I127,Hoja2!A$3:I$54,3,0)</f>
        <v>ENFERMEDADES DIGESTIVAS, IRRITABILIDAD</v>
      </c>
      <c r="K127" s="60"/>
      <c r="L127" s="58" t="str">
        <f>VLOOKUP(I127,Hoja2!A$3:I$54,4,0)</f>
        <v>N/A</v>
      </c>
      <c r="M127" s="58" t="str">
        <f>VLOOKUP(I127,Hoja2!A$3:I$54,5,0)</f>
        <v>PVE PSICOSOCIAL</v>
      </c>
      <c r="N127" s="61">
        <v>2</v>
      </c>
      <c r="O127" s="61">
        <v>2</v>
      </c>
      <c r="P127" s="61">
        <v>10</v>
      </c>
      <c r="Q127" s="61">
        <f aca="true" t="shared" si="27" ref="Q127:Q172">N127*O127</f>
        <v>4</v>
      </c>
      <c r="R127" s="61">
        <f aca="true" t="shared" si="28" ref="R127:R172">Q127*P127</f>
        <v>40</v>
      </c>
      <c r="S127" s="61" t="str">
        <f aca="true" t="shared" si="29" ref="S127:S172">IF(Q127=40,"MA-40",IF(Q127=30,"MA-30",IF(Q127=20,"A-20",IF(Q127=10,"A-10",IF(Q127=24,"MA-24",IF(Q127=18,"A-18",IF(Q127=12,"A-12",IF(Q127=6,"M-6",IF(Q127=8,"M-8",IF(Q127=6,"M-6",IF(Q127=4,"B-4",IF(Q127=2,"B-2",))))))))))))</f>
        <v>B-4</v>
      </c>
      <c r="T127" s="66" t="str">
        <f aca="true" t="shared" si="30" ref="T127:T172">IF(R127&lt;=20,"IV",IF(R127&lt;=120,"III",IF(R127&lt;=500,"II",IF(R127&lt;=4000,"I"))))</f>
        <v>III</v>
      </c>
      <c r="U127" s="66" t="str">
        <f t="shared" si="26"/>
        <v>Mejorable</v>
      </c>
      <c r="V127" s="60">
        <v>1</v>
      </c>
      <c r="W127" s="58" t="str">
        <f>VLOOKUP(I127,Hoja2!A$3:I$54,6,0)</f>
        <v>SECUELA, CALIFICACIÓN DE ENFERMEDAD LABORAL</v>
      </c>
      <c r="X127" s="65"/>
      <c r="Y127" s="65"/>
      <c r="Z127" s="65"/>
      <c r="AA127" s="64" t="str">
        <f>VLOOKUP(I127,Hoja2!A$3:I$54,7,0)</f>
        <v>N/A</v>
      </c>
      <c r="AB127" s="64" t="str">
        <f>VLOOKUP(I127,Hoja2!A$3:I$54,8,0)</f>
        <v>N/A</v>
      </c>
      <c r="AC127" s="65" t="str">
        <f>VLOOKUP(I127,Hoja2!A$3:I$54,9,0)</f>
        <v>FORTALECIMIENTO PVE PSICOSOCIAL</v>
      </c>
      <c r="AD127" s="82"/>
      <c r="AE127" s="14"/>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5"/>
    </row>
    <row r="128" spans="1:151" s="13" customFormat="1" ht="25.5">
      <c r="A128" s="133"/>
      <c r="B128" s="130"/>
      <c r="C128" s="115"/>
      <c r="D128" s="118"/>
      <c r="E128" s="121"/>
      <c r="F128" s="121"/>
      <c r="G128" s="121"/>
      <c r="H128" s="58" t="str">
        <f>VLOOKUP(I128,Hoja2!A$3:I$54,2,0)</f>
        <v>ESTILOS DE MANDO RÍGIDOS, AUSENCIA DE CAPACITACIÓN, AUSENCIA DE PROGRAMAS DE BIENESTAR</v>
      </c>
      <c r="I128" s="59" t="s">
        <v>154</v>
      </c>
      <c r="J128" s="58" t="str">
        <f>VLOOKUP(I128,Hoja2!A$3:I$54,3,0)</f>
        <v>ESTRÉS, DEPRESIÓN, DESMOTIVACIÓN, AUSENCIA DE ATENCIÓN</v>
      </c>
      <c r="K128" s="60"/>
      <c r="L128" s="58" t="str">
        <f>VLOOKUP(I128,Hoja2!A$3:I$54,4,0)</f>
        <v>N/A</v>
      </c>
      <c r="M128" s="58" t="str">
        <f>VLOOKUP(I128,Hoja2!A$3:I$54,5,0)</f>
        <v>PVE PSICOSOCIAL</v>
      </c>
      <c r="N128" s="61">
        <v>2</v>
      </c>
      <c r="O128" s="61">
        <v>2</v>
      </c>
      <c r="P128" s="61">
        <v>10</v>
      </c>
      <c r="Q128" s="61">
        <f t="shared" si="27"/>
        <v>4</v>
      </c>
      <c r="R128" s="61">
        <f t="shared" si="28"/>
        <v>40</v>
      </c>
      <c r="S128" s="61" t="str">
        <f t="shared" si="29"/>
        <v>B-4</v>
      </c>
      <c r="T128" s="66" t="str">
        <f t="shared" si="30"/>
        <v>III</v>
      </c>
      <c r="U128" s="66" t="str">
        <f t="shared" si="26"/>
        <v>Mejorable</v>
      </c>
      <c r="V128" s="60">
        <v>1</v>
      </c>
      <c r="W128" s="58" t="str">
        <f>VLOOKUP(I128,Hoja2!A$3:I$54,6,0)</f>
        <v>SECUELA, CALIFICACIÓN DE ENFERMEDAD LABORAL</v>
      </c>
      <c r="X128" s="65"/>
      <c r="Y128" s="65"/>
      <c r="Z128" s="65"/>
      <c r="AA128" s="64" t="str">
        <f>VLOOKUP(I128,Hoja2!A$3:I$54,7,0)</f>
        <v>N/A</v>
      </c>
      <c r="AB128" s="64" t="str">
        <f>VLOOKUP(I128,Hoja2!A$3:I$54,8,0)</f>
        <v>N/A</v>
      </c>
      <c r="AC128" s="65" t="str">
        <f>VLOOKUP(I128,Hoja2!A$3:I$54,9,0)</f>
        <v>FORTALECIMIENTO PVE PSICOSOCIAL</v>
      </c>
      <c r="AD128" s="82"/>
      <c r="AE128" s="14"/>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5"/>
    </row>
    <row r="129" spans="1:151" s="13" customFormat="1" ht="25.5">
      <c r="A129" s="133"/>
      <c r="B129" s="130"/>
      <c r="C129" s="115"/>
      <c r="D129" s="118"/>
      <c r="E129" s="121"/>
      <c r="F129" s="121"/>
      <c r="G129" s="121"/>
      <c r="H129" s="58" t="str">
        <f>VLOOKUP(I129,Hoja2!A$3:I$54,2,0)</f>
        <v>SISMOS, INCENDIOS, INUNDACIONES, TERREMOTOS, VENDAVALES</v>
      </c>
      <c r="I129" s="59" t="s">
        <v>250</v>
      </c>
      <c r="J129" s="58" t="str">
        <f>VLOOKUP(I129,Hoja2!A$3:I$54,3,0)</f>
        <v>LESIONES, ATRAPAMIENTO, APLASTAMIENTO, PÉRDIDAS MATERIALES</v>
      </c>
      <c r="K129" s="60"/>
      <c r="L129" s="58" t="str">
        <f>VLOOKUP(I129,Hoja2!A$3:I$54,4,0)</f>
        <v>PG INSPECCIONES, PG EMERGENCIA</v>
      </c>
      <c r="M129" s="58" t="str">
        <f>VLOOKUP(I129,Hoja2!A$3:I$54,5,0)</f>
        <v>BRIGADAS DE EMERGENCIA</v>
      </c>
      <c r="N129" s="61">
        <v>2</v>
      </c>
      <c r="O129" s="61">
        <v>2</v>
      </c>
      <c r="P129" s="61">
        <v>10</v>
      </c>
      <c r="Q129" s="61">
        <f t="shared" si="27"/>
        <v>4</v>
      </c>
      <c r="R129" s="61">
        <f t="shared" si="28"/>
        <v>40</v>
      </c>
      <c r="S129" s="61" t="str">
        <f t="shared" si="29"/>
        <v>B-4</v>
      </c>
      <c r="T129" s="66" t="str">
        <f t="shared" si="30"/>
        <v>III</v>
      </c>
      <c r="U129" s="66" t="str">
        <f t="shared" si="26"/>
        <v>Mejorable</v>
      </c>
      <c r="V129" s="60">
        <v>1</v>
      </c>
      <c r="W129" s="58" t="str">
        <f>VLOOKUP(I129,Hoja2!A$3:I$54,6,0)</f>
        <v>SECUELA, CALIFICACIÓN DE ENFERMEDAD LABORAL, MUERTE</v>
      </c>
      <c r="X129" s="65"/>
      <c r="Y129" s="65"/>
      <c r="Z129" s="65"/>
      <c r="AA129" s="64" t="str">
        <f>VLOOKUP(I129,Hoja2!A$3:I$54,7,0)</f>
        <v>NS PLANES DE EMERGENCIA</v>
      </c>
      <c r="AB129" s="64" t="str">
        <f>VLOOKUP(I129,Hoja2!A$3:I$54,8,0)</f>
        <v>N/A</v>
      </c>
      <c r="AC129" s="65" t="str">
        <f>VLOOKUP(I129,Hoja2!A$3:I$54,9,0)</f>
        <v>N/A</v>
      </c>
      <c r="AD129" s="82"/>
      <c r="AE129" s="14"/>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5"/>
    </row>
    <row r="130" spans="1:151" s="13" customFormat="1" ht="33.75" customHeight="1" thickBot="1">
      <c r="A130" s="133"/>
      <c r="B130" s="130"/>
      <c r="C130" s="116"/>
      <c r="D130" s="119"/>
      <c r="E130" s="122"/>
      <c r="F130" s="122"/>
      <c r="G130" s="122"/>
      <c r="H130" s="91" t="str">
        <f>VLOOKUP(I130,Hoja2!A$3:I$54,2,0)</f>
        <v>LLUVIAS, GRANIZADA, HELADAS</v>
      </c>
      <c r="I130" s="92" t="s">
        <v>251</v>
      </c>
      <c r="J130" s="91" t="str">
        <f>VLOOKUP(I130,Hoja2!A$3:I$54,3,0)</f>
        <v>LESIONES, ATRAPAMIENTO, APLASTAMIENTO, PÉRDIDAS MATERIALES</v>
      </c>
      <c r="K130" s="93"/>
      <c r="L130" s="91" t="str">
        <f>VLOOKUP(I130,Hoja2!A$3:I$54,4,0)</f>
        <v>PG INSPECCIONES, PG EMERGENCIA</v>
      </c>
      <c r="M130" s="91" t="str">
        <f>VLOOKUP(I130,Hoja2!A$3:I$54,5,0)</f>
        <v>BRIGADAS DE EMERGENCIA</v>
      </c>
      <c r="N130" s="94">
        <v>2</v>
      </c>
      <c r="O130" s="94">
        <v>3</v>
      </c>
      <c r="P130" s="94">
        <v>10</v>
      </c>
      <c r="Q130" s="94">
        <f t="shared" si="27"/>
        <v>6</v>
      </c>
      <c r="R130" s="94">
        <f t="shared" si="28"/>
        <v>60</v>
      </c>
      <c r="S130" s="94" t="str">
        <f t="shared" si="29"/>
        <v>M-6</v>
      </c>
      <c r="T130" s="87" t="str">
        <f t="shared" si="30"/>
        <v>III</v>
      </c>
      <c r="U130" s="87" t="str">
        <f t="shared" si="26"/>
        <v>Mejorable</v>
      </c>
      <c r="V130" s="93">
        <v>1</v>
      </c>
      <c r="W130" s="91" t="str">
        <f>VLOOKUP(I130,Hoja2!A$3:I$54,6,0)</f>
        <v>SECUELA, CALIFICACIÓN DE ENFERMEDAD LABORAL, MUERTE</v>
      </c>
      <c r="X130" s="95"/>
      <c r="Y130" s="95"/>
      <c r="Z130" s="95"/>
      <c r="AA130" s="96" t="str">
        <f>VLOOKUP(I130,Hoja2!A$3:I$54,7,0)</f>
        <v>NS PLANES DE EMERGENCIA</v>
      </c>
      <c r="AB130" s="96" t="str">
        <f>VLOOKUP(I130,Hoja2!A$3:I$54,8,0)</f>
        <v>N/A</v>
      </c>
      <c r="AC130" s="95" t="str">
        <f>VLOOKUP(I130,Hoja2!A$3:I$54,9,0)</f>
        <v>N/A</v>
      </c>
      <c r="AD130" s="97"/>
      <c r="AE130" s="14"/>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5"/>
    </row>
    <row r="131" spans="1:151" s="13" customFormat="1" ht="25.5">
      <c r="A131" s="133"/>
      <c r="B131" s="130"/>
      <c r="C131" s="123" t="s">
        <v>285</v>
      </c>
      <c r="D131" s="126" t="s">
        <v>319</v>
      </c>
      <c r="E131" s="111" t="s">
        <v>283</v>
      </c>
      <c r="F131" s="111">
        <v>32</v>
      </c>
      <c r="G131" s="111" t="s">
        <v>256</v>
      </c>
      <c r="H131" s="98" t="str">
        <f>VLOOKUP(I131,Hoja2!A$3:I$54,2,0)</f>
        <v>INADECUADAS CONEXIONES ELÉCTRICAS, SATURACIÓN EN TOMAS DE ENERGÍA</v>
      </c>
      <c r="I131" s="108" t="s">
        <v>158</v>
      </c>
      <c r="J131" s="98" t="str">
        <f>VLOOKUP(I131,Hoja2!A$3:I$54,3,0)</f>
        <v>QUEMADURAS, ELECTROCUCIÓN, ARITMIA CARDIACA, MUERTE</v>
      </c>
      <c r="K131" s="99"/>
      <c r="L131" s="98" t="str">
        <f>VLOOKUP(I131,Hoja2!A$3:I$54,4,0)</f>
        <v>PG INSPECCIONES, PG EMERGENCIA, REQUISITOS MÍNIMOS PARA LÍNEAS ELÉCTRICAS</v>
      </c>
      <c r="M131" s="98" t="str">
        <f>VLOOKUP(I131,Hoja2!A$3:I$54,5,0)</f>
        <v>ELEMENTOS DE PROTECCIÓN PERSONAL</v>
      </c>
      <c r="N131" s="100">
        <v>10</v>
      </c>
      <c r="O131" s="100">
        <v>3</v>
      </c>
      <c r="P131" s="100">
        <v>60</v>
      </c>
      <c r="Q131" s="100">
        <f t="shared" si="27"/>
        <v>30</v>
      </c>
      <c r="R131" s="100">
        <f t="shared" si="28"/>
        <v>1800</v>
      </c>
      <c r="S131" s="100" t="str">
        <f t="shared" si="29"/>
        <v>MA-30</v>
      </c>
      <c r="T131" s="77" t="str">
        <f t="shared" si="30"/>
        <v>I</v>
      </c>
      <c r="U131" s="77" t="str">
        <f>IF(T131=0,"",IF(T131="IV","Aceptable",IF(T131="III","Mejorable",IF(T131="II","No Aceptable o Aceptable con Control Especifico",IF(T131="I","No Aceptable","")))))</f>
        <v>No Aceptable</v>
      </c>
      <c r="V131" s="99">
        <v>1</v>
      </c>
      <c r="W131" s="98" t="str">
        <f>VLOOKUP(I131,Hoja2!A$3:I$54,6,0)</f>
        <v>SECUELA, CALIFICACIÓN DE ENFERMEDAD LABORAL, MUERTE</v>
      </c>
      <c r="X131" s="101"/>
      <c r="Y131" s="101"/>
      <c r="Z131" s="101"/>
      <c r="AA131" s="102" t="str">
        <f>VLOOKUP(I131,Hoja2!A$3:I$54,7,0)</f>
        <v>NS LÍNEAS ELÉCTRICAS</v>
      </c>
      <c r="AB131" s="102" t="str">
        <f>VLOOKUP(I131,Hoja2!A$3:I$54,8,0)</f>
        <v>BUENAS PRACTICAS, APLICACIÓN DE PROCEDIMIENTOS</v>
      </c>
      <c r="AC131" s="103" t="str">
        <f>VLOOKUP(I131,Hoja2!A$3:I$54,9,0)</f>
        <v>BUENAS PRACTICAS, APLICACIÓN DE PROCEDIMIENTOS</v>
      </c>
      <c r="AD131" s="104"/>
      <c r="AE131" s="14"/>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5"/>
    </row>
    <row r="132" spans="1:151" s="13" customFormat="1" ht="39.75" customHeight="1">
      <c r="A132" s="133"/>
      <c r="B132" s="130"/>
      <c r="C132" s="124"/>
      <c r="D132" s="127"/>
      <c r="E132" s="112"/>
      <c r="F132" s="112"/>
      <c r="G132" s="112"/>
      <c r="H132" s="67" t="str">
        <f>VLOOKUP(I132,Hoja2!A$3:I$54,2,0)</f>
        <v>INADECUADAS CONEXIONES ELÉCTRICAS, SATURACIÓN EN TOMAS DE ENERGÍA</v>
      </c>
      <c r="I132" s="109" t="s">
        <v>163</v>
      </c>
      <c r="J132" s="67" t="str">
        <f>VLOOKUP(I132,Hoja2!A$3:I$54,3,0)</f>
        <v>INTOXICACIÓN, QUEMADURAS</v>
      </c>
      <c r="K132" s="68"/>
      <c r="L132" s="67" t="str">
        <f>VLOOKUP(I132,Hoja2!A$3:I$54,4,0)</f>
        <v>PG INSPECCIONES, PG EMERGENCIA</v>
      </c>
      <c r="M132" s="67" t="str">
        <f>VLOOKUP(I132,Hoja2!A$3:I$54,5,0)</f>
        <v>BRIGADAS DE EMERGENCIA</v>
      </c>
      <c r="N132" s="69">
        <v>10</v>
      </c>
      <c r="O132" s="69">
        <v>3</v>
      </c>
      <c r="P132" s="69">
        <v>60</v>
      </c>
      <c r="Q132" s="69">
        <f t="shared" si="27"/>
        <v>30</v>
      </c>
      <c r="R132" s="69">
        <f t="shared" si="28"/>
        <v>1800</v>
      </c>
      <c r="S132" s="69" t="str">
        <f t="shared" si="29"/>
        <v>MA-30</v>
      </c>
      <c r="T132" s="62" t="str">
        <f t="shared" si="30"/>
        <v>I</v>
      </c>
      <c r="U132" s="62" t="str">
        <f aca="true" t="shared" si="31" ref="U132:U154">IF(T132=0,"",IF(T132="IV","Aceptable",IF(T132="III","Mejorable",IF(T132="II","No Aceptable o Aceptable con Control Especifico",IF(T132="I","No Aceptable","")))))</f>
        <v>No Aceptable</v>
      </c>
      <c r="V132" s="68">
        <v>1</v>
      </c>
      <c r="W132" s="67" t="str">
        <f>VLOOKUP(I132,Hoja2!A$3:I$54,6,0)</f>
        <v>SECUELA, CALIFICACIÓN DE ENFERMEDAD LABORAL, MUERTE</v>
      </c>
      <c r="X132" s="70"/>
      <c r="Y132" s="70"/>
      <c r="Z132" s="70"/>
      <c r="AA132" s="71" t="str">
        <f>VLOOKUP(I132,Hoja2!A$3:I$54,7,0)</f>
        <v>NS PLANES DE EMERGENCIA</v>
      </c>
      <c r="AB132" s="71" t="str">
        <f>VLOOKUP(I132,Hoja2!A$3:I$54,8,0)</f>
        <v>REPORTES DE CONDICIONES INSEGURAS</v>
      </c>
      <c r="AC132" s="72" t="str">
        <f>VLOOKUP(I132,Hoja2!A$3:I$54,9,0)</f>
        <v>N/A</v>
      </c>
      <c r="AD132" s="83"/>
      <c r="AE132" s="14"/>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5"/>
    </row>
    <row r="133" spans="1:151" s="13" customFormat="1" ht="40.5">
      <c r="A133" s="133"/>
      <c r="B133" s="130"/>
      <c r="C133" s="124"/>
      <c r="D133" s="127"/>
      <c r="E133" s="112"/>
      <c r="F133" s="112"/>
      <c r="G133" s="112"/>
      <c r="H133" s="67" t="str">
        <f>VLOOKUP(I133,Hoja2!A$3:I$54,2,0)</f>
        <v>ESCALERAS SIN BARANDAL, PISOS A DESNIVEL,INFRAESTRUCTURA DÉBIL, OBJETOS MAL UBICADOS, AUSENCIA DE ORDEN Y ASEO</v>
      </c>
      <c r="I133" s="109" t="s">
        <v>247</v>
      </c>
      <c r="J133" s="67" t="str">
        <f>VLOOKUP(I133,Hoja2!A$3:I$54,3,0)</f>
        <v>CAÍDAS DEL MISMO Y DISTINTO NIVEL, FRACTURAS, GOLPE CON OBJETOS, CAÍDA DE OBJETOS, OBSTRUCCIÓN DE VÍAS</v>
      </c>
      <c r="K133" s="68"/>
      <c r="L133" s="67" t="str">
        <f>VLOOKUP(I133,Hoja2!A$3:I$54,4,0)</f>
        <v>PG INSPECCIONES, PG EMERGENCIA</v>
      </c>
      <c r="M133" s="67" t="str">
        <f>VLOOKUP(I133,Hoja2!A$3:I$54,5,0)</f>
        <v>CAPACITACIÓN</v>
      </c>
      <c r="N133" s="69">
        <v>6</v>
      </c>
      <c r="O133" s="69">
        <v>3</v>
      </c>
      <c r="P133" s="69">
        <v>10</v>
      </c>
      <c r="Q133" s="69">
        <f t="shared" si="27"/>
        <v>18</v>
      </c>
      <c r="R133" s="69">
        <f t="shared" si="28"/>
        <v>180</v>
      </c>
      <c r="S133" s="69" t="str">
        <f t="shared" si="29"/>
        <v>A-18</v>
      </c>
      <c r="T133" s="62" t="str">
        <f t="shared" si="30"/>
        <v>II</v>
      </c>
      <c r="U133" s="62" t="str">
        <f t="shared" si="31"/>
        <v>No Aceptable o Aceptable con Control Especifico</v>
      </c>
      <c r="V133" s="68">
        <v>1</v>
      </c>
      <c r="W133" s="67" t="str">
        <f>VLOOKUP(I133,Hoja2!A$3:I$54,6,0)</f>
        <v>SECUELA, CALIFICACIÓN DE ENFERMEDAD LABORAL, MUERTE</v>
      </c>
      <c r="X133" s="72"/>
      <c r="Y133" s="72"/>
      <c r="Z133" s="72"/>
      <c r="AA133" s="71" t="str">
        <f>VLOOKUP(I133,Hoja2!A$3:I$54,7,0)</f>
        <v>N/A</v>
      </c>
      <c r="AB133" s="71" t="str">
        <f>VLOOKUP(I133,Hoja2!A$3:I$54,8,0)</f>
        <v>REPORTES DE CONDICIONES INSEGURAS</v>
      </c>
      <c r="AC133" s="72" t="str">
        <f>VLOOKUP(I133,Hoja2!A$3:I$54,9,0)</f>
        <v>SEGUIMIENTO A ACCIONES PREVENTIVAS Y CORRECTIVAS</v>
      </c>
      <c r="AD133" s="83"/>
      <c r="AE133" s="14"/>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5"/>
    </row>
    <row r="134" spans="1:151" s="13" customFormat="1" ht="25.5">
      <c r="A134" s="133"/>
      <c r="B134" s="130"/>
      <c r="C134" s="124"/>
      <c r="D134" s="127"/>
      <c r="E134" s="112"/>
      <c r="F134" s="112"/>
      <c r="G134" s="112"/>
      <c r="H134" s="67" t="str">
        <f>VLOOKUP(I134,Hoja2!A$3:I$54,2,0)</f>
        <v>SUPERFICIES DE TRABAJO IRREGULARES O DESLIZANTES</v>
      </c>
      <c r="I134" s="109" t="s">
        <v>248</v>
      </c>
      <c r="J134" s="67" t="str">
        <f>VLOOKUP(I134,Hoja2!A$3:I$54,3,0)</f>
        <v>CAÍDAS DEL MISMO Y DISTINTO NIVEL, FRACTURAS, GOLPE CON OBJETOS</v>
      </c>
      <c r="K134" s="68"/>
      <c r="L134" s="67" t="str">
        <f>VLOOKUP(I134,Hoja2!A$3:I$54,4,0)</f>
        <v>PG INSPECCIONES, PG EMERGENCIA</v>
      </c>
      <c r="M134" s="67" t="str">
        <f>VLOOKUP(I134,Hoja2!A$3:I$54,5,0)</f>
        <v>CAPACITACIÓN</v>
      </c>
      <c r="N134" s="69">
        <v>6</v>
      </c>
      <c r="O134" s="69">
        <v>4</v>
      </c>
      <c r="P134" s="69">
        <v>25</v>
      </c>
      <c r="Q134" s="69">
        <f t="shared" si="27"/>
        <v>24</v>
      </c>
      <c r="R134" s="69">
        <f t="shared" si="28"/>
        <v>600</v>
      </c>
      <c r="S134" s="69" t="str">
        <f t="shared" si="29"/>
        <v>MA-24</v>
      </c>
      <c r="T134" s="66" t="str">
        <f t="shared" si="30"/>
        <v>I</v>
      </c>
      <c r="U134" s="66" t="str">
        <f t="shared" si="31"/>
        <v>No Aceptable</v>
      </c>
      <c r="V134" s="68">
        <v>1</v>
      </c>
      <c r="W134" s="67" t="str">
        <f>VLOOKUP(I134,Hoja2!A$3:I$54,6,0)</f>
        <v>SECUELA, CALIFICACIÓN DE ENFERMEDAD LABORAL, MUERTE</v>
      </c>
      <c r="X134" s="72"/>
      <c r="Y134" s="72"/>
      <c r="Z134" s="72"/>
      <c r="AA134" s="71" t="str">
        <f>VLOOKUP(I134,Hoja2!A$3:I$54,7,0)</f>
        <v>N/A</v>
      </c>
      <c r="AB134" s="71" t="str">
        <f>VLOOKUP(I134,Hoja2!A$3:I$54,8,0)</f>
        <v>REPORTES DE CONDICIONES INSEGURAS</v>
      </c>
      <c r="AC134" s="72" t="str">
        <f>VLOOKUP(I134,Hoja2!A$3:I$54,9,0)</f>
        <v>SEGUIMIENTO A ACCIONES PREVENTIVAS Y CORRECTIVAS</v>
      </c>
      <c r="AD134" s="83"/>
      <c r="AE134" s="14"/>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5"/>
    </row>
    <row r="135" spans="1:151" s="13" customFormat="1" ht="40.5">
      <c r="A135" s="133"/>
      <c r="B135" s="130"/>
      <c r="C135" s="124"/>
      <c r="D135" s="127"/>
      <c r="E135" s="112"/>
      <c r="F135" s="112"/>
      <c r="G135" s="112"/>
      <c r="H135" s="67" t="str">
        <f>VLOOKUP(I135,Hoja2!A$3:I$54,2,0)</f>
        <v>ATROPELLAMIENTO, ENVESTIDA</v>
      </c>
      <c r="I135" s="109" t="s">
        <v>189</v>
      </c>
      <c r="J135" s="67" t="str">
        <f>VLOOKUP(I135,Hoja2!A$3:I$54,3,0)</f>
        <v>LESIONES, PÉRDIDAS MATERIALES, MUERTE</v>
      </c>
      <c r="K135" s="68"/>
      <c r="L135" s="67" t="str">
        <f>VLOOKUP(I135,Hoja2!A$3:I$54,4,0)</f>
        <v>PG INSPECCIONES, PG EMERGENCIA</v>
      </c>
      <c r="M135" s="67" t="str">
        <f>VLOOKUP(I135,Hoja2!A$3:I$54,5,0)</f>
        <v>PG SEGURIDAD VIAL</v>
      </c>
      <c r="N135" s="69">
        <v>2</v>
      </c>
      <c r="O135" s="69">
        <v>4</v>
      </c>
      <c r="P135" s="69">
        <v>25</v>
      </c>
      <c r="Q135" s="69">
        <f t="shared" si="27"/>
        <v>8</v>
      </c>
      <c r="R135" s="69">
        <f t="shared" si="28"/>
        <v>200</v>
      </c>
      <c r="S135" s="69" t="str">
        <f t="shared" si="29"/>
        <v>M-8</v>
      </c>
      <c r="T135" s="62" t="str">
        <f t="shared" si="30"/>
        <v>II</v>
      </c>
      <c r="U135" s="62" t="str">
        <f t="shared" si="31"/>
        <v>No Aceptable o Aceptable con Control Especifico</v>
      </c>
      <c r="V135" s="68">
        <v>1</v>
      </c>
      <c r="W135" s="67" t="str">
        <f>VLOOKUP(I135,Hoja2!A$3:I$54,6,0)</f>
        <v>SECUELA, CALIFICACIÓN DE ENFERMEDAD LABORAL, MUERTE</v>
      </c>
      <c r="X135" s="72"/>
      <c r="Y135" s="72"/>
      <c r="Z135" s="72"/>
      <c r="AA135" s="71" t="str">
        <f>VLOOKUP(I135,Hoja2!A$3:I$54,7,0)</f>
        <v>NS SEGURIDAD VIAL</v>
      </c>
      <c r="AB135" s="71" t="str">
        <f>VLOOKUP(I135,Hoja2!A$3:I$54,8,0)</f>
        <v>REPORTE DE CONDICIONES</v>
      </c>
      <c r="AC135" s="72" t="str">
        <f>VLOOKUP(I135,Hoja2!A$3:I$54,9,0)</f>
        <v>LISTAS PREOPERACIONALES, MANTENIMIENTO PREVENTIVO Y CORRECTIVO</v>
      </c>
      <c r="AD135" s="83"/>
      <c r="AE135" s="14"/>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5"/>
    </row>
    <row r="136" spans="1:151" s="13" customFormat="1" ht="29.25" customHeight="1">
      <c r="A136" s="133"/>
      <c r="B136" s="130"/>
      <c r="C136" s="124"/>
      <c r="D136" s="127"/>
      <c r="E136" s="112"/>
      <c r="F136" s="112"/>
      <c r="G136" s="112"/>
      <c r="H136" s="67" t="str">
        <f>VLOOKUP(I136,Hoja2!A$3:I$54,2,0)</f>
        <v>ATRACO, ROBO, ATENTADO, SECUESTROS, DE ORDEN PÚBLICO</v>
      </c>
      <c r="I136" s="109" t="s">
        <v>180</v>
      </c>
      <c r="J136" s="67" t="str">
        <f>VLOOKUP(I136,Hoja2!A$3:I$54,3,0)</f>
        <v>HERIDAS, LESIONES FÍSICAS / PSICOLÓGICAS</v>
      </c>
      <c r="K136" s="68"/>
      <c r="L136" s="67" t="str">
        <f>VLOOKUP(I136,Hoja2!A$3:I$54,4,0)</f>
        <v>PG INSPECCIONES, PG EMERGENCIA</v>
      </c>
      <c r="M136" s="67" t="str">
        <f>VLOOKUP(I136,Hoja2!A$3:I$54,5,0)</f>
        <v>UNIFORMES CORPORATIVOS, CHAQUETAS CORPORATIVAS, CARNETIZACIÓN</v>
      </c>
      <c r="N136" s="69">
        <v>6</v>
      </c>
      <c r="O136" s="69">
        <v>3</v>
      </c>
      <c r="P136" s="69">
        <v>25</v>
      </c>
      <c r="Q136" s="69">
        <f t="shared" si="27"/>
        <v>18</v>
      </c>
      <c r="R136" s="69">
        <f t="shared" si="28"/>
        <v>450</v>
      </c>
      <c r="S136" s="69" t="str">
        <f t="shared" si="29"/>
        <v>A-18</v>
      </c>
      <c r="T136" s="62" t="str">
        <f t="shared" si="30"/>
        <v>II</v>
      </c>
      <c r="U136" s="62" t="str">
        <f t="shared" si="31"/>
        <v>No Aceptable o Aceptable con Control Especifico</v>
      </c>
      <c r="V136" s="68">
        <v>1</v>
      </c>
      <c r="W136" s="67" t="str">
        <f>VLOOKUP(I136,Hoja2!A$3:I$54,6,0)</f>
        <v>SECUELA, CALIFICACIÓN DE ENFERMEDAD LABORAL, MUERTE</v>
      </c>
      <c r="X136" s="72"/>
      <c r="Y136" s="72"/>
      <c r="Z136" s="72"/>
      <c r="AA136" s="71" t="str">
        <f>VLOOKUP(I136,Hoja2!A$3:I$54,7,0)</f>
        <v>N/A</v>
      </c>
      <c r="AB136" s="71" t="str">
        <f>VLOOKUP(I136,Hoja2!A$3:I$54,8,0)</f>
        <v>BUENAS PRACTICAS, APLICACIÓN DE PROCEDIMIENTOS</v>
      </c>
      <c r="AC136" s="72" t="str">
        <f>VLOOKUP(I136,Hoja2!A$3:I$54,9,0)</f>
        <v>BUENAS PRACTICAS</v>
      </c>
      <c r="AD136" s="83"/>
      <c r="AE136" s="14"/>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5"/>
    </row>
    <row r="137" spans="1:151" s="13" customFormat="1" ht="29.25" customHeight="1">
      <c r="A137" s="133"/>
      <c r="B137" s="130"/>
      <c r="C137" s="124"/>
      <c r="D137" s="127"/>
      <c r="E137" s="112"/>
      <c r="F137" s="112"/>
      <c r="G137" s="112"/>
      <c r="H137" s="67" t="str">
        <f>VLOOKUP(I137,Hoja2!A$3:I$54,2,0)</f>
        <v>EXPLOSION, FUGA, DERRAME E INCENDIO</v>
      </c>
      <c r="I137" s="109" t="s">
        <v>230</v>
      </c>
      <c r="J137" s="67" t="str">
        <f>VLOOKUP(I137,Hoja2!A$3:I$54,3,0)</f>
        <v>INTOXICACIÓN, QUEMADURAS, LESIONES, ATRAPAMIENTO</v>
      </c>
      <c r="K137" s="68"/>
      <c r="L137" s="67" t="str">
        <f>VLOOKUP(I137,Hoja2!A$3:I$54,4,0)</f>
        <v>PG INSPECCIONES, PG EMERGENCIA</v>
      </c>
      <c r="M137" s="67" t="str">
        <f>VLOOKUP(I137,Hoja2!A$3:I$54,5,0)</f>
        <v>NO OBSERVADO</v>
      </c>
      <c r="N137" s="69">
        <v>2</v>
      </c>
      <c r="O137" s="69">
        <v>2</v>
      </c>
      <c r="P137" s="69">
        <v>10</v>
      </c>
      <c r="Q137" s="69">
        <f t="shared" si="27"/>
        <v>4</v>
      </c>
      <c r="R137" s="69">
        <f t="shared" si="28"/>
        <v>40</v>
      </c>
      <c r="S137" s="69" t="str">
        <f t="shared" si="29"/>
        <v>B-4</v>
      </c>
      <c r="T137" s="62" t="str">
        <f t="shared" si="30"/>
        <v>III</v>
      </c>
      <c r="U137" s="62" t="str">
        <f t="shared" si="31"/>
        <v>Mejorable</v>
      </c>
      <c r="V137" s="68">
        <v>1</v>
      </c>
      <c r="W137" s="67" t="str">
        <f>VLOOKUP(I137,Hoja2!A$3:I$54,6,0)</f>
        <v>SECUELA, CALIFICACIÓN DE ENFERMEDAD LABORAL, MUERTE</v>
      </c>
      <c r="X137" s="72"/>
      <c r="Y137" s="72"/>
      <c r="Z137" s="72"/>
      <c r="AA137" s="71" t="str">
        <f>VLOOKUP(I137,Hoja2!A$3:I$54,7,0)</f>
        <v>NS PLANES DE EMERGENCIA</v>
      </c>
      <c r="AB137" s="71" t="str">
        <f>VLOOKUP(I137,Hoja2!A$3:I$54,8,0)</f>
        <v>PROTOCOLOS DE EVACUACIÓN, PUNTO DE ENCUENTRO</v>
      </c>
      <c r="AC137" s="72" t="str">
        <f>VLOOKUP(I137,Hoja2!A$3:I$54,9,0)</f>
        <v>N/A</v>
      </c>
      <c r="AD137" s="83"/>
      <c r="AE137" s="14"/>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5"/>
    </row>
    <row r="138" spans="1:151" s="13" customFormat="1" ht="29.25" customHeight="1">
      <c r="A138" s="133"/>
      <c r="B138" s="130"/>
      <c r="C138" s="124"/>
      <c r="D138" s="127"/>
      <c r="E138" s="112"/>
      <c r="F138" s="112"/>
      <c r="G138" s="112"/>
      <c r="H138" s="67" t="str">
        <f>VLOOKUP(I138,Hoja2!A$3:I$54,2,0)</f>
        <v>AUSENCIA O EXCESO DE LUZ EN UN AMBIENTE</v>
      </c>
      <c r="I138" s="109" t="s">
        <v>47</v>
      </c>
      <c r="J138" s="67" t="str">
        <f>VLOOKUP(I138,Hoja2!A$3:I$54,3,0)</f>
        <v>ESTRÉS, DIFICULTAD PARA VER, CANSANCIO VISUAL</v>
      </c>
      <c r="K138" s="68"/>
      <c r="L138" s="67" t="str">
        <f>VLOOKUP(I138,Hoja2!A$3:I$54,4,0)</f>
        <v>PG INSPECCIONES, PG EMERGENCIA</v>
      </c>
      <c r="M138" s="67" t="str">
        <f>VLOOKUP(I138,Hoja2!A$3:I$54,5,0)</f>
        <v>NO OBSERVADO</v>
      </c>
      <c r="N138" s="69">
        <v>10</v>
      </c>
      <c r="O138" s="69">
        <v>3</v>
      </c>
      <c r="P138" s="69">
        <v>25</v>
      </c>
      <c r="Q138" s="69">
        <f t="shared" si="27"/>
        <v>30</v>
      </c>
      <c r="R138" s="69">
        <f t="shared" si="28"/>
        <v>750</v>
      </c>
      <c r="S138" s="69" t="str">
        <f t="shared" si="29"/>
        <v>MA-30</v>
      </c>
      <c r="T138" s="62" t="str">
        <f t="shared" si="30"/>
        <v>I</v>
      </c>
      <c r="U138" s="62" t="str">
        <f t="shared" si="31"/>
        <v>No Aceptable</v>
      </c>
      <c r="V138" s="68">
        <v>1</v>
      </c>
      <c r="W138" s="67" t="str">
        <f>VLOOKUP(I138,Hoja2!A$3:I$54,6,0)</f>
        <v>SECUELA, CALIFICACIÓN DE ENFERMEDAD LABORAL</v>
      </c>
      <c r="X138" s="72"/>
      <c r="Y138" s="72"/>
      <c r="Z138" s="72"/>
      <c r="AA138" s="71" t="str">
        <f>VLOOKUP(I138,Hoja2!A$3:I$54,7,0)</f>
        <v>N/A</v>
      </c>
      <c r="AB138" s="71" t="str">
        <f>VLOOKUP(I138,Hoja2!A$3:I$54,8,0)</f>
        <v>AUTOCUIDADO E HIGIENE</v>
      </c>
      <c r="AC138" s="72" t="str">
        <f>VLOOKUP(I138,Hoja2!A$3:I$54,9,0)</f>
        <v>PG HIGIENE</v>
      </c>
      <c r="AD138" s="83"/>
      <c r="AE138" s="14"/>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5"/>
    </row>
    <row r="139" spans="1:151" s="13" customFormat="1" ht="25.5">
      <c r="A139" s="133"/>
      <c r="B139" s="130"/>
      <c r="C139" s="124"/>
      <c r="D139" s="127"/>
      <c r="E139" s="112"/>
      <c r="F139" s="112"/>
      <c r="G139" s="112"/>
      <c r="H139" s="67" t="str">
        <f>VLOOKUP(I139,Hoja2!A$3:I$54,2,0)</f>
        <v>POLVOS INORGÁNICOS</v>
      </c>
      <c r="I139" s="109" t="s">
        <v>78</v>
      </c>
      <c r="J139" s="67" t="str">
        <f>VLOOKUP(I139,Hoja2!A$3:I$54,3,0)</f>
        <v>COMPLICACIONES RESPIRATORIAS</v>
      </c>
      <c r="K139" s="68"/>
      <c r="L139" s="67" t="str">
        <f>VLOOKUP(I139,Hoja2!A$3:I$54,4,0)</f>
        <v>PG INSPECCIONES, PG EMERGENCIA, PG RIESGO QUÍMICO</v>
      </c>
      <c r="M139" s="67" t="str">
        <f>VLOOKUP(I139,Hoja2!A$3:I$54,5,0)</f>
        <v>ELEMENTOS DE PROTECCIÓN PERSONAL</v>
      </c>
      <c r="N139" s="69">
        <v>2</v>
      </c>
      <c r="O139" s="69">
        <v>3</v>
      </c>
      <c r="P139" s="69">
        <v>10</v>
      </c>
      <c r="Q139" s="69">
        <f t="shared" si="27"/>
        <v>6</v>
      </c>
      <c r="R139" s="69">
        <f t="shared" si="28"/>
        <v>60</v>
      </c>
      <c r="S139" s="69" t="str">
        <f t="shared" si="29"/>
        <v>M-6</v>
      </c>
      <c r="T139" s="62" t="str">
        <f t="shared" si="30"/>
        <v>III</v>
      </c>
      <c r="U139" s="62" t="str">
        <f t="shared" si="31"/>
        <v>Mejorable</v>
      </c>
      <c r="V139" s="68">
        <v>1</v>
      </c>
      <c r="W139" s="67" t="str">
        <f>VLOOKUP(I139,Hoja2!A$3:I$54,6,0)</f>
        <v>SECUELA, CALIFICACIÓN DE ENFERMEDAD LABORAL</v>
      </c>
      <c r="X139" s="72"/>
      <c r="Y139" s="72"/>
      <c r="Z139" s="72"/>
      <c r="AA139" s="71" t="str">
        <f>VLOOKUP(I139,Hoja2!A$3:I$54,7,0)</f>
        <v>NS QUIMICOS</v>
      </c>
      <c r="AB139" s="71" t="str">
        <f>VLOOKUP(I139,Hoja2!A$3:I$54,8,0)</f>
        <v>BUENAS PRACTICAS Y USO DE EPP</v>
      </c>
      <c r="AC139" s="72" t="str">
        <f>VLOOKUP(I139,Hoja2!A$3:I$54,9,0)</f>
        <v>PG HIGIENE</v>
      </c>
      <c r="AD139" s="83"/>
      <c r="AE139" s="14"/>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5"/>
    </row>
    <row r="140" spans="1:151" s="13" customFormat="1" ht="26.25" customHeight="1">
      <c r="A140" s="133"/>
      <c r="B140" s="130"/>
      <c r="C140" s="124"/>
      <c r="D140" s="127"/>
      <c r="E140" s="112"/>
      <c r="F140" s="112"/>
      <c r="G140" s="112"/>
      <c r="H140" s="67" t="str">
        <f>VLOOKUP(I140,Hoja2!A$3:I$54,2,0)</f>
        <v>MATERIAL PARTICULADO</v>
      </c>
      <c r="I140" s="109" t="s">
        <v>84</v>
      </c>
      <c r="J140" s="67" t="str">
        <f>VLOOKUP(I140,Hoja2!A$3:I$54,3,0)</f>
        <v>COMPLICACIONES RESPIRATORIAS</v>
      </c>
      <c r="K140" s="68"/>
      <c r="L140" s="67" t="str">
        <f>VLOOKUP(I140,Hoja2!A$3:I$54,4,0)</f>
        <v>PG INSPECCIONES, PG EMERGENCIA, PG RIESGO QUÍMICO</v>
      </c>
      <c r="M140" s="67" t="str">
        <f>VLOOKUP(I140,Hoja2!A$3:I$54,5,0)</f>
        <v>ELEMENTOS DE PROTECCIÓN PERSONAL</v>
      </c>
      <c r="N140" s="69">
        <v>2</v>
      </c>
      <c r="O140" s="69">
        <v>1</v>
      </c>
      <c r="P140" s="69">
        <v>10</v>
      </c>
      <c r="Q140" s="69">
        <f t="shared" si="27"/>
        <v>2</v>
      </c>
      <c r="R140" s="69">
        <f t="shared" si="28"/>
        <v>20</v>
      </c>
      <c r="S140" s="69" t="str">
        <f t="shared" si="29"/>
        <v>B-2</v>
      </c>
      <c r="T140" s="62" t="str">
        <f t="shared" si="30"/>
        <v>IV</v>
      </c>
      <c r="U140" s="62" t="str">
        <f t="shared" si="31"/>
        <v>Aceptable</v>
      </c>
      <c r="V140" s="68">
        <v>1</v>
      </c>
      <c r="W140" s="67" t="str">
        <f>VLOOKUP(I140,Hoja2!A$3:I$54,6,0)</f>
        <v>SECUELA, CALIFICACIÓN DE ENFERMEDAD LABORAL</v>
      </c>
      <c r="X140" s="72"/>
      <c r="Y140" s="72"/>
      <c r="Z140" s="72"/>
      <c r="AA140" s="71" t="str">
        <f>VLOOKUP(I140,Hoja2!A$3:I$54,7,0)</f>
        <v>NS QUIMICOS</v>
      </c>
      <c r="AB140" s="71" t="str">
        <f>VLOOKUP(I140,Hoja2!A$3:I$54,8,0)</f>
        <v>BUENAS PRACTICAS Y USO DE EPP</v>
      </c>
      <c r="AC140" s="72" t="str">
        <f>VLOOKUP(I140,Hoja2!A$3:I$54,9,0)</f>
        <v>FORTALECIMIENTO PVE QUÍMICO</v>
      </c>
      <c r="AD140" s="83"/>
      <c r="AE140" s="14"/>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5"/>
    </row>
    <row r="141" spans="1:151" s="13" customFormat="1" ht="25.5">
      <c r="A141" s="133"/>
      <c r="B141" s="130"/>
      <c r="C141" s="124"/>
      <c r="D141" s="127"/>
      <c r="E141" s="112"/>
      <c r="F141" s="112"/>
      <c r="G141" s="112"/>
      <c r="H141" s="67" t="str">
        <f>VLOOKUP(I141,Hoja2!A$3:I$54,2,0)</f>
        <v>HUMOS METÁLICOS O NO METÁLICOS</v>
      </c>
      <c r="I141" s="109" t="s">
        <v>93</v>
      </c>
      <c r="J141" s="67" t="str">
        <f>VLOOKUP(I141,Hoja2!A$3:I$54,3,0)</f>
        <v>COMPLICACIONES RESPIRATORIAS</v>
      </c>
      <c r="K141" s="68"/>
      <c r="L141" s="67" t="str">
        <f>VLOOKUP(I141,Hoja2!A$3:I$54,4,0)</f>
        <v>PG INSPECCIONES, PG EMERGENCIA, PG RIESGO QUÍMICO</v>
      </c>
      <c r="M141" s="67" t="str">
        <f>VLOOKUP(I141,Hoja2!A$3:I$54,5,0)</f>
        <v>ELEMENTOS DE PROTECCIÓN PERSONAL</v>
      </c>
      <c r="N141" s="69">
        <v>2</v>
      </c>
      <c r="O141" s="69">
        <v>1</v>
      </c>
      <c r="P141" s="69">
        <v>10</v>
      </c>
      <c r="Q141" s="69">
        <f t="shared" si="27"/>
        <v>2</v>
      </c>
      <c r="R141" s="69">
        <f t="shared" si="28"/>
        <v>20</v>
      </c>
      <c r="S141" s="69" t="str">
        <f t="shared" si="29"/>
        <v>B-2</v>
      </c>
      <c r="T141" s="62" t="str">
        <f t="shared" si="30"/>
        <v>IV</v>
      </c>
      <c r="U141" s="62" t="str">
        <f t="shared" si="31"/>
        <v>Aceptable</v>
      </c>
      <c r="V141" s="68">
        <v>1</v>
      </c>
      <c r="W141" s="67" t="str">
        <f>VLOOKUP(I141,Hoja2!A$3:I$54,6,0)</f>
        <v>SECUELA, CALIFICACIÓN DE ENFERMEDAD LABORAL, MUERTE</v>
      </c>
      <c r="X141" s="72"/>
      <c r="Y141" s="72"/>
      <c r="Z141" s="72"/>
      <c r="AA141" s="71" t="str">
        <f>VLOOKUP(I141,Hoja2!A$3:I$54,7,0)</f>
        <v>NS QUIMICOS</v>
      </c>
      <c r="AB141" s="71" t="str">
        <f>VLOOKUP(I141,Hoja2!A$3:I$54,8,0)</f>
        <v>BUENAS PRACTICAS, AUTOCUIDADO Y EPP</v>
      </c>
      <c r="AC141" s="72" t="str">
        <f>VLOOKUP(I141,Hoja2!A$3:I$54,9,0)</f>
        <v>FORTALECIMIENTO PVE QUÍMICO</v>
      </c>
      <c r="AD141" s="83"/>
      <c r="AE141" s="14"/>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5"/>
    </row>
    <row r="142" spans="1:151" s="13" customFormat="1" ht="15">
      <c r="A142" s="133"/>
      <c r="B142" s="130"/>
      <c r="C142" s="124"/>
      <c r="D142" s="127"/>
      <c r="E142" s="112"/>
      <c r="F142" s="112"/>
      <c r="G142" s="112"/>
      <c r="H142" s="67" t="str">
        <f>VLOOKUP(I142,Hoja2!A$3:I$54,2,0)</f>
        <v>MICROORGANISMOS</v>
      </c>
      <c r="I142" s="109" t="s">
        <v>237</v>
      </c>
      <c r="J142" s="67" t="str">
        <f>VLOOKUP(I142,Hoja2!A$3:I$54,3,0)</f>
        <v>GRIPAS, NAUSEAS, MAREOS, MALESTAR GENERAL</v>
      </c>
      <c r="K142" s="68"/>
      <c r="L142" s="67" t="str">
        <f>VLOOKUP(I142,Hoja2!A$3:I$54,4,0)</f>
        <v>PG INSPECCIONES, PG EMERGENCIA</v>
      </c>
      <c r="M142" s="67" t="str">
        <f>VLOOKUP(I142,Hoja2!A$3:I$54,5,0)</f>
        <v>PVE BIOLÓGICO</v>
      </c>
      <c r="N142" s="69">
        <v>2</v>
      </c>
      <c r="O142" s="69">
        <v>1</v>
      </c>
      <c r="P142" s="69">
        <v>10</v>
      </c>
      <c r="Q142" s="69">
        <f t="shared" si="27"/>
        <v>2</v>
      </c>
      <c r="R142" s="69">
        <f t="shared" si="28"/>
        <v>20</v>
      </c>
      <c r="S142" s="69" t="str">
        <f t="shared" si="29"/>
        <v>B-2</v>
      </c>
      <c r="T142" s="62" t="str">
        <f t="shared" si="30"/>
        <v>IV</v>
      </c>
      <c r="U142" s="62" t="str">
        <f t="shared" si="31"/>
        <v>Aceptable</v>
      </c>
      <c r="V142" s="68">
        <v>1</v>
      </c>
      <c r="W142" s="67" t="str">
        <f>VLOOKUP(I142,Hoja2!A$3:I$54,6,0)</f>
        <v>SECUELA</v>
      </c>
      <c r="X142" s="72"/>
      <c r="Y142" s="72"/>
      <c r="Z142" s="72"/>
      <c r="AA142" s="71" t="str">
        <f>VLOOKUP(I142,Hoja2!A$3:I$54,7,0)</f>
        <v>NS BIOLÓGICO</v>
      </c>
      <c r="AB142" s="71" t="str">
        <f>VLOOKUP(I142,Hoja2!A$3:I$54,8,0)</f>
        <v>N/A</v>
      </c>
      <c r="AC142" s="72" t="str">
        <f>VLOOKUP(I142,Hoja2!A$3:I$54,9,0)</f>
        <v>BUENAS PRACTICAS</v>
      </c>
      <c r="AD142" s="83"/>
      <c r="AE142" s="14"/>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5"/>
    </row>
    <row r="143" spans="1:151" s="13" customFormat="1" ht="25.5">
      <c r="A143" s="133"/>
      <c r="B143" s="130"/>
      <c r="C143" s="124"/>
      <c r="D143" s="127"/>
      <c r="E143" s="112"/>
      <c r="F143" s="112"/>
      <c r="G143" s="112"/>
      <c r="H143" s="67" t="str">
        <f>VLOOKUP(I143,Hoja2!A$3:I$54,2,0)</f>
        <v>MICROORGANISMOS EN EL AMBIENTE</v>
      </c>
      <c r="I143" s="109" t="s">
        <v>240</v>
      </c>
      <c r="J143" s="67" t="str">
        <f>VLOOKUP(I143,Hoja2!A$3:I$54,3,0)</f>
        <v>LESIONES EN LA PIEL, MALESTAR GENERAL</v>
      </c>
      <c r="K143" s="68"/>
      <c r="L143" s="67" t="str">
        <f>VLOOKUP(I143,Hoja2!A$3:I$54,4,0)</f>
        <v>PG INSPECCIONES, PG EMERGENCIA</v>
      </c>
      <c r="M143" s="67" t="str">
        <f>VLOOKUP(I143,Hoja2!A$3:I$54,5,0)</f>
        <v>PVE BIOLÓGICO, ELEMENTOS DE PROTECCION PERSONAL</v>
      </c>
      <c r="N143" s="69">
        <v>2</v>
      </c>
      <c r="O143" s="69">
        <v>3</v>
      </c>
      <c r="P143" s="69">
        <v>10</v>
      </c>
      <c r="Q143" s="69">
        <f t="shared" si="27"/>
        <v>6</v>
      </c>
      <c r="R143" s="69">
        <f t="shared" si="28"/>
        <v>60</v>
      </c>
      <c r="S143" s="69" t="str">
        <f t="shared" si="29"/>
        <v>M-6</v>
      </c>
      <c r="T143" s="62" t="str">
        <f t="shared" si="30"/>
        <v>III</v>
      </c>
      <c r="U143" s="62" t="str">
        <f t="shared" si="31"/>
        <v>Mejorable</v>
      </c>
      <c r="V143" s="68">
        <v>1</v>
      </c>
      <c r="W143" s="67" t="str">
        <f>VLOOKUP(I143,Hoja2!A$3:I$54,6,0)</f>
        <v>SECUELA, CALIFICACIÓN DE ENFERMEDAD LABORAL, MUERTE</v>
      </c>
      <c r="X143" s="72"/>
      <c r="Y143" s="72"/>
      <c r="Z143" s="72"/>
      <c r="AA143" s="71" t="str">
        <f>VLOOKUP(I143,Hoja2!A$3:I$54,7,0)</f>
        <v>NS BIOLÓGICO</v>
      </c>
      <c r="AB143" s="71" t="str">
        <f>VLOOKUP(I143,Hoja2!A$3:I$54,8,0)</f>
        <v>AUTOCIODADO E HIGIENE, USO DE EPP</v>
      </c>
      <c r="AC143" s="72" t="str">
        <f>VLOOKUP(I143,Hoja2!A$3:I$54,9,0)</f>
        <v>N/A</v>
      </c>
      <c r="AD143" s="83"/>
      <c r="AE143" s="14"/>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5"/>
    </row>
    <row r="144" spans="1:151" s="13" customFormat="1" ht="25.5">
      <c r="A144" s="133"/>
      <c r="B144" s="130"/>
      <c r="C144" s="124"/>
      <c r="D144" s="127"/>
      <c r="E144" s="112"/>
      <c r="F144" s="112"/>
      <c r="G144" s="112"/>
      <c r="H144" s="67" t="str">
        <f>VLOOKUP(I144,Hoja2!A$3:I$54,2,0)</f>
        <v>HONGOS</v>
      </c>
      <c r="I144" s="109" t="s">
        <v>113</v>
      </c>
      <c r="J144" s="67" t="str">
        <f>VLOOKUP(I144,Hoja2!A$3:I$54,3,0)</f>
        <v>LESIONES EN LA PIEL</v>
      </c>
      <c r="K144" s="68"/>
      <c r="L144" s="67" t="str">
        <f>VLOOKUP(I144,Hoja2!A$3:I$54,4,0)</f>
        <v>PG INSPECCIONES, PG EMERGENCIA</v>
      </c>
      <c r="M144" s="67" t="str">
        <f>VLOOKUP(I144,Hoja2!A$3:I$54,5,0)</f>
        <v>PVE BIOLÓGICO</v>
      </c>
      <c r="N144" s="69">
        <v>2</v>
      </c>
      <c r="O144" s="69">
        <v>1</v>
      </c>
      <c r="P144" s="69">
        <v>10</v>
      </c>
      <c r="Q144" s="69">
        <f t="shared" si="27"/>
        <v>2</v>
      </c>
      <c r="R144" s="69">
        <f t="shared" si="28"/>
        <v>20</v>
      </c>
      <c r="S144" s="69" t="str">
        <f t="shared" si="29"/>
        <v>B-2</v>
      </c>
      <c r="T144" s="62" t="str">
        <f t="shared" si="30"/>
        <v>IV</v>
      </c>
      <c r="U144" s="62" t="str">
        <f t="shared" si="31"/>
        <v>Aceptable</v>
      </c>
      <c r="V144" s="68">
        <v>1</v>
      </c>
      <c r="W144" s="67" t="str">
        <f>VLOOKUP(I144,Hoja2!A$3:I$54,6,0)</f>
        <v>SECUELA</v>
      </c>
      <c r="X144" s="72"/>
      <c r="Y144" s="72"/>
      <c r="Z144" s="72"/>
      <c r="AA144" s="71" t="str">
        <f>VLOOKUP(I144,Hoja2!A$3:I$54,7,0)</f>
        <v>NS BIOLÓGICO</v>
      </c>
      <c r="AB144" s="71" t="str">
        <f>VLOOKUP(I144,Hoja2!A$3:I$54,8,0)</f>
        <v>AUTOCUIDADO E HIGIENE, USO DE EPP</v>
      </c>
      <c r="AC144" s="72" t="str">
        <f>VLOOKUP(I144,Hoja2!A$3:I$54,9,0)</f>
        <v>N/A</v>
      </c>
      <c r="AD144" s="83"/>
      <c r="AE144" s="14"/>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5"/>
    </row>
    <row r="145" spans="1:151" s="13" customFormat="1" ht="40.5">
      <c r="A145" s="133"/>
      <c r="B145" s="130"/>
      <c r="C145" s="124"/>
      <c r="D145" s="127"/>
      <c r="E145" s="112"/>
      <c r="F145" s="112"/>
      <c r="G145" s="112"/>
      <c r="H145" s="67" t="str">
        <f>VLOOKUP(I145,Hoja2!A$3:I$54,2,0)</f>
        <v>FLUIDOS</v>
      </c>
      <c r="I145" s="109" t="s">
        <v>117</v>
      </c>
      <c r="J145" s="67" t="str">
        <f>VLOOKUP(I145,Hoja2!A$3:I$54,3,0)</f>
        <v>LESIONES DÉRMICAS</v>
      </c>
      <c r="K145" s="68"/>
      <c r="L145" s="67" t="str">
        <f>VLOOKUP(I145,Hoja2!A$3:I$54,4,0)</f>
        <v>PG INSPECCIONES, PG EMERGENCIA</v>
      </c>
      <c r="M145" s="67" t="str">
        <f>VLOOKUP(I145,Hoja2!A$3:I$54,5,0)</f>
        <v>PVE BIOLÓGICO, ELEMENTOS DE PROTECCION PERSONAL</v>
      </c>
      <c r="N145" s="69">
        <v>2</v>
      </c>
      <c r="O145" s="69">
        <v>4</v>
      </c>
      <c r="P145" s="69">
        <v>25</v>
      </c>
      <c r="Q145" s="69">
        <f t="shared" si="27"/>
        <v>8</v>
      </c>
      <c r="R145" s="69">
        <f t="shared" si="28"/>
        <v>200</v>
      </c>
      <c r="S145" s="69" t="str">
        <f t="shared" si="29"/>
        <v>M-8</v>
      </c>
      <c r="T145" s="62" t="str">
        <f t="shared" si="30"/>
        <v>II</v>
      </c>
      <c r="U145" s="62" t="str">
        <f t="shared" si="31"/>
        <v>No Aceptable o Aceptable con Control Especifico</v>
      </c>
      <c r="V145" s="68">
        <v>1</v>
      </c>
      <c r="W145" s="67" t="str">
        <f>VLOOKUP(I145,Hoja2!A$3:I$54,6,0)</f>
        <v>SECUELA, CALIFICACIÓN DE ENFERMEDAD LABORAL, MUERTE</v>
      </c>
      <c r="X145" s="72"/>
      <c r="Y145" s="72"/>
      <c r="Z145" s="72"/>
      <c r="AA145" s="71" t="str">
        <f>VLOOKUP(I145,Hoja2!A$3:I$54,7,0)</f>
        <v>NS BIOLÓGICO</v>
      </c>
      <c r="AB145" s="71" t="str">
        <f>VLOOKUP(I145,Hoja2!A$3:I$54,8,0)</f>
        <v>AUTOCUIDADO E HIGIENE, USO DE EPP</v>
      </c>
      <c r="AC145" s="72" t="str">
        <f>VLOOKUP(I145,Hoja2!A$3:I$54,9,0)</f>
        <v>N/A</v>
      </c>
      <c r="AD145" s="83"/>
      <c r="AE145" s="14"/>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5"/>
    </row>
    <row r="146" spans="1:151" s="13" customFormat="1" ht="25.5">
      <c r="A146" s="133"/>
      <c r="B146" s="130"/>
      <c r="C146" s="124"/>
      <c r="D146" s="127"/>
      <c r="E146" s="112"/>
      <c r="F146" s="112"/>
      <c r="G146" s="112"/>
      <c r="H146" s="67" t="str">
        <f>VLOOKUP(I146,Hoja2!A$3:I$54,2,0)</f>
        <v>PARÁSITOS</v>
      </c>
      <c r="I146" s="109" t="s">
        <v>119</v>
      </c>
      <c r="J146" s="67" t="str">
        <f>VLOOKUP(I146,Hoja2!A$3:I$54,3,0)</f>
        <v>LESIONES, INFECCIONES PARASITARIAS</v>
      </c>
      <c r="K146" s="68"/>
      <c r="L146" s="67" t="str">
        <f>VLOOKUP(I146,Hoja2!A$3:I$54,4,0)</f>
        <v>PG INSPECCIONES, PG EMERGENCIA</v>
      </c>
      <c r="M146" s="67" t="str">
        <f>VLOOKUP(I146,Hoja2!A$3:I$54,5,0)</f>
        <v>PVE BIOLÓGICO, ELEMENTOS DE PROTECCION PERSONAL</v>
      </c>
      <c r="N146" s="69">
        <v>2</v>
      </c>
      <c r="O146" s="69">
        <v>2</v>
      </c>
      <c r="P146" s="69">
        <v>10</v>
      </c>
      <c r="Q146" s="69">
        <f t="shared" si="27"/>
        <v>4</v>
      </c>
      <c r="R146" s="69">
        <f t="shared" si="28"/>
        <v>40</v>
      </c>
      <c r="S146" s="69" t="str">
        <f t="shared" si="29"/>
        <v>B-4</v>
      </c>
      <c r="T146" s="62" t="str">
        <f t="shared" si="30"/>
        <v>III</v>
      </c>
      <c r="U146" s="62" t="str">
        <f t="shared" si="31"/>
        <v>Mejorable</v>
      </c>
      <c r="V146" s="68">
        <v>1</v>
      </c>
      <c r="W146" s="67" t="str">
        <f>VLOOKUP(I146,Hoja2!A$3:I$54,6,0)</f>
        <v>SECUELA</v>
      </c>
      <c r="X146" s="72"/>
      <c r="Y146" s="72"/>
      <c r="Z146" s="72"/>
      <c r="AA146" s="71" t="str">
        <f>VLOOKUP(I146,Hoja2!A$3:I$54,7,0)</f>
        <v>NS BIOLÓGICO</v>
      </c>
      <c r="AB146" s="71" t="str">
        <f>VLOOKUP(I146,Hoja2!A$3:I$54,8,0)</f>
        <v>AUTOCUIDADO E HIGIENE, USO DE EPP</v>
      </c>
      <c r="AC146" s="72" t="str">
        <f>VLOOKUP(I146,Hoja2!A$3:I$54,9,0)</f>
        <v>N/A</v>
      </c>
      <c r="AD146" s="83"/>
      <c r="AE146" s="14"/>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5"/>
    </row>
    <row r="147" spans="1:151" s="13" customFormat="1" ht="25.5">
      <c r="A147" s="133"/>
      <c r="B147" s="130"/>
      <c r="C147" s="124"/>
      <c r="D147" s="127"/>
      <c r="E147" s="112"/>
      <c r="F147" s="112"/>
      <c r="G147" s="112"/>
      <c r="H147" s="67" t="str">
        <f>VLOOKUP(I147,Hoja2!A$3:I$54,2,0)</f>
        <v>ANIMALES VIVOS</v>
      </c>
      <c r="I147" s="109" t="s">
        <v>122</v>
      </c>
      <c r="J147" s="67" t="str">
        <f>VLOOKUP(I147,Hoja2!A$3:I$54,3,0)</f>
        <v>LESIONES EN TEJIDOS, INFECCIONES, ENFERMADES INFECTOCONTAGIOSAS</v>
      </c>
      <c r="K147" s="68"/>
      <c r="L147" s="67" t="str">
        <f>VLOOKUP(I147,Hoja2!A$3:I$54,4,0)</f>
        <v>PG INSPECCIONES, PG EMERGENCIA</v>
      </c>
      <c r="M147" s="67" t="str">
        <f>VLOOKUP(I147,Hoja2!A$3:I$54,5,0)</f>
        <v>ELEMENTOS DE PROTECCIÓN PERSONAL</v>
      </c>
      <c r="N147" s="69">
        <v>2</v>
      </c>
      <c r="O147" s="69">
        <v>2</v>
      </c>
      <c r="P147" s="69">
        <v>10</v>
      </c>
      <c r="Q147" s="69">
        <f t="shared" si="27"/>
        <v>4</v>
      </c>
      <c r="R147" s="69">
        <f t="shared" si="28"/>
        <v>40</v>
      </c>
      <c r="S147" s="69" t="str">
        <f t="shared" si="29"/>
        <v>B-4</v>
      </c>
      <c r="T147" s="62" t="str">
        <f t="shared" si="30"/>
        <v>III</v>
      </c>
      <c r="U147" s="62" t="str">
        <f t="shared" si="31"/>
        <v>Mejorable</v>
      </c>
      <c r="V147" s="68">
        <v>1</v>
      </c>
      <c r="W147" s="67" t="str">
        <f>VLOOKUP(I147,Hoja2!A$3:I$54,6,0)</f>
        <v>SECUELA, CALIFICACIÓN DE ENFERMEDAD LABORAL, MUERTE</v>
      </c>
      <c r="X147" s="72"/>
      <c r="Y147" s="72"/>
      <c r="Z147" s="72"/>
      <c r="AA147" s="71" t="str">
        <f>VLOOKUP(I147,Hoja2!A$3:I$54,7,0)</f>
        <v>NS BIOLÓGICO</v>
      </c>
      <c r="AB147" s="71" t="str">
        <f>VLOOKUP(I147,Hoja2!A$3:I$54,8,0)</f>
        <v>AUTOCUIDADO E HIGIENE, USO DE EPP</v>
      </c>
      <c r="AC147" s="72" t="str">
        <f>VLOOKUP(I147,Hoja2!A$3:I$54,9,0)</f>
        <v>BUENAS PRACTICAS</v>
      </c>
      <c r="AD147" s="83"/>
      <c r="AE147" s="14"/>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5"/>
    </row>
    <row r="148" spans="1:151" s="13" customFormat="1" ht="38.25">
      <c r="A148" s="133"/>
      <c r="B148" s="130"/>
      <c r="C148" s="124"/>
      <c r="D148" s="127"/>
      <c r="E148" s="112"/>
      <c r="F148" s="112"/>
      <c r="G148" s="112"/>
      <c r="H148" s="67" t="str">
        <f>VLOOKUP(I148,Hoja2!A$3:I$54,2,0)</f>
        <v>CARGA DE UN PESO MAYOR AL RECOMENDADO</v>
      </c>
      <c r="I148" s="109" t="s">
        <v>125</v>
      </c>
      <c r="J148" s="67" t="str">
        <f>VLOOKUP(I148,Hoja2!A$3:I$54,3,0)</f>
        <v>LESIONES OSTEOMUSCULARES</v>
      </c>
      <c r="K148" s="68"/>
      <c r="L148" s="67" t="str">
        <f>VLOOKUP(I148,Hoja2!A$3:I$54,4,0)</f>
        <v>PG INSPECCIONES, PG EMERGENCIA</v>
      </c>
      <c r="M148" s="67" t="str">
        <f>VLOOKUP(I148,Hoja2!A$3:I$54,5,0)</f>
        <v>PVE BIOMECÁNICO, PROGRAMA PAUSAS ACTIVAS, PG MEDICINA PREVENTIVA Y DEL TRABAJO</v>
      </c>
      <c r="N148" s="69">
        <v>2</v>
      </c>
      <c r="O148" s="69">
        <v>3</v>
      </c>
      <c r="P148" s="69">
        <v>10</v>
      </c>
      <c r="Q148" s="69">
        <f t="shared" si="27"/>
        <v>6</v>
      </c>
      <c r="R148" s="69">
        <f t="shared" si="28"/>
        <v>60</v>
      </c>
      <c r="S148" s="69" t="str">
        <f t="shared" si="29"/>
        <v>M-6</v>
      </c>
      <c r="T148" s="62" t="str">
        <f t="shared" si="30"/>
        <v>III</v>
      </c>
      <c r="U148" s="62" t="str">
        <f t="shared" si="31"/>
        <v>Mejorable</v>
      </c>
      <c r="V148" s="68">
        <v>1</v>
      </c>
      <c r="W148" s="67" t="str">
        <f>VLOOKUP(I148,Hoja2!A$3:I$54,6,0)</f>
        <v>SECUELA, CALIFICACIÓN DE ENFERMEDAD LABORAL</v>
      </c>
      <c r="X148" s="72"/>
      <c r="Y148" s="72"/>
      <c r="Z148" s="72"/>
      <c r="AA148" s="71" t="str">
        <f>VLOOKUP(I148,Hoja2!A$3:I$54,7,0)</f>
        <v>NS MANEJO DE CARGAS</v>
      </c>
      <c r="AB148" s="71" t="str">
        <f>VLOOKUP(I148,Hoja2!A$3:I$54,8,0)</f>
        <v>LEVANTAMIENTO MANUAL Y MECÁNICO DE CARGAS</v>
      </c>
      <c r="AC148" s="72" t="str">
        <f>VLOOKUP(I148,Hoja2!A$3:I$54,9,0)</f>
        <v>FORTALECIMIENTO PVE BIOMECÁNICO</v>
      </c>
      <c r="AD148" s="83"/>
      <c r="AE148" s="14"/>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5"/>
    </row>
    <row r="149" spans="1:151" s="13" customFormat="1" ht="25.5">
      <c r="A149" s="133"/>
      <c r="B149" s="130"/>
      <c r="C149" s="124"/>
      <c r="D149" s="127"/>
      <c r="E149" s="112"/>
      <c r="F149" s="112"/>
      <c r="G149" s="112"/>
      <c r="H149" s="67" t="str">
        <f>VLOOKUP(I149,Hoja2!A$3:I$54,2,0)</f>
        <v>RELACIONES, COHESIÓN, CALIDAD DE INTERACCIONES NO EFECTIVA, NO HAY TRABAJO EN EQUIPO</v>
      </c>
      <c r="I149" s="109" t="s">
        <v>141</v>
      </c>
      <c r="J149" s="67" t="str">
        <f>VLOOKUP(I149,Hoja2!A$3:I$54,3,0)</f>
        <v>ENFERMEDADES DIGESTIVAS, IRRITABILIDAD</v>
      </c>
      <c r="K149" s="68"/>
      <c r="L149" s="67" t="str">
        <f>VLOOKUP(I149,Hoja2!A$3:I$54,4,0)</f>
        <v>N/A</v>
      </c>
      <c r="M149" s="67" t="str">
        <f>VLOOKUP(I149,Hoja2!A$3:I$54,5,0)</f>
        <v>PVE PSICOSOCIAL</v>
      </c>
      <c r="N149" s="69">
        <v>2</v>
      </c>
      <c r="O149" s="69">
        <v>3</v>
      </c>
      <c r="P149" s="69">
        <v>10</v>
      </c>
      <c r="Q149" s="69">
        <f t="shared" si="27"/>
        <v>6</v>
      </c>
      <c r="R149" s="69">
        <f t="shared" si="28"/>
        <v>60</v>
      </c>
      <c r="S149" s="69" t="str">
        <f t="shared" si="29"/>
        <v>M-6</v>
      </c>
      <c r="T149" s="62" t="str">
        <f t="shared" si="30"/>
        <v>III</v>
      </c>
      <c r="U149" s="62" t="str">
        <f t="shared" si="31"/>
        <v>Mejorable</v>
      </c>
      <c r="V149" s="68">
        <v>1</v>
      </c>
      <c r="W149" s="67" t="str">
        <f>VLOOKUP(I149,Hoja2!A$3:I$54,6,0)</f>
        <v>SECUELA, CALIFICACIÓN DE ENFERMEDAD LABORAL</v>
      </c>
      <c r="X149" s="72"/>
      <c r="Y149" s="72"/>
      <c r="Z149" s="72"/>
      <c r="AA149" s="71" t="str">
        <f>VLOOKUP(I149,Hoja2!A$3:I$54,7,0)</f>
        <v>N/A</v>
      </c>
      <c r="AB149" s="71" t="str">
        <f>VLOOKUP(I149,Hoja2!A$3:I$54,8,0)</f>
        <v>N/A</v>
      </c>
      <c r="AC149" s="72" t="str">
        <f>VLOOKUP(I149,Hoja2!A$3:I$54,9,0)</f>
        <v>FORTALECIMIENTO PVE PSICOSOCIAL</v>
      </c>
      <c r="AD149" s="83"/>
      <c r="AE149" s="14"/>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5"/>
    </row>
    <row r="150" spans="1:151" s="13" customFormat="1" ht="25.5">
      <c r="A150" s="133"/>
      <c r="B150" s="130"/>
      <c r="C150" s="124"/>
      <c r="D150" s="127"/>
      <c r="E150" s="112"/>
      <c r="F150" s="112"/>
      <c r="G150" s="112"/>
      <c r="H150" s="67" t="str">
        <f>VLOOKUP(I150,Hoja2!A$3:I$54,2,0)</f>
        <v>CARGA MENTAL, DEMANDAS EMOCIONALES, INESPECIFICIDAD DE DEFINICIÓN DE ROLES, MONOTONÍA</v>
      </c>
      <c r="I150" s="109" t="s">
        <v>146</v>
      </c>
      <c r="J150" s="67" t="str">
        <f>VLOOKUP(I150,Hoja2!A$3:I$54,3,0)</f>
        <v>ESTRÉS, CEFALÉA, IRRITABILIDAD</v>
      </c>
      <c r="K150" s="68"/>
      <c r="L150" s="67" t="str">
        <f>VLOOKUP(I150,Hoja2!A$3:I$54,4,0)</f>
        <v>N/A</v>
      </c>
      <c r="M150" s="67" t="str">
        <f>VLOOKUP(I150,Hoja2!A$3:I$54,5,0)</f>
        <v>PVE PSICOSOCIAL</v>
      </c>
      <c r="N150" s="69">
        <v>2</v>
      </c>
      <c r="O150" s="69">
        <v>1</v>
      </c>
      <c r="P150" s="69">
        <v>10</v>
      </c>
      <c r="Q150" s="69">
        <f t="shared" si="27"/>
        <v>2</v>
      </c>
      <c r="R150" s="69">
        <f t="shared" si="28"/>
        <v>20</v>
      </c>
      <c r="S150" s="69" t="str">
        <f t="shared" si="29"/>
        <v>B-2</v>
      </c>
      <c r="T150" s="62" t="str">
        <f t="shared" si="30"/>
        <v>IV</v>
      </c>
      <c r="U150" s="62" t="str">
        <f t="shared" si="31"/>
        <v>Aceptable</v>
      </c>
      <c r="V150" s="68">
        <v>1</v>
      </c>
      <c r="W150" s="67" t="str">
        <f>VLOOKUP(I150,Hoja2!A$3:I$54,6,0)</f>
        <v>SECUELA, CALIFICACIÓN DE ENFERMEDAD LABORAL</v>
      </c>
      <c r="X150" s="72"/>
      <c r="Y150" s="72"/>
      <c r="Z150" s="72"/>
      <c r="AA150" s="71" t="str">
        <f>VLOOKUP(I150,Hoja2!A$3:I$54,7,0)</f>
        <v>N/A</v>
      </c>
      <c r="AB150" s="71" t="str">
        <f>VLOOKUP(I150,Hoja2!A$3:I$54,8,0)</f>
        <v>N/A</v>
      </c>
      <c r="AC150" s="72" t="str">
        <f>VLOOKUP(I150,Hoja2!A$3:I$54,9,0)</f>
        <v>FORTALECIMIENTO PVE PSICOSOCIAL</v>
      </c>
      <c r="AD150" s="83"/>
      <c r="AE150" s="14"/>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5"/>
    </row>
    <row r="151" spans="1:151" s="13" customFormat="1" ht="38.25">
      <c r="A151" s="133"/>
      <c r="B151" s="130"/>
      <c r="C151" s="124"/>
      <c r="D151" s="127"/>
      <c r="E151" s="112"/>
      <c r="F151" s="112"/>
      <c r="G151" s="112"/>
      <c r="H151" s="67" t="str">
        <f>VLOOKUP(I151,Hoja2!A$3:I$54,2,0)</f>
        <v>TECNOLOGÍA NO AVANZADA, COMUNICACIÓN NO EFECTIVA, SOBRECARGA CUANTITATIVA Y CUALITATIVA, NO HAY VARIACIÓN EN FORMA DE TRABAJO</v>
      </c>
      <c r="I151" s="109" t="s">
        <v>149</v>
      </c>
      <c r="J151" s="67" t="str">
        <f>VLOOKUP(I151,Hoja2!A$3:I$54,3,0)</f>
        <v>ENFERMEDADES DIGESTIVAS, IRRITABILIDAD</v>
      </c>
      <c r="K151" s="68"/>
      <c r="L151" s="67" t="str">
        <f>VLOOKUP(I151,Hoja2!A$3:I$54,4,0)</f>
        <v>N/A</v>
      </c>
      <c r="M151" s="67" t="str">
        <f>VLOOKUP(I151,Hoja2!A$3:I$54,5,0)</f>
        <v>PVE PSICOSOCIAL</v>
      </c>
      <c r="N151" s="69">
        <v>2</v>
      </c>
      <c r="O151" s="69">
        <v>2</v>
      </c>
      <c r="P151" s="69">
        <v>10</v>
      </c>
      <c r="Q151" s="69">
        <f t="shared" si="27"/>
        <v>4</v>
      </c>
      <c r="R151" s="69">
        <f t="shared" si="28"/>
        <v>40</v>
      </c>
      <c r="S151" s="69" t="str">
        <f t="shared" si="29"/>
        <v>B-4</v>
      </c>
      <c r="T151" s="66" t="str">
        <f t="shared" si="30"/>
        <v>III</v>
      </c>
      <c r="U151" s="66" t="str">
        <f t="shared" si="31"/>
        <v>Mejorable</v>
      </c>
      <c r="V151" s="68">
        <v>1</v>
      </c>
      <c r="W151" s="67" t="str">
        <f>VLOOKUP(I151,Hoja2!A$3:I$54,6,0)</f>
        <v>SECUELA, CALIFICACIÓN DE ENFERMEDAD LABORAL</v>
      </c>
      <c r="X151" s="72"/>
      <c r="Y151" s="72"/>
      <c r="Z151" s="72"/>
      <c r="AA151" s="71" t="str">
        <f>VLOOKUP(I151,Hoja2!A$3:I$54,7,0)</f>
        <v>N/A</v>
      </c>
      <c r="AB151" s="71" t="str">
        <f>VLOOKUP(I151,Hoja2!A$3:I$54,8,0)</f>
        <v>N/A</v>
      </c>
      <c r="AC151" s="72" t="str">
        <f>VLOOKUP(I151,Hoja2!A$3:I$54,9,0)</f>
        <v>FORTALECIMIENTO PVE PSICOSOCIAL</v>
      </c>
      <c r="AD151" s="83"/>
      <c r="AE151" s="14"/>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5"/>
    </row>
    <row r="152" spans="1:151" s="13" customFormat="1" ht="25.5">
      <c r="A152" s="133"/>
      <c r="B152" s="130"/>
      <c r="C152" s="124"/>
      <c r="D152" s="127"/>
      <c r="E152" s="112"/>
      <c r="F152" s="112"/>
      <c r="G152" s="112"/>
      <c r="H152" s="67" t="str">
        <f>VLOOKUP(I152,Hoja2!A$3:I$54,2,0)</f>
        <v>ESTILOS DE MANDO RÍGIDOS, AUSENCIA DE CAPACITACIÓN, AUSENCIA DE PROGRAMAS DE BIENESTAR</v>
      </c>
      <c r="I152" s="109" t="s">
        <v>154</v>
      </c>
      <c r="J152" s="67" t="str">
        <f>VLOOKUP(I152,Hoja2!A$3:I$54,3,0)</f>
        <v>ESTRÉS, DEPRESIÓN, DESMOTIVACIÓN, AUSENCIA DE ATENCIÓN</v>
      </c>
      <c r="K152" s="68"/>
      <c r="L152" s="67" t="str">
        <f>VLOOKUP(I152,Hoja2!A$3:I$54,4,0)</f>
        <v>N/A</v>
      </c>
      <c r="M152" s="67" t="str">
        <f>VLOOKUP(I152,Hoja2!A$3:I$54,5,0)</f>
        <v>PVE PSICOSOCIAL</v>
      </c>
      <c r="N152" s="69">
        <v>2</v>
      </c>
      <c r="O152" s="69">
        <v>2</v>
      </c>
      <c r="P152" s="69">
        <v>10</v>
      </c>
      <c r="Q152" s="69">
        <f t="shared" si="27"/>
        <v>4</v>
      </c>
      <c r="R152" s="69">
        <f t="shared" si="28"/>
        <v>40</v>
      </c>
      <c r="S152" s="69" t="str">
        <f t="shared" si="29"/>
        <v>B-4</v>
      </c>
      <c r="T152" s="66" t="str">
        <f t="shared" si="30"/>
        <v>III</v>
      </c>
      <c r="U152" s="66" t="str">
        <f t="shared" si="31"/>
        <v>Mejorable</v>
      </c>
      <c r="V152" s="68">
        <v>1</v>
      </c>
      <c r="W152" s="67" t="str">
        <f>VLOOKUP(I152,Hoja2!A$3:I$54,6,0)</f>
        <v>SECUELA, CALIFICACIÓN DE ENFERMEDAD LABORAL</v>
      </c>
      <c r="X152" s="72"/>
      <c r="Y152" s="72"/>
      <c r="Z152" s="72"/>
      <c r="AA152" s="71" t="str">
        <f>VLOOKUP(I152,Hoja2!A$3:I$54,7,0)</f>
        <v>N/A</v>
      </c>
      <c r="AB152" s="71" t="str">
        <f>VLOOKUP(I152,Hoja2!A$3:I$54,8,0)</f>
        <v>N/A</v>
      </c>
      <c r="AC152" s="72" t="str">
        <f>VLOOKUP(I152,Hoja2!A$3:I$54,9,0)</f>
        <v>FORTALECIMIENTO PVE PSICOSOCIAL</v>
      </c>
      <c r="AD152" s="83"/>
      <c r="AE152" s="14"/>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5"/>
    </row>
    <row r="153" spans="1:151" s="13" customFormat="1" ht="25.5">
      <c r="A153" s="133"/>
      <c r="B153" s="130"/>
      <c r="C153" s="124"/>
      <c r="D153" s="127"/>
      <c r="E153" s="112"/>
      <c r="F153" s="112"/>
      <c r="G153" s="112"/>
      <c r="H153" s="67" t="str">
        <f>VLOOKUP(I153,Hoja2!A$3:I$54,2,0)</f>
        <v>SISMOS, INCENDIOS, INUNDACIONES, TERREMOTOS, VENDAVALES</v>
      </c>
      <c r="I153" s="109" t="s">
        <v>250</v>
      </c>
      <c r="J153" s="67" t="str">
        <f>VLOOKUP(I153,Hoja2!A$3:I$54,3,0)</f>
        <v>LESIONES, ATRAPAMIENTO, APLASTAMIENTO, PÉRDIDAS MATERIALES</v>
      </c>
      <c r="K153" s="68"/>
      <c r="L153" s="67" t="str">
        <f>VLOOKUP(I153,Hoja2!A$3:I$54,4,0)</f>
        <v>PG INSPECCIONES, PG EMERGENCIA</v>
      </c>
      <c r="M153" s="67" t="str">
        <f>VLOOKUP(I153,Hoja2!A$3:I$54,5,0)</f>
        <v>BRIGADAS DE EMERGENCIA</v>
      </c>
      <c r="N153" s="69">
        <v>2</v>
      </c>
      <c r="O153" s="69">
        <v>2</v>
      </c>
      <c r="P153" s="69">
        <v>10</v>
      </c>
      <c r="Q153" s="69">
        <f t="shared" si="27"/>
        <v>4</v>
      </c>
      <c r="R153" s="69">
        <f t="shared" si="28"/>
        <v>40</v>
      </c>
      <c r="S153" s="69" t="str">
        <f t="shared" si="29"/>
        <v>B-4</v>
      </c>
      <c r="T153" s="66" t="str">
        <f t="shared" si="30"/>
        <v>III</v>
      </c>
      <c r="U153" s="66" t="str">
        <f t="shared" si="31"/>
        <v>Mejorable</v>
      </c>
      <c r="V153" s="68">
        <v>1</v>
      </c>
      <c r="W153" s="67" t="str">
        <f>VLOOKUP(I153,Hoja2!A$3:I$54,6,0)</f>
        <v>SECUELA, CALIFICACIÓN DE ENFERMEDAD LABORAL, MUERTE</v>
      </c>
      <c r="X153" s="72"/>
      <c r="Y153" s="72"/>
      <c r="Z153" s="72"/>
      <c r="AA153" s="71" t="str">
        <f>VLOOKUP(I153,Hoja2!A$3:I$54,7,0)</f>
        <v>NS PLANES DE EMERGENCIA</v>
      </c>
      <c r="AB153" s="71" t="str">
        <f>VLOOKUP(I153,Hoja2!A$3:I$54,8,0)</f>
        <v>N/A</v>
      </c>
      <c r="AC153" s="72" t="str">
        <f>VLOOKUP(I153,Hoja2!A$3:I$54,9,0)</f>
        <v>N/A</v>
      </c>
      <c r="AD153" s="83"/>
      <c r="AE153" s="14"/>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5"/>
    </row>
    <row r="154" spans="1:151" s="13" customFormat="1" ht="36.75" customHeight="1" thickBot="1">
      <c r="A154" s="133"/>
      <c r="B154" s="130"/>
      <c r="C154" s="125"/>
      <c r="D154" s="128"/>
      <c r="E154" s="113"/>
      <c r="F154" s="113"/>
      <c r="G154" s="113"/>
      <c r="H154" s="84" t="str">
        <f>VLOOKUP(I154,Hoja2!A$3:I$54,2,0)</f>
        <v>LLUVIAS, GRANIZADA, HELADAS</v>
      </c>
      <c r="I154" s="110" t="s">
        <v>251</v>
      </c>
      <c r="J154" s="84" t="str">
        <f>VLOOKUP(I154,Hoja2!A$3:I$54,3,0)</f>
        <v>LESIONES, ATRAPAMIENTO, APLASTAMIENTO, PÉRDIDAS MATERIALES</v>
      </c>
      <c r="K154" s="85"/>
      <c r="L154" s="84" t="str">
        <f>VLOOKUP(I154,Hoja2!A$3:I$54,4,0)</f>
        <v>PG INSPECCIONES, PG EMERGENCIA</v>
      </c>
      <c r="M154" s="84" t="str">
        <f>VLOOKUP(I154,Hoja2!A$3:I$54,5,0)</f>
        <v>BRIGADAS DE EMERGENCIA</v>
      </c>
      <c r="N154" s="86">
        <v>2</v>
      </c>
      <c r="O154" s="86">
        <v>3</v>
      </c>
      <c r="P154" s="86">
        <v>10</v>
      </c>
      <c r="Q154" s="86">
        <f t="shared" si="27"/>
        <v>6</v>
      </c>
      <c r="R154" s="86">
        <f t="shared" si="28"/>
        <v>60</v>
      </c>
      <c r="S154" s="86" t="str">
        <f t="shared" si="29"/>
        <v>M-6</v>
      </c>
      <c r="T154" s="87" t="str">
        <f t="shared" si="30"/>
        <v>III</v>
      </c>
      <c r="U154" s="87" t="str">
        <f t="shared" si="31"/>
        <v>Mejorable</v>
      </c>
      <c r="V154" s="85">
        <v>1</v>
      </c>
      <c r="W154" s="84" t="str">
        <f>VLOOKUP(I154,Hoja2!A$3:I$54,6,0)</f>
        <v>SECUELA, CALIFICACIÓN DE ENFERMEDAD LABORAL, MUERTE</v>
      </c>
      <c r="X154" s="88"/>
      <c r="Y154" s="88"/>
      <c r="Z154" s="88"/>
      <c r="AA154" s="89" t="str">
        <f>VLOOKUP(I154,Hoja2!A$3:I$54,7,0)</f>
        <v>NS PLANES DE EMERGENCIA</v>
      </c>
      <c r="AB154" s="89" t="str">
        <f>VLOOKUP(I154,Hoja2!A$3:I$54,8,0)</f>
        <v>N/A</v>
      </c>
      <c r="AC154" s="88" t="str">
        <f>VLOOKUP(I154,Hoja2!A$3:I$54,9,0)</f>
        <v>N/A</v>
      </c>
      <c r="AD154" s="90"/>
      <c r="AE154" s="14"/>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5"/>
    </row>
    <row r="155" spans="1:30" ht="25.5">
      <c r="A155" s="133"/>
      <c r="B155" s="130"/>
      <c r="C155" s="114" t="s">
        <v>320</v>
      </c>
      <c r="D155" s="117" t="s">
        <v>321</v>
      </c>
      <c r="E155" s="120" t="s">
        <v>271</v>
      </c>
      <c r="F155" s="120">
        <v>40</v>
      </c>
      <c r="G155" s="120" t="s">
        <v>256</v>
      </c>
      <c r="H155" s="73" t="str">
        <f>VLOOKUP(I155,Hoja2!A$3:I$54,2,0)</f>
        <v>INADECUADAS CONEXIONES ELÉCTRICAS, SATURACIÓN EN TOMAS DE ENERGÍA</v>
      </c>
      <c r="I155" s="74" t="s">
        <v>158</v>
      </c>
      <c r="J155" s="73" t="str">
        <f>VLOOKUP(I155,Hoja2!A$3:I$54,3,0)</f>
        <v>QUEMADURAS, ELECTROCUCIÓN, ARITMIA CARDIACA, MUERTE</v>
      </c>
      <c r="K155" s="75"/>
      <c r="L155" s="73" t="str">
        <f>VLOOKUP(I155,Hoja2!A$3:I$54,4,0)</f>
        <v>PG INSPECCIONES, PG EMERGENCIA, REQUISITOS MÍNIMOS PARA LÍNEAS ELÉCTRICAS</v>
      </c>
      <c r="M155" s="73" t="str">
        <f>VLOOKUP(I155,Hoja2!A$3:I$54,5,0)</f>
        <v>ELEMENTOS DE PROTECCIÓN PERSONAL</v>
      </c>
      <c r="N155" s="76">
        <v>10</v>
      </c>
      <c r="O155" s="76">
        <v>3</v>
      </c>
      <c r="P155" s="76">
        <v>60</v>
      </c>
      <c r="Q155" s="76">
        <f t="shared" si="27"/>
        <v>30</v>
      </c>
      <c r="R155" s="76">
        <f t="shared" si="28"/>
        <v>1800</v>
      </c>
      <c r="S155" s="76" t="str">
        <f t="shared" si="29"/>
        <v>MA-30</v>
      </c>
      <c r="T155" s="77" t="str">
        <f t="shared" si="30"/>
        <v>I</v>
      </c>
      <c r="U155" s="77" t="str">
        <f>IF(T155=0,"",IF(T155="IV","Aceptable",IF(T155="III","Mejorable",IF(T155="II","No Aceptable o Aceptable con Control Especifico",IF(T155="I","No Aceptable","")))))</f>
        <v>No Aceptable</v>
      </c>
      <c r="V155" s="75">
        <v>3</v>
      </c>
      <c r="W155" s="73" t="str">
        <f>VLOOKUP(I155,Hoja2!A$3:I$54,6,0)</f>
        <v>SECUELA, CALIFICACIÓN DE ENFERMEDAD LABORAL, MUERTE</v>
      </c>
      <c r="X155" s="78"/>
      <c r="Y155" s="78"/>
      <c r="Z155" s="78"/>
      <c r="AA155" s="79" t="str">
        <f>VLOOKUP(I155,Hoja2!A$3:I$54,7,0)</f>
        <v>NS LÍNEAS ELÉCTRICAS</v>
      </c>
      <c r="AB155" s="79" t="str">
        <f>VLOOKUP(I155,Hoja2!A$3:I$54,8,0)</f>
        <v>BUENAS PRACTICAS, APLICACIÓN DE PROCEDIMIENTOS</v>
      </c>
      <c r="AC155" s="80" t="str">
        <f>VLOOKUP(I155,Hoja2!A$3:I$54,9,0)</f>
        <v>BUENAS PRACTICAS, APLICACIÓN DE PROCEDIMIENTOS</v>
      </c>
      <c r="AD155" s="81"/>
    </row>
    <row r="156" spans="1:30" ht="25.5">
      <c r="A156" s="133"/>
      <c r="B156" s="130"/>
      <c r="C156" s="115"/>
      <c r="D156" s="118"/>
      <c r="E156" s="121"/>
      <c r="F156" s="121"/>
      <c r="G156" s="121"/>
      <c r="H156" s="58" t="str">
        <f>VLOOKUP(I156,Hoja2!A$3:I$54,2,0)</f>
        <v>INADECUADAS CONEXIONES ELÉCTRICAS, SATURACIÓN EN TOMAS DE ENERGÍA</v>
      </c>
      <c r="I156" s="59" t="s">
        <v>163</v>
      </c>
      <c r="J156" s="58" t="str">
        <f>VLOOKUP(I156,Hoja2!A$3:I$54,3,0)</f>
        <v>INTOXICACIÓN, QUEMADURAS</v>
      </c>
      <c r="K156" s="60"/>
      <c r="L156" s="58" t="str">
        <f>VLOOKUP(I156,Hoja2!A$3:I$54,4,0)</f>
        <v>PG INSPECCIONES, PG EMERGENCIA</v>
      </c>
      <c r="M156" s="58" t="str">
        <f>VLOOKUP(I156,Hoja2!A$3:I$54,5,0)</f>
        <v>BRIGADAS DE EMERGENCIA</v>
      </c>
      <c r="N156" s="61">
        <v>10</v>
      </c>
      <c r="O156" s="61">
        <v>3</v>
      </c>
      <c r="P156" s="61">
        <v>60</v>
      </c>
      <c r="Q156" s="61">
        <f t="shared" si="27"/>
        <v>30</v>
      </c>
      <c r="R156" s="61">
        <f t="shared" si="28"/>
        <v>1800</v>
      </c>
      <c r="S156" s="61" t="str">
        <f t="shared" si="29"/>
        <v>MA-30</v>
      </c>
      <c r="T156" s="62" t="str">
        <f t="shared" si="30"/>
        <v>I</v>
      </c>
      <c r="U156" s="62" t="str">
        <f aca="true" t="shared" si="32" ref="U156:U178">IF(T156=0,"",IF(T156="IV","Aceptable",IF(T156="III","Mejorable",IF(T156="II","No Aceptable o Aceptable con Control Especifico",IF(T156="I","No Aceptable","")))))</f>
        <v>No Aceptable</v>
      </c>
      <c r="V156" s="60">
        <v>3</v>
      </c>
      <c r="W156" s="58" t="str">
        <f>VLOOKUP(I156,Hoja2!A$3:I$54,6,0)</f>
        <v>SECUELA, CALIFICACIÓN DE ENFERMEDAD LABORAL, MUERTE</v>
      </c>
      <c r="X156" s="63"/>
      <c r="Y156" s="63"/>
      <c r="Z156" s="63"/>
      <c r="AA156" s="64" t="str">
        <f>VLOOKUP(I156,Hoja2!A$3:I$54,7,0)</f>
        <v>NS PLANES DE EMERGENCIA</v>
      </c>
      <c r="AB156" s="64" t="str">
        <f>VLOOKUP(I156,Hoja2!A$3:I$54,8,0)</f>
        <v>REPORTES DE CONDICIONES INSEGURAS</v>
      </c>
      <c r="AC156" s="65" t="str">
        <f>VLOOKUP(I156,Hoja2!A$3:I$54,9,0)</f>
        <v>N/A</v>
      </c>
      <c r="AD156" s="82"/>
    </row>
    <row r="157" spans="1:30" ht="40.5">
      <c r="A157" s="133"/>
      <c r="B157" s="130"/>
      <c r="C157" s="115"/>
      <c r="D157" s="118"/>
      <c r="E157" s="121"/>
      <c r="F157" s="121"/>
      <c r="G157" s="121"/>
      <c r="H157" s="58" t="str">
        <f>VLOOKUP(I157,Hoja2!A$3:I$54,2,0)</f>
        <v>ESCALERAS SIN BARANDAL, PISOS A DESNIVEL,INFRAESTRUCTURA DÉBIL, OBJETOS MAL UBICADOS, AUSENCIA DE ORDEN Y ASEO</v>
      </c>
      <c r="I157" s="59" t="s">
        <v>247</v>
      </c>
      <c r="J157" s="58" t="str">
        <f>VLOOKUP(I157,Hoja2!A$3:I$54,3,0)</f>
        <v>CAÍDAS DEL MISMO Y DISTINTO NIVEL, FRACTURAS, GOLPE CON OBJETOS, CAÍDA DE OBJETOS, OBSTRUCCIÓN DE VÍAS</v>
      </c>
      <c r="K157" s="60"/>
      <c r="L157" s="58" t="str">
        <f>VLOOKUP(I157,Hoja2!A$3:I$54,4,0)</f>
        <v>PG INSPECCIONES, PG EMERGENCIA</v>
      </c>
      <c r="M157" s="58" t="str">
        <f>VLOOKUP(I157,Hoja2!A$3:I$54,5,0)</f>
        <v>CAPACITACIÓN</v>
      </c>
      <c r="N157" s="61">
        <v>6</v>
      </c>
      <c r="O157" s="61">
        <v>3</v>
      </c>
      <c r="P157" s="61">
        <v>10</v>
      </c>
      <c r="Q157" s="61">
        <f t="shared" si="27"/>
        <v>18</v>
      </c>
      <c r="R157" s="61">
        <f t="shared" si="28"/>
        <v>180</v>
      </c>
      <c r="S157" s="61" t="str">
        <f t="shared" si="29"/>
        <v>A-18</v>
      </c>
      <c r="T157" s="62" t="str">
        <f t="shared" si="30"/>
        <v>II</v>
      </c>
      <c r="U157" s="62" t="str">
        <f t="shared" si="32"/>
        <v>No Aceptable o Aceptable con Control Especifico</v>
      </c>
      <c r="V157" s="60">
        <v>3</v>
      </c>
      <c r="W157" s="58" t="str">
        <f>VLOOKUP(I157,Hoja2!A$3:I$54,6,0)</f>
        <v>SECUELA, CALIFICACIÓN DE ENFERMEDAD LABORAL, MUERTE</v>
      </c>
      <c r="X157" s="65"/>
      <c r="Y157" s="65"/>
      <c r="Z157" s="65"/>
      <c r="AA157" s="64" t="str">
        <f>VLOOKUP(I157,Hoja2!A$3:I$54,7,0)</f>
        <v>N/A</v>
      </c>
      <c r="AB157" s="64" t="str">
        <f>VLOOKUP(I157,Hoja2!A$3:I$54,8,0)</f>
        <v>REPORTES DE CONDICIONES INSEGURAS</v>
      </c>
      <c r="AC157" s="65" t="str">
        <f>VLOOKUP(I157,Hoja2!A$3:I$54,9,0)</f>
        <v>SEGUIMIENTO A ACCIONES PREVENTIVAS Y CORRECTIVAS</v>
      </c>
      <c r="AD157" s="82"/>
    </row>
    <row r="158" spans="1:30" ht="25.5">
      <c r="A158" s="133"/>
      <c r="B158" s="130"/>
      <c r="C158" s="115"/>
      <c r="D158" s="118"/>
      <c r="E158" s="121"/>
      <c r="F158" s="121"/>
      <c r="G158" s="121"/>
      <c r="H158" s="58" t="str">
        <f>VLOOKUP(I158,Hoja2!A$3:I$54,2,0)</f>
        <v>SUPERFICIES DE TRABAJO IRREGULARES O DESLIZANTES</v>
      </c>
      <c r="I158" s="59" t="s">
        <v>248</v>
      </c>
      <c r="J158" s="58" t="str">
        <f>VLOOKUP(I158,Hoja2!A$3:I$54,3,0)</f>
        <v>CAÍDAS DEL MISMO Y DISTINTO NIVEL, FRACTURAS, GOLPE CON OBJETOS</v>
      </c>
      <c r="K158" s="60"/>
      <c r="L158" s="58" t="str">
        <f>VLOOKUP(I158,Hoja2!A$3:I$54,4,0)</f>
        <v>PG INSPECCIONES, PG EMERGENCIA</v>
      </c>
      <c r="M158" s="58" t="str">
        <f>VLOOKUP(I158,Hoja2!A$3:I$54,5,0)</f>
        <v>CAPACITACIÓN</v>
      </c>
      <c r="N158" s="61">
        <v>6</v>
      </c>
      <c r="O158" s="61">
        <v>4</v>
      </c>
      <c r="P158" s="61">
        <v>25</v>
      </c>
      <c r="Q158" s="61">
        <f t="shared" si="27"/>
        <v>24</v>
      </c>
      <c r="R158" s="61">
        <f t="shared" si="28"/>
        <v>600</v>
      </c>
      <c r="S158" s="61" t="str">
        <f t="shared" si="29"/>
        <v>MA-24</v>
      </c>
      <c r="T158" s="66" t="str">
        <f t="shared" si="30"/>
        <v>I</v>
      </c>
      <c r="U158" s="66" t="str">
        <f t="shared" si="32"/>
        <v>No Aceptable</v>
      </c>
      <c r="V158" s="60">
        <v>3</v>
      </c>
      <c r="W158" s="58" t="str">
        <f>VLOOKUP(I158,Hoja2!A$3:I$54,6,0)</f>
        <v>SECUELA, CALIFICACIÓN DE ENFERMEDAD LABORAL, MUERTE</v>
      </c>
      <c r="X158" s="65"/>
      <c r="Y158" s="65"/>
      <c r="Z158" s="65"/>
      <c r="AA158" s="64" t="str">
        <f>VLOOKUP(I158,Hoja2!A$3:I$54,7,0)</f>
        <v>N/A</v>
      </c>
      <c r="AB158" s="64" t="str">
        <f>VLOOKUP(I158,Hoja2!A$3:I$54,8,0)</f>
        <v>REPORTES DE CONDICIONES INSEGURAS</v>
      </c>
      <c r="AC158" s="65" t="str">
        <f>VLOOKUP(I158,Hoja2!A$3:I$54,9,0)</f>
        <v>SEGUIMIENTO A ACCIONES PREVENTIVAS Y CORRECTIVAS</v>
      </c>
      <c r="AD158" s="82"/>
    </row>
    <row r="159" spans="1:30" ht="40.5">
      <c r="A159" s="133"/>
      <c r="B159" s="130"/>
      <c r="C159" s="115"/>
      <c r="D159" s="118"/>
      <c r="E159" s="121"/>
      <c r="F159" s="121"/>
      <c r="G159" s="121"/>
      <c r="H159" s="58" t="str">
        <f>VLOOKUP(I159,Hoja2!A$3:I$54,2,0)</f>
        <v>ATROPELLAMIENTO, ENVESTIDA</v>
      </c>
      <c r="I159" s="59" t="s">
        <v>189</v>
      </c>
      <c r="J159" s="58" t="str">
        <f>VLOOKUP(I159,Hoja2!A$3:I$54,3,0)</f>
        <v>LESIONES, PÉRDIDAS MATERIALES, MUERTE</v>
      </c>
      <c r="K159" s="60"/>
      <c r="L159" s="58" t="str">
        <f>VLOOKUP(I159,Hoja2!A$3:I$54,4,0)</f>
        <v>PG INSPECCIONES, PG EMERGENCIA</v>
      </c>
      <c r="M159" s="58" t="str">
        <f>VLOOKUP(I159,Hoja2!A$3:I$54,5,0)</f>
        <v>PG SEGURIDAD VIAL</v>
      </c>
      <c r="N159" s="61">
        <v>2</v>
      </c>
      <c r="O159" s="61">
        <v>4</v>
      </c>
      <c r="P159" s="61">
        <v>25</v>
      </c>
      <c r="Q159" s="61">
        <f t="shared" si="27"/>
        <v>8</v>
      </c>
      <c r="R159" s="61">
        <f t="shared" si="28"/>
        <v>200</v>
      </c>
      <c r="S159" s="61" t="str">
        <f t="shared" si="29"/>
        <v>M-8</v>
      </c>
      <c r="T159" s="62" t="str">
        <f t="shared" si="30"/>
        <v>II</v>
      </c>
      <c r="U159" s="62" t="str">
        <f t="shared" si="32"/>
        <v>No Aceptable o Aceptable con Control Especifico</v>
      </c>
      <c r="V159" s="60">
        <v>3</v>
      </c>
      <c r="W159" s="58" t="str">
        <f>VLOOKUP(I159,Hoja2!A$3:I$54,6,0)</f>
        <v>SECUELA, CALIFICACIÓN DE ENFERMEDAD LABORAL, MUERTE</v>
      </c>
      <c r="X159" s="65"/>
      <c r="Y159" s="65"/>
      <c r="Z159" s="65"/>
      <c r="AA159" s="64" t="str">
        <f>VLOOKUP(I159,Hoja2!A$3:I$54,7,0)</f>
        <v>NS SEGURIDAD VIAL</v>
      </c>
      <c r="AB159" s="64" t="str">
        <f>VLOOKUP(I159,Hoja2!A$3:I$54,8,0)</f>
        <v>REPORTE DE CONDICIONES</v>
      </c>
      <c r="AC159" s="65" t="str">
        <f>VLOOKUP(I159,Hoja2!A$3:I$54,9,0)</f>
        <v>LISTAS PREOPERACIONALES, MANTENIMIENTO PREVENTIVO Y CORRECTIVO</v>
      </c>
      <c r="AD159" s="82"/>
    </row>
    <row r="160" spans="1:30" ht="40.5">
      <c r="A160" s="133"/>
      <c r="B160" s="130"/>
      <c r="C160" s="115"/>
      <c r="D160" s="118"/>
      <c r="E160" s="121"/>
      <c r="F160" s="121"/>
      <c r="G160" s="121"/>
      <c r="H160" s="58" t="str">
        <f>VLOOKUP(I160,Hoja2!A$3:I$54,2,0)</f>
        <v>ATRACO, ROBO, ATENTADO, SECUESTROS, DE ORDEN PÚBLICO</v>
      </c>
      <c r="I160" s="59" t="s">
        <v>180</v>
      </c>
      <c r="J160" s="58" t="str">
        <f>VLOOKUP(I160,Hoja2!A$3:I$54,3,0)</f>
        <v>HERIDAS, LESIONES FÍSICAS / PSICOLÓGICAS</v>
      </c>
      <c r="K160" s="60"/>
      <c r="L160" s="58" t="str">
        <f>VLOOKUP(I160,Hoja2!A$3:I$54,4,0)</f>
        <v>PG INSPECCIONES, PG EMERGENCIA</v>
      </c>
      <c r="M160" s="58" t="str">
        <f>VLOOKUP(I160,Hoja2!A$3:I$54,5,0)</f>
        <v>UNIFORMES CORPORATIVOS, CHAQUETAS CORPORATIVAS, CARNETIZACIÓN</v>
      </c>
      <c r="N160" s="61">
        <v>6</v>
      </c>
      <c r="O160" s="61">
        <v>3</v>
      </c>
      <c r="P160" s="61">
        <v>25</v>
      </c>
      <c r="Q160" s="61">
        <f t="shared" si="27"/>
        <v>18</v>
      </c>
      <c r="R160" s="61">
        <f t="shared" si="28"/>
        <v>450</v>
      </c>
      <c r="S160" s="61" t="str">
        <f t="shared" si="29"/>
        <v>A-18</v>
      </c>
      <c r="T160" s="62" t="str">
        <f t="shared" si="30"/>
        <v>II</v>
      </c>
      <c r="U160" s="62" t="str">
        <f t="shared" si="32"/>
        <v>No Aceptable o Aceptable con Control Especifico</v>
      </c>
      <c r="V160" s="60">
        <v>3</v>
      </c>
      <c r="W160" s="58" t="str">
        <f>VLOOKUP(I160,Hoja2!A$3:I$54,6,0)</f>
        <v>SECUELA, CALIFICACIÓN DE ENFERMEDAD LABORAL, MUERTE</v>
      </c>
      <c r="X160" s="65"/>
      <c r="Y160" s="65"/>
      <c r="Z160" s="65"/>
      <c r="AA160" s="64" t="str">
        <f>VLOOKUP(I160,Hoja2!A$3:I$54,7,0)</f>
        <v>N/A</v>
      </c>
      <c r="AB160" s="64" t="str">
        <f>VLOOKUP(I160,Hoja2!A$3:I$54,8,0)</f>
        <v>BUENAS PRACTICAS, APLICACIÓN DE PROCEDIMIENTOS</v>
      </c>
      <c r="AC160" s="65" t="str">
        <f>VLOOKUP(I160,Hoja2!A$3:I$54,9,0)</f>
        <v>BUENAS PRACTICAS</v>
      </c>
      <c r="AD160" s="82"/>
    </row>
    <row r="161" spans="1:30" ht="25.5">
      <c r="A161" s="133"/>
      <c r="B161" s="130"/>
      <c r="C161" s="115"/>
      <c r="D161" s="118"/>
      <c r="E161" s="121"/>
      <c r="F161" s="121"/>
      <c r="G161" s="121"/>
      <c r="H161" s="58" t="str">
        <f>VLOOKUP(I161,Hoja2!A$3:I$54,2,0)</f>
        <v>EXPLOSION, FUGA, DERRAME E INCENDIO</v>
      </c>
      <c r="I161" s="59" t="s">
        <v>230</v>
      </c>
      <c r="J161" s="58" t="str">
        <f>VLOOKUP(I161,Hoja2!A$3:I$54,3,0)</f>
        <v>INTOXICACIÓN, QUEMADURAS, LESIONES, ATRAPAMIENTO</v>
      </c>
      <c r="K161" s="60"/>
      <c r="L161" s="58" t="str">
        <f>VLOOKUP(I161,Hoja2!A$3:I$54,4,0)</f>
        <v>PG INSPECCIONES, PG EMERGENCIA</v>
      </c>
      <c r="M161" s="58" t="str">
        <f>VLOOKUP(I161,Hoja2!A$3:I$54,5,0)</f>
        <v>NO OBSERVADO</v>
      </c>
      <c r="N161" s="61">
        <v>2</v>
      </c>
      <c r="O161" s="61">
        <v>2</v>
      </c>
      <c r="P161" s="61">
        <v>10</v>
      </c>
      <c r="Q161" s="61">
        <f t="shared" si="27"/>
        <v>4</v>
      </c>
      <c r="R161" s="61">
        <f t="shared" si="28"/>
        <v>40</v>
      </c>
      <c r="S161" s="61" t="str">
        <f t="shared" si="29"/>
        <v>B-4</v>
      </c>
      <c r="T161" s="62" t="str">
        <f t="shared" si="30"/>
        <v>III</v>
      </c>
      <c r="U161" s="62" t="str">
        <f t="shared" si="32"/>
        <v>Mejorable</v>
      </c>
      <c r="V161" s="60">
        <v>3</v>
      </c>
      <c r="W161" s="58" t="str">
        <f>VLOOKUP(I161,Hoja2!A$3:I$54,6,0)</f>
        <v>SECUELA, CALIFICACIÓN DE ENFERMEDAD LABORAL, MUERTE</v>
      </c>
      <c r="X161" s="65"/>
      <c r="Y161" s="65"/>
      <c r="Z161" s="65"/>
      <c r="AA161" s="64" t="str">
        <f>VLOOKUP(I161,Hoja2!A$3:I$54,7,0)</f>
        <v>NS PLANES DE EMERGENCIA</v>
      </c>
      <c r="AB161" s="64" t="str">
        <f>VLOOKUP(I161,Hoja2!A$3:I$54,8,0)</f>
        <v>PROTOCOLOS DE EVACUACIÓN, PUNTO DE ENCUENTRO</v>
      </c>
      <c r="AC161" s="65" t="str">
        <f>VLOOKUP(I161,Hoja2!A$3:I$54,9,0)</f>
        <v>N/A</v>
      </c>
      <c r="AD161" s="82"/>
    </row>
    <row r="162" spans="1:30" ht="15">
      <c r="A162" s="133"/>
      <c r="B162" s="130"/>
      <c r="C162" s="115"/>
      <c r="D162" s="118"/>
      <c r="E162" s="121"/>
      <c r="F162" s="121"/>
      <c r="G162" s="121"/>
      <c r="H162" s="58" t="str">
        <f>VLOOKUP(I162,Hoja2!A$3:I$54,2,0)</f>
        <v>AUSENCIA O EXCESO DE LUZ EN UN AMBIENTE</v>
      </c>
      <c r="I162" s="59" t="s">
        <v>47</v>
      </c>
      <c r="J162" s="58" t="str">
        <f>VLOOKUP(I162,Hoja2!A$3:I$54,3,0)</f>
        <v>ESTRÉS, DIFICULTAD PARA VER, CANSANCIO VISUAL</v>
      </c>
      <c r="K162" s="60"/>
      <c r="L162" s="58" t="str">
        <f>VLOOKUP(I162,Hoja2!A$3:I$54,4,0)</f>
        <v>PG INSPECCIONES, PG EMERGENCIA</v>
      </c>
      <c r="M162" s="58" t="str">
        <f>VLOOKUP(I162,Hoja2!A$3:I$54,5,0)</f>
        <v>NO OBSERVADO</v>
      </c>
      <c r="N162" s="61">
        <v>10</v>
      </c>
      <c r="O162" s="61">
        <v>3</v>
      </c>
      <c r="P162" s="61">
        <v>25</v>
      </c>
      <c r="Q162" s="61">
        <f t="shared" si="27"/>
        <v>30</v>
      </c>
      <c r="R162" s="61">
        <f t="shared" si="28"/>
        <v>750</v>
      </c>
      <c r="S162" s="61" t="str">
        <f t="shared" si="29"/>
        <v>MA-30</v>
      </c>
      <c r="T162" s="62" t="str">
        <f t="shared" si="30"/>
        <v>I</v>
      </c>
      <c r="U162" s="62" t="str">
        <f t="shared" si="32"/>
        <v>No Aceptable</v>
      </c>
      <c r="V162" s="60">
        <v>3</v>
      </c>
      <c r="W162" s="58" t="str">
        <f>VLOOKUP(I162,Hoja2!A$3:I$54,6,0)</f>
        <v>SECUELA, CALIFICACIÓN DE ENFERMEDAD LABORAL</v>
      </c>
      <c r="X162" s="65"/>
      <c r="Y162" s="65"/>
      <c r="Z162" s="65"/>
      <c r="AA162" s="64" t="str">
        <f>VLOOKUP(I162,Hoja2!A$3:I$54,7,0)</f>
        <v>N/A</v>
      </c>
      <c r="AB162" s="64" t="str">
        <f>VLOOKUP(I162,Hoja2!A$3:I$54,8,0)</f>
        <v>AUTOCUIDADO E HIGIENE</v>
      </c>
      <c r="AC162" s="65" t="str">
        <f>VLOOKUP(I162,Hoja2!A$3:I$54,9,0)</f>
        <v>PG HIGIENE</v>
      </c>
      <c r="AD162" s="82"/>
    </row>
    <row r="163" spans="1:30" ht="25.5">
      <c r="A163" s="133"/>
      <c r="B163" s="130"/>
      <c r="C163" s="115"/>
      <c r="D163" s="118"/>
      <c r="E163" s="121"/>
      <c r="F163" s="121"/>
      <c r="G163" s="121"/>
      <c r="H163" s="58" t="str">
        <f>VLOOKUP(I163,Hoja2!A$3:I$54,2,0)</f>
        <v>POLVOS INORGÁNICOS</v>
      </c>
      <c r="I163" s="59" t="s">
        <v>78</v>
      </c>
      <c r="J163" s="58" t="str">
        <f>VLOOKUP(I163,Hoja2!A$3:I$54,3,0)</f>
        <v>COMPLICACIONES RESPIRATORIAS</v>
      </c>
      <c r="K163" s="60"/>
      <c r="L163" s="58" t="str">
        <f>VLOOKUP(I163,Hoja2!A$3:I$54,4,0)</f>
        <v>PG INSPECCIONES, PG EMERGENCIA, PG RIESGO QUÍMICO</v>
      </c>
      <c r="M163" s="58" t="str">
        <f>VLOOKUP(I163,Hoja2!A$3:I$54,5,0)</f>
        <v>ELEMENTOS DE PROTECCIÓN PERSONAL</v>
      </c>
      <c r="N163" s="61">
        <v>2</v>
      </c>
      <c r="O163" s="61">
        <v>3</v>
      </c>
      <c r="P163" s="61">
        <v>10</v>
      </c>
      <c r="Q163" s="61">
        <f t="shared" si="27"/>
        <v>6</v>
      </c>
      <c r="R163" s="61">
        <f t="shared" si="28"/>
        <v>60</v>
      </c>
      <c r="S163" s="61" t="str">
        <f t="shared" si="29"/>
        <v>M-6</v>
      </c>
      <c r="T163" s="62" t="str">
        <f t="shared" si="30"/>
        <v>III</v>
      </c>
      <c r="U163" s="62" t="str">
        <f t="shared" si="32"/>
        <v>Mejorable</v>
      </c>
      <c r="V163" s="60">
        <v>3</v>
      </c>
      <c r="W163" s="58" t="str">
        <f>VLOOKUP(I163,Hoja2!A$3:I$54,6,0)</f>
        <v>SECUELA, CALIFICACIÓN DE ENFERMEDAD LABORAL</v>
      </c>
      <c r="X163" s="65"/>
      <c r="Y163" s="65"/>
      <c r="Z163" s="65"/>
      <c r="AA163" s="64" t="str">
        <f>VLOOKUP(I163,Hoja2!A$3:I$54,7,0)</f>
        <v>NS QUIMICOS</v>
      </c>
      <c r="AB163" s="64" t="str">
        <f>VLOOKUP(I163,Hoja2!A$3:I$54,8,0)</f>
        <v>BUENAS PRACTICAS Y USO DE EPP</v>
      </c>
      <c r="AC163" s="65" t="str">
        <f>VLOOKUP(I163,Hoja2!A$3:I$54,9,0)</f>
        <v>PG HIGIENE</v>
      </c>
      <c r="AD163" s="82"/>
    </row>
    <row r="164" spans="1:30" ht="25.5">
      <c r="A164" s="133"/>
      <c r="B164" s="130"/>
      <c r="C164" s="115"/>
      <c r="D164" s="118"/>
      <c r="E164" s="121"/>
      <c r="F164" s="121"/>
      <c r="G164" s="121"/>
      <c r="H164" s="58" t="str">
        <f>VLOOKUP(I164,Hoja2!A$3:I$54,2,0)</f>
        <v>MATERIAL PARTICULADO</v>
      </c>
      <c r="I164" s="59" t="s">
        <v>84</v>
      </c>
      <c r="J164" s="58" t="str">
        <f>VLOOKUP(I164,Hoja2!A$3:I$54,3,0)</f>
        <v>COMPLICACIONES RESPIRATORIAS</v>
      </c>
      <c r="K164" s="60"/>
      <c r="L164" s="58" t="str">
        <f>VLOOKUP(I164,Hoja2!A$3:I$54,4,0)</f>
        <v>PG INSPECCIONES, PG EMERGENCIA, PG RIESGO QUÍMICO</v>
      </c>
      <c r="M164" s="58" t="str">
        <f>VLOOKUP(I164,Hoja2!A$3:I$54,5,0)</f>
        <v>ELEMENTOS DE PROTECCIÓN PERSONAL</v>
      </c>
      <c r="N164" s="61">
        <v>2</v>
      </c>
      <c r="O164" s="61">
        <v>1</v>
      </c>
      <c r="P164" s="61">
        <v>10</v>
      </c>
      <c r="Q164" s="61">
        <f t="shared" si="27"/>
        <v>2</v>
      </c>
      <c r="R164" s="61">
        <f t="shared" si="28"/>
        <v>20</v>
      </c>
      <c r="S164" s="61" t="str">
        <f t="shared" si="29"/>
        <v>B-2</v>
      </c>
      <c r="T164" s="62" t="str">
        <f t="shared" si="30"/>
        <v>IV</v>
      </c>
      <c r="U164" s="62" t="str">
        <f t="shared" si="32"/>
        <v>Aceptable</v>
      </c>
      <c r="V164" s="60">
        <v>3</v>
      </c>
      <c r="W164" s="58" t="str">
        <f>VLOOKUP(I164,Hoja2!A$3:I$54,6,0)</f>
        <v>SECUELA, CALIFICACIÓN DE ENFERMEDAD LABORAL</v>
      </c>
      <c r="X164" s="65"/>
      <c r="Y164" s="65"/>
      <c r="Z164" s="65"/>
      <c r="AA164" s="64" t="str">
        <f>VLOOKUP(I164,Hoja2!A$3:I$54,7,0)</f>
        <v>NS QUIMICOS</v>
      </c>
      <c r="AB164" s="64" t="str">
        <f>VLOOKUP(I164,Hoja2!A$3:I$54,8,0)</f>
        <v>BUENAS PRACTICAS Y USO DE EPP</v>
      </c>
      <c r="AC164" s="65" t="str">
        <f>VLOOKUP(I164,Hoja2!A$3:I$54,9,0)</f>
        <v>FORTALECIMIENTO PVE QUÍMICO</v>
      </c>
      <c r="AD164" s="82"/>
    </row>
    <row r="165" spans="1:30" ht="25.5">
      <c r="A165" s="133"/>
      <c r="B165" s="130"/>
      <c r="C165" s="115"/>
      <c r="D165" s="118"/>
      <c r="E165" s="121"/>
      <c r="F165" s="121"/>
      <c r="G165" s="121"/>
      <c r="H165" s="58" t="str">
        <f>VLOOKUP(I165,Hoja2!A$3:I$54,2,0)</f>
        <v>HUMOS METÁLICOS O NO METÁLICOS</v>
      </c>
      <c r="I165" s="59" t="s">
        <v>93</v>
      </c>
      <c r="J165" s="58" t="str">
        <f>VLOOKUP(I165,Hoja2!A$3:I$54,3,0)</f>
        <v>COMPLICACIONES RESPIRATORIAS</v>
      </c>
      <c r="K165" s="60"/>
      <c r="L165" s="58" t="str">
        <f>VLOOKUP(I165,Hoja2!A$3:I$54,4,0)</f>
        <v>PG INSPECCIONES, PG EMERGENCIA, PG RIESGO QUÍMICO</v>
      </c>
      <c r="M165" s="58" t="str">
        <f>VLOOKUP(I165,Hoja2!A$3:I$54,5,0)</f>
        <v>ELEMENTOS DE PROTECCIÓN PERSONAL</v>
      </c>
      <c r="N165" s="61">
        <v>2</v>
      </c>
      <c r="O165" s="61">
        <v>1</v>
      </c>
      <c r="P165" s="61">
        <v>10</v>
      </c>
      <c r="Q165" s="61">
        <f t="shared" si="27"/>
        <v>2</v>
      </c>
      <c r="R165" s="61">
        <f t="shared" si="28"/>
        <v>20</v>
      </c>
      <c r="S165" s="61" t="str">
        <f t="shared" si="29"/>
        <v>B-2</v>
      </c>
      <c r="T165" s="62" t="str">
        <f t="shared" si="30"/>
        <v>IV</v>
      </c>
      <c r="U165" s="62" t="str">
        <f t="shared" si="32"/>
        <v>Aceptable</v>
      </c>
      <c r="V165" s="60">
        <v>3</v>
      </c>
      <c r="W165" s="58" t="str">
        <f>VLOOKUP(I165,Hoja2!A$3:I$54,6,0)</f>
        <v>SECUELA, CALIFICACIÓN DE ENFERMEDAD LABORAL, MUERTE</v>
      </c>
      <c r="X165" s="65"/>
      <c r="Y165" s="65"/>
      <c r="Z165" s="65"/>
      <c r="AA165" s="64" t="str">
        <f>VLOOKUP(I165,Hoja2!A$3:I$54,7,0)</f>
        <v>NS QUIMICOS</v>
      </c>
      <c r="AB165" s="64" t="str">
        <f>VLOOKUP(I165,Hoja2!A$3:I$54,8,0)</f>
        <v>BUENAS PRACTICAS, AUTOCUIDADO Y EPP</v>
      </c>
      <c r="AC165" s="65" t="str">
        <f>VLOOKUP(I165,Hoja2!A$3:I$54,9,0)</f>
        <v>FORTALECIMIENTO PVE QUÍMICO</v>
      </c>
      <c r="AD165" s="82"/>
    </row>
    <row r="166" spans="1:30" ht="15">
      <c r="A166" s="133"/>
      <c r="B166" s="130"/>
      <c r="C166" s="115"/>
      <c r="D166" s="118"/>
      <c r="E166" s="121"/>
      <c r="F166" s="121"/>
      <c r="G166" s="121"/>
      <c r="H166" s="58" t="str">
        <f>VLOOKUP(I166,Hoja2!A$3:I$54,2,0)</f>
        <v>MICROORGANISMOS</v>
      </c>
      <c r="I166" s="59" t="s">
        <v>237</v>
      </c>
      <c r="J166" s="58" t="str">
        <f>VLOOKUP(I166,Hoja2!A$3:I$54,3,0)</f>
        <v>GRIPAS, NAUSEAS, MAREOS, MALESTAR GENERAL</v>
      </c>
      <c r="K166" s="60"/>
      <c r="L166" s="58" t="str">
        <f>VLOOKUP(I166,Hoja2!A$3:I$54,4,0)</f>
        <v>PG INSPECCIONES, PG EMERGENCIA</v>
      </c>
      <c r="M166" s="58" t="str">
        <f>VLOOKUP(I166,Hoja2!A$3:I$54,5,0)</f>
        <v>PVE BIOLÓGICO</v>
      </c>
      <c r="N166" s="61">
        <v>2</v>
      </c>
      <c r="O166" s="61">
        <v>1</v>
      </c>
      <c r="P166" s="61">
        <v>10</v>
      </c>
      <c r="Q166" s="61">
        <f t="shared" si="27"/>
        <v>2</v>
      </c>
      <c r="R166" s="61">
        <f t="shared" si="28"/>
        <v>20</v>
      </c>
      <c r="S166" s="61" t="str">
        <f t="shared" si="29"/>
        <v>B-2</v>
      </c>
      <c r="T166" s="62" t="str">
        <f t="shared" si="30"/>
        <v>IV</v>
      </c>
      <c r="U166" s="62" t="str">
        <f t="shared" si="32"/>
        <v>Aceptable</v>
      </c>
      <c r="V166" s="60">
        <v>3</v>
      </c>
      <c r="W166" s="58" t="str">
        <f>VLOOKUP(I166,Hoja2!A$3:I$54,6,0)</f>
        <v>SECUELA</v>
      </c>
      <c r="X166" s="65"/>
      <c r="Y166" s="65"/>
      <c r="Z166" s="65"/>
      <c r="AA166" s="64" t="str">
        <f>VLOOKUP(I166,Hoja2!A$3:I$54,7,0)</f>
        <v>NS BIOLÓGICO</v>
      </c>
      <c r="AB166" s="64" t="str">
        <f>VLOOKUP(I166,Hoja2!A$3:I$54,8,0)</f>
        <v>N/A</v>
      </c>
      <c r="AC166" s="65" t="str">
        <f>VLOOKUP(I166,Hoja2!A$3:I$54,9,0)</f>
        <v>BUENAS PRACTICAS</v>
      </c>
      <c r="AD166" s="82"/>
    </row>
    <row r="167" spans="1:30" ht="25.5">
      <c r="A167" s="133"/>
      <c r="B167" s="130"/>
      <c r="C167" s="115"/>
      <c r="D167" s="118"/>
      <c r="E167" s="121"/>
      <c r="F167" s="121"/>
      <c r="G167" s="121"/>
      <c r="H167" s="58" t="str">
        <f>VLOOKUP(I167,Hoja2!A$3:I$54,2,0)</f>
        <v>MICROORGANISMOS EN EL AMBIENTE</v>
      </c>
      <c r="I167" s="59" t="s">
        <v>240</v>
      </c>
      <c r="J167" s="58" t="str">
        <f>VLOOKUP(I167,Hoja2!A$3:I$54,3,0)</f>
        <v>LESIONES EN LA PIEL, MALESTAR GENERAL</v>
      </c>
      <c r="K167" s="60"/>
      <c r="L167" s="58" t="str">
        <f>VLOOKUP(I167,Hoja2!A$3:I$54,4,0)</f>
        <v>PG INSPECCIONES, PG EMERGENCIA</v>
      </c>
      <c r="M167" s="58" t="str">
        <f>VLOOKUP(I167,Hoja2!A$3:I$54,5,0)</f>
        <v>PVE BIOLÓGICO, ELEMENTOS DE PROTECCION PERSONAL</v>
      </c>
      <c r="N167" s="61">
        <v>2</v>
      </c>
      <c r="O167" s="61">
        <v>3</v>
      </c>
      <c r="P167" s="61">
        <v>10</v>
      </c>
      <c r="Q167" s="61">
        <f t="shared" si="27"/>
        <v>6</v>
      </c>
      <c r="R167" s="61">
        <f t="shared" si="28"/>
        <v>60</v>
      </c>
      <c r="S167" s="61" t="str">
        <f t="shared" si="29"/>
        <v>M-6</v>
      </c>
      <c r="T167" s="62" t="str">
        <f t="shared" si="30"/>
        <v>III</v>
      </c>
      <c r="U167" s="62" t="str">
        <f t="shared" si="32"/>
        <v>Mejorable</v>
      </c>
      <c r="V167" s="60">
        <v>3</v>
      </c>
      <c r="W167" s="58" t="str">
        <f>VLOOKUP(I167,Hoja2!A$3:I$54,6,0)</f>
        <v>SECUELA, CALIFICACIÓN DE ENFERMEDAD LABORAL, MUERTE</v>
      </c>
      <c r="X167" s="65"/>
      <c r="Y167" s="65"/>
      <c r="Z167" s="65"/>
      <c r="AA167" s="64" t="str">
        <f>VLOOKUP(I167,Hoja2!A$3:I$54,7,0)</f>
        <v>NS BIOLÓGICO</v>
      </c>
      <c r="AB167" s="64" t="str">
        <f>VLOOKUP(I167,Hoja2!A$3:I$54,8,0)</f>
        <v>AUTOCIODADO E HIGIENE, USO DE EPP</v>
      </c>
      <c r="AC167" s="65" t="str">
        <f>VLOOKUP(I167,Hoja2!A$3:I$54,9,0)</f>
        <v>N/A</v>
      </c>
      <c r="AD167" s="82"/>
    </row>
    <row r="168" spans="1:30" ht="25.5">
      <c r="A168" s="133"/>
      <c r="B168" s="130"/>
      <c r="C168" s="115"/>
      <c r="D168" s="118"/>
      <c r="E168" s="121"/>
      <c r="F168" s="121"/>
      <c r="G168" s="121"/>
      <c r="H168" s="58" t="str">
        <f>VLOOKUP(I168,Hoja2!A$3:I$54,2,0)</f>
        <v>HONGOS</v>
      </c>
      <c r="I168" s="59" t="s">
        <v>113</v>
      </c>
      <c r="J168" s="58" t="str">
        <f>VLOOKUP(I168,Hoja2!A$3:I$54,3,0)</f>
        <v>LESIONES EN LA PIEL</v>
      </c>
      <c r="K168" s="60"/>
      <c r="L168" s="58" t="str">
        <f>VLOOKUP(I168,Hoja2!A$3:I$54,4,0)</f>
        <v>PG INSPECCIONES, PG EMERGENCIA</v>
      </c>
      <c r="M168" s="58" t="str">
        <f>VLOOKUP(I168,Hoja2!A$3:I$54,5,0)</f>
        <v>PVE BIOLÓGICO</v>
      </c>
      <c r="N168" s="61">
        <v>2</v>
      </c>
      <c r="O168" s="61">
        <v>1</v>
      </c>
      <c r="P168" s="61">
        <v>10</v>
      </c>
      <c r="Q168" s="61">
        <f t="shared" si="27"/>
        <v>2</v>
      </c>
      <c r="R168" s="61">
        <f t="shared" si="28"/>
        <v>20</v>
      </c>
      <c r="S168" s="61" t="str">
        <f t="shared" si="29"/>
        <v>B-2</v>
      </c>
      <c r="T168" s="62" t="str">
        <f t="shared" si="30"/>
        <v>IV</v>
      </c>
      <c r="U168" s="62" t="str">
        <f t="shared" si="32"/>
        <v>Aceptable</v>
      </c>
      <c r="V168" s="60">
        <v>3</v>
      </c>
      <c r="W168" s="58" t="str">
        <f>VLOOKUP(I168,Hoja2!A$3:I$54,6,0)</f>
        <v>SECUELA</v>
      </c>
      <c r="X168" s="65"/>
      <c r="Y168" s="65"/>
      <c r="Z168" s="65"/>
      <c r="AA168" s="64" t="str">
        <f>VLOOKUP(I168,Hoja2!A$3:I$54,7,0)</f>
        <v>NS BIOLÓGICO</v>
      </c>
      <c r="AB168" s="64" t="str">
        <f>VLOOKUP(I168,Hoja2!A$3:I$54,8,0)</f>
        <v>AUTOCUIDADO E HIGIENE, USO DE EPP</v>
      </c>
      <c r="AC168" s="65" t="str">
        <f>VLOOKUP(I168,Hoja2!A$3:I$54,9,0)</f>
        <v>N/A</v>
      </c>
      <c r="AD168" s="82"/>
    </row>
    <row r="169" spans="1:30" ht="40.5">
      <c r="A169" s="133"/>
      <c r="B169" s="130"/>
      <c r="C169" s="115"/>
      <c r="D169" s="118"/>
      <c r="E169" s="121"/>
      <c r="F169" s="121"/>
      <c r="G169" s="121"/>
      <c r="H169" s="58" t="str">
        <f>VLOOKUP(I169,Hoja2!A$3:I$54,2,0)</f>
        <v>FLUIDOS</v>
      </c>
      <c r="I169" s="59" t="s">
        <v>117</v>
      </c>
      <c r="J169" s="58" t="str">
        <f>VLOOKUP(I169,Hoja2!A$3:I$54,3,0)</f>
        <v>LESIONES DÉRMICAS</v>
      </c>
      <c r="K169" s="60"/>
      <c r="L169" s="58" t="str">
        <f>VLOOKUP(I169,Hoja2!A$3:I$54,4,0)</f>
        <v>PG INSPECCIONES, PG EMERGENCIA</v>
      </c>
      <c r="M169" s="58" t="str">
        <f>VLOOKUP(I169,Hoja2!A$3:I$54,5,0)</f>
        <v>PVE BIOLÓGICO, ELEMENTOS DE PROTECCION PERSONAL</v>
      </c>
      <c r="N169" s="61">
        <v>2</v>
      </c>
      <c r="O169" s="61">
        <v>4</v>
      </c>
      <c r="P169" s="61">
        <v>25</v>
      </c>
      <c r="Q169" s="61">
        <f t="shared" si="27"/>
        <v>8</v>
      </c>
      <c r="R169" s="61">
        <f t="shared" si="28"/>
        <v>200</v>
      </c>
      <c r="S169" s="61" t="str">
        <f t="shared" si="29"/>
        <v>M-8</v>
      </c>
      <c r="T169" s="62" t="str">
        <f t="shared" si="30"/>
        <v>II</v>
      </c>
      <c r="U169" s="62" t="str">
        <f t="shared" si="32"/>
        <v>No Aceptable o Aceptable con Control Especifico</v>
      </c>
      <c r="V169" s="60">
        <v>3</v>
      </c>
      <c r="W169" s="58" t="str">
        <f>VLOOKUP(I169,Hoja2!A$3:I$54,6,0)</f>
        <v>SECUELA, CALIFICACIÓN DE ENFERMEDAD LABORAL, MUERTE</v>
      </c>
      <c r="X169" s="65"/>
      <c r="Y169" s="65"/>
      <c r="Z169" s="65"/>
      <c r="AA169" s="64" t="str">
        <f>VLOOKUP(I169,Hoja2!A$3:I$54,7,0)</f>
        <v>NS BIOLÓGICO</v>
      </c>
      <c r="AB169" s="64" t="str">
        <f>VLOOKUP(I169,Hoja2!A$3:I$54,8,0)</f>
        <v>AUTOCUIDADO E HIGIENE, USO DE EPP</v>
      </c>
      <c r="AC169" s="65" t="str">
        <f>VLOOKUP(I169,Hoja2!A$3:I$54,9,0)</f>
        <v>N/A</v>
      </c>
      <c r="AD169" s="82"/>
    </row>
    <row r="170" spans="1:30" ht="25.5">
      <c r="A170" s="133"/>
      <c r="B170" s="130"/>
      <c r="C170" s="115"/>
      <c r="D170" s="118"/>
      <c r="E170" s="121"/>
      <c r="F170" s="121"/>
      <c r="G170" s="121"/>
      <c r="H170" s="58" t="str">
        <f>VLOOKUP(I170,Hoja2!A$3:I$54,2,0)</f>
        <v>PARÁSITOS</v>
      </c>
      <c r="I170" s="59" t="s">
        <v>119</v>
      </c>
      <c r="J170" s="58" t="str">
        <f>VLOOKUP(I170,Hoja2!A$3:I$54,3,0)</f>
        <v>LESIONES, INFECCIONES PARASITARIAS</v>
      </c>
      <c r="K170" s="60"/>
      <c r="L170" s="58" t="str">
        <f>VLOOKUP(I170,Hoja2!A$3:I$54,4,0)</f>
        <v>PG INSPECCIONES, PG EMERGENCIA</v>
      </c>
      <c r="M170" s="58" t="str">
        <f>VLOOKUP(I170,Hoja2!A$3:I$54,5,0)</f>
        <v>PVE BIOLÓGICO, ELEMENTOS DE PROTECCION PERSONAL</v>
      </c>
      <c r="N170" s="61">
        <v>2</v>
      </c>
      <c r="O170" s="61">
        <v>2</v>
      </c>
      <c r="P170" s="61">
        <v>10</v>
      </c>
      <c r="Q170" s="61">
        <f t="shared" si="27"/>
        <v>4</v>
      </c>
      <c r="R170" s="61">
        <f t="shared" si="28"/>
        <v>40</v>
      </c>
      <c r="S170" s="61" t="str">
        <f t="shared" si="29"/>
        <v>B-4</v>
      </c>
      <c r="T170" s="62" t="str">
        <f t="shared" si="30"/>
        <v>III</v>
      </c>
      <c r="U170" s="62" t="str">
        <f t="shared" si="32"/>
        <v>Mejorable</v>
      </c>
      <c r="V170" s="60">
        <v>3</v>
      </c>
      <c r="W170" s="58" t="str">
        <f>VLOOKUP(I170,Hoja2!A$3:I$54,6,0)</f>
        <v>SECUELA</v>
      </c>
      <c r="X170" s="65"/>
      <c r="Y170" s="65"/>
      <c r="Z170" s="65"/>
      <c r="AA170" s="64" t="str">
        <f>VLOOKUP(I170,Hoja2!A$3:I$54,7,0)</f>
        <v>NS BIOLÓGICO</v>
      </c>
      <c r="AB170" s="64" t="str">
        <f>VLOOKUP(I170,Hoja2!A$3:I$54,8,0)</f>
        <v>AUTOCUIDADO E HIGIENE, USO DE EPP</v>
      </c>
      <c r="AC170" s="65" t="str">
        <f>VLOOKUP(I170,Hoja2!A$3:I$54,9,0)</f>
        <v>N/A</v>
      </c>
      <c r="AD170" s="82"/>
    </row>
    <row r="171" spans="1:30" ht="25.5">
      <c r="A171" s="133"/>
      <c r="B171" s="130"/>
      <c r="C171" s="115"/>
      <c r="D171" s="118"/>
      <c r="E171" s="121"/>
      <c r="F171" s="121"/>
      <c r="G171" s="121"/>
      <c r="H171" s="58" t="str">
        <f>VLOOKUP(I171,Hoja2!A$3:I$54,2,0)</f>
        <v>ANIMALES VIVOS</v>
      </c>
      <c r="I171" s="59" t="s">
        <v>122</v>
      </c>
      <c r="J171" s="58" t="str">
        <f>VLOOKUP(I171,Hoja2!A$3:I$54,3,0)</f>
        <v>LESIONES EN TEJIDOS, INFECCIONES, ENFERMADES INFECTOCONTAGIOSAS</v>
      </c>
      <c r="K171" s="60"/>
      <c r="L171" s="58" t="str">
        <f>VLOOKUP(I171,Hoja2!A$3:I$54,4,0)</f>
        <v>PG INSPECCIONES, PG EMERGENCIA</v>
      </c>
      <c r="M171" s="58" t="str">
        <f>VLOOKUP(I171,Hoja2!A$3:I$54,5,0)</f>
        <v>ELEMENTOS DE PROTECCIÓN PERSONAL</v>
      </c>
      <c r="N171" s="61">
        <v>2</v>
      </c>
      <c r="O171" s="61">
        <v>2</v>
      </c>
      <c r="P171" s="61">
        <v>10</v>
      </c>
      <c r="Q171" s="61">
        <f t="shared" si="27"/>
        <v>4</v>
      </c>
      <c r="R171" s="61">
        <f t="shared" si="28"/>
        <v>40</v>
      </c>
      <c r="S171" s="61" t="str">
        <f t="shared" si="29"/>
        <v>B-4</v>
      </c>
      <c r="T171" s="62" t="str">
        <f t="shared" si="30"/>
        <v>III</v>
      </c>
      <c r="U171" s="62" t="str">
        <f t="shared" si="32"/>
        <v>Mejorable</v>
      </c>
      <c r="V171" s="60">
        <v>3</v>
      </c>
      <c r="W171" s="58" t="str">
        <f>VLOOKUP(I171,Hoja2!A$3:I$54,6,0)</f>
        <v>SECUELA, CALIFICACIÓN DE ENFERMEDAD LABORAL, MUERTE</v>
      </c>
      <c r="X171" s="65"/>
      <c r="Y171" s="65"/>
      <c r="Z171" s="65"/>
      <c r="AA171" s="64" t="str">
        <f>VLOOKUP(I171,Hoja2!A$3:I$54,7,0)</f>
        <v>NS BIOLÓGICO</v>
      </c>
      <c r="AB171" s="64" t="str">
        <f>VLOOKUP(I171,Hoja2!A$3:I$54,8,0)</f>
        <v>AUTOCUIDADO E HIGIENE, USO DE EPP</v>
      </c>
      <c r="AC171" s="65" t="str">
        <f>VLOOKUP(I171,Hoja2!A$3:I$54,9,0)</f>
        <v>BUENAS PRACTICAS</v>
      </c>
      <c r="AD171" s="82"/>
    </row>
    <row r="172" spans="1:30" ht="38.25">
      <c r="A172" s="133"/>
      <c r="B172" s="130"/>
      <c r="C172" s="115"/>
      <c r="D172" s="118"/>
      <c r="E172" s="121"/>
      <c r="F172" s="121"/>
      <c r="G172" s="121"/>
      <c r="H172" s="58" t="str">
        <f>VLOOKUP(I172,Hoja2!A$3:I$54,2,0)</f>
        <v>CARGA DE UN PESO MAYOR AL RECOMENDADO</v>
      </c>
      <c r="I172" s="59" t="s">
        <v>125</v>
      </c>
      <c r="J172" s="58" t="str">
        <f>VLOOKUP(I172,Hoja2!A$3:I$54,3,0)</f>
        <v>LESIONES OSTEOMUSCULARES</v>
      </c>
      <c r="K172" s="60"/>
      <c r="L172" s="58" t="str">
        <f>VLOOKUP(I172,Hoja2!A$3:I$54,4,0)</f>
        <v>PG INSPECCIONES, PG EMERGENCIA</v>
      </c>
      <c r="M172" s="58" t="str">
        <f>VLOOKUP(I172,Hoja2!A$3:I$54,5,0)</f>
        <v>PVE BIOMECÁNICO, PROGRAMA PAUSAS ACTIVAS, PG MEDICINA PREVENTIVA Y DEL TRABAJO</v>
      </c>
      <c r="N172" s="61">
        <v>2</v>
      </c>
      <c r="O172" s="61">
        <v>3</v>
      </c>
      <c r="P172" s="61">
        <v>10</v>
      </c>
      <c r="Q172" s="61">
        <f t="shared" si="27"/>
        <v>6</v>
      </c>
      <c r="R172" s="61">
        <f t="shared" si="28"/>
        <v>60</v>
      </c>
      <c r="S172" s="61" t="str">
        <f t="shared" si="29"/>
        <v>M-6</v>
      </c>
      <c r="T172" s="62" t="str">
        <f t="shared" si="30"/>
        <v>III</v>
      </c>
      <c r="U172" s="62" t="str">
        <f t="shared" si="32"/>
        <v>Mejorable</v>
      </c>
      <c r="V172" s="60">
        <v>3</v>
      </c>
      <c r="W172" s="58" t="str">
        <f>VLOOKUP(I172,Hoja2!A$3:I$54,6,0)</f>
        <v>SECUELA, CALIFICACIÓN DE ENFERMEDAD LABORAL</v>
      </c>
      <c r="X172" s="65"/>
      <c r="Y172" s="65"/>
      <c r="Z172" s="65"/>
      <c r="AA172" s="64" t="str">
        <f>VLOOKUP(I172,Hoja2!A$3:I$54,7,0)</f>
        <v>NS MANEJO DE CARGAS</v>
      </c>
      <c r="AB172" s="64" t="str">
        <f>VLOOKUP(I172,Hoja2!A$3:I$54,8,0)</f>
        <v>LEVANTAMIENTO MANUAL Y MECÁNICO DE CARGAS</v>
      </c>
      <c r="AC172" s="65" t="str">
        <f>VLOOKUP(I172,Hoja2!A$3:I$54,9,0)</f>
        <v>FORTALECIMIENTO PVE BIOMECÁNICO</v>
      </c>
      <c r="AD172" s="82"/>
    </row>
    <row r="173" spans="1:30" ht="25.5">
      <c r="A173" s="133"/>
      <c r="B173" s="130"/>
      <c r="C173" s="115"/>
      <c r="D173" s="118"/>
      <c r="E173" s="121"/>
      <c r="F173" s="121"/>
      <c r="G173" s="121"/>
      <c r="H173" s="58" t="str">
        <f>VLOOKUP(I173,Hoja2!A$3:I$54,2,0)</f>
        <v>RELACIONES, COHESIÓN, CALIDAD DE INTERACCIONES NO EFECTIVA, NO HAY TRABAJO EN EQUIPO</v>
      </c>
      <c r="I173" s="59" t="s">
        <v>141</v>
      </c>
      <c r="J173" s="58" t="str">
        <f>VLOOKUP(I173,Hoja2!A$3:I$54,3,0)</f>
        <v>ENFERMEDADES DIGESTIVAS, IRRITABILIDAD</v>
      </c>
      <c r="K173" s="60"/>
      <c r="L173" s="58" t="str">
        <f>VLOOKUP(I173,Hoja2!A$3:I$54,4,0)</f>
        <v>N/A</v>
      </c>
      <c r="M173" s="58" t="str">
        <f>VLOOKUP(I173,Hoja2!A$3:I$54,5,0)</f>
        <v>PVE PSICOSOCIAL</v>
      </c>
      <c r="N173" s="61">
        <v>2</v>
      </c>
      <c r="O173" s="61">
        <v>3</v>
      </c>
      <c r="P173" s="61">
        <v>10</v>
      </c>
      <c r="Q173" s="61">
        <f aca="true" t="shared" si="33" ref="Q173:Q215">N173*O173</f>
        <v>6</v>
      </c>
      <c r="R173" s="61">
        <f aca="true" t="shared" si="34" ref="R173:R215">Q173*P173</f>
        <v>60</v>
      </c>
      <c r="S173" s="61" t="str">
        <f aca="true" t="shared" si="35" ref="S173:S215">IF(Q173=40,"MA-40",IF(Q173=30,"MA-30",IF(Q173=20,"A-20",IF(Q173=10,"A-10",IF(Q173=24,"MA-24",IF(Q173=18,"A-18",IF(Q173=12,"A-12",IF(Q173=6,"M-6",IF(Q173=8,"M-8",IF(Q173=6,"M-6",IF(Q173=4,"B-4",IF(Q173=2,"B-2",))))))))))))</f>
        <v>M-6</v>
      </c>
      <c r="T173" s="62" t="str">
        <f aca="true" t="shared" si="36" ref="T173:T215">IF(R173&lt;=20,"IV",IF(R173&lt;=120,"III",IF(R173&lt;=500,"II",IF(R173&lt;=4000,"I"))))</f>
        <v>III</v>
      </c>
      <c r="U173" s="62" t="str">
        <f t="shared" si="32"/>
        <v>Mejorable</v>
      </c>
      <c r="V173" s="60">
        <v>3</v>
      </c>
      <c r="W173" s="58" t="str">
        <f>VLOOKUP(I173,Hoja2!A$3:I$54,6,0)</f>
        <v>SECUELA, CALIFICACIÓN DE ENFERMEDAD LABORAL</v>
      </c>
      <c r="X173" s="65"/>
      <c r="Y173" s="65"/>
      <c r="Z173" s="65"/>
      <c r="AA173" s="64" t="str">
        <f>VLOOKUP(I173,Hoja2!A$3:I$54,7,0)</f>
        <v>N/A</v>
      </c>
      <c r="AB173" s="64" t="str">
        <f>VLOOKUP(I173,Hoja2!A$3:I$54,8,0)</f>
        <v>N/A</v>
      </c>
      <c r="AC173" s="65" t="str">
        <f>VLOOKUP(I173,Hoja2!A$3:I$54,9,0)</f>
        <v>FORTALECIMIENTO PVE PSICOSOCIAL</v>
      </c>
      <c r="AD173" s="82"/>
    </row>
    <row r="174" spans="1:30" ht="25.5">
      <c r="A174" s="133"/>
      <c r="B174" s="130"/>
      <c r="C174" s="115"/>
      <c r="D174" s="118"/>
      <c r="E174" s="121"/>
      <c r="F174" s="121"/>
      <c r="G174" s="121"/>
      <c r="H174" s="58" t="str">
        <f>VLOOKUP(I174,Hoja2!A$3:I$54,2,0)</f>
        <v>CARGA MENTAL, DEMANDAS EMOCIONALES, INESPECIFICIDAD DE DEFINICIÓN DE ROLES, MONOTONÍA</v>
      </c>
      <c r="I174" s="59" t="s">
        <v>146</v>
      </c>
      <c r="J174" s="58" t="str">
        <f>VLOOKUP(I174,Hoja2!A$3:I$54,3,0)</f>
        <v>ESTRÉS, CEFALÉA, IRRITABILIDAD</v>
      </c>
      <c r="K174" s="60"/>
      <c r="L174" s="58" t="str">
        <f>VLOOKUP(I174,Hoja2!A$3:I$54,4,0)</f>
        <v>N/A</v>
      </c>
      <c r="M174" s="58" t="str">
        <f>VLOOKUP(I174,Hoja2!A$3:I$54,5,0)</f>
        <v>PVE PSICOSOCIAL</v>
      </c>
      <c r="N174" s="61">
        <v>2</v>
      </c>
      <c r="O174" s="61">
        <v>1</v>
      </c>
      <c r="P174" s="61">
        <v>10</v>
      </c>
      <c r="Q174" s="61">
        <f t="shared" si="33"/>
        <v>2</v>
      </c>
      <c r="R174" s="61">
        <f t="shared" si="34"/>
        <v>20</v>
      </c>
      <c r="S174" s="61" t="str">
        <f t="shared" si="35"/>
        <v>B-2</v>
      </c>
      <c r="T174" s="62" t="str">
        <f t="shared" si="36"/>
        <v>IV</v>
      </c>
      <c r="U174" s="62" t="str">
        <f t="shared" si="32"/>
        <v>Aceptable</v>
      </c>
      <c r="V174" s="60">
        <v>3</v>
      </c>
      <c r="W174" s="58" t="str">
        <f>VLOOKUP(I174,Hoja2!A$3:I$54,6,0)</f>
        <v>SECUELA, CALIFICACIÓN DE ENFERMEDAD LABORAL</v>
      </c>
      <c r="X174" s="65"/>
      <c r="Y174" s="65"/>
      <c r="Z174" s="65"/>
      <c r="AA174" s="64" t="str">
        <f>VLOOKUP(I174,Hoja2!A$3:I$54,7,0)</f>
        <v>N/A</v>
      </c>
      <c r="AB174" s="64" t="str">
        <f>VLOOKUP(I174,Hoja2!A$3:I$54,8,0)</f>
        <v>N/A</v>
      </c>
      <c r="AC174" s="65" t="str">
        <f>VLOOKUP(I174,Hoja2!A$3:I$54,9,0)</f>
        <v>FORTALECIMIENTO PVE PSICOSOCIAL</v>
      </c>
      <c r="AD174" s="82"/>
    </row>
    <row r="175" spans="1:30" ht="38.25">
      <c r="A175" s="133"/>
      <c r="B175" s="130"/>
      <c r="C175" s="115"/>
      <c r="D175" s="118"/>
      <c r="E175" s="121"/>
      <c r="F175" s="121"/>
      <c r="G175" s="121"/>
      <c r="H175" s="58" t="str">
        <f>VLOOKUP(I175,Hoja2!A$3:I$54,2,0)</f>
        <v>TECNOLOGÍA NO AVANZADA, COMUNICACIÓN NO EFECTIVA, SOBRECARGA CUANTITATIVA Y CUALITATIVA, NO HAY VARIACIÓN EN FORMA DE TRABAJO</v>
      </c>
      <c r="I175" s="59" t="s">
        <v>149</v>
      </c>
      <c r="J175" s="58" t="str">
        <f>VLOOKUP(I175,Hoja2!A$3:I$54,3,0)</f>
        <v>ENFERMEDADES DIGESTIVAS, IRRITABILIDAD</v>
      </c>
      <c r="K175" s="60"/>
      <c r="L175" s="58" t="str">
        <f>VLOOKUP(I175,Hoja2!A$3:I$54,4,0)</f>
        <v>N/A</v>
      </c>
      <c r="M175" s="58" t="str">
        <f>VLOOKUP(I175,Hoja2!A$3:I$54,5,0)</f>
        <v>PVE PSICOSOCIAL</v>
      </c>
      <c r="N175" s="61">
        <v>2</v>
      </c>
      <c r="O175" s="61">
        <v>2</v>
      </c>
      <c r="P175" s="61">
        <v>10</v>
      </c>
      <c r="Q175" s="61">
        <f t="shared" si="33"/>
        <v>4</v>
      </c>
      <c r="R175" s="61">
        <f t="shared" si="34"/>
        <v>40</v>
      </c>
      <c r="S175" s="61" t="str">
        <f t="shared" si="35"/>
        <v>B-4</v>
      </c>
      <c r="T175" s="66" t="str">
        <f t="shared" si="36"/>
        <v>III</v>
      </c>
      <c r="U175" s="66" t="str">
        <f t="shared" si="32"/>
        <v>Mejorable</v>
      </c>
      <c r="V175" s="60">
        <v>3</v>
      </c>
      <c r="W175" s="58" t="str">
        <f>VLOOKUP(I175,Hoja2!A$3:I$54,6,0)</f>
        <v>SECUELA, CALIFICACIÓN DE ENFERMEDAD LABORAL</v>
      </c>
      <c r="X175" s="65"/>
      <c r="Y175" s="65"/>
      <c r="Z175" s="65"/>
      <c r="AA175" s="64" t="str">
        <f>VLOOKUP(I175,Hoja2!A$3:I$54,7,0)</f>
        <v>N/A</v>
      </c>
      <c r="AB175" s="64" t="str">
        <f>VLOOKUP(I175,Hoja2!A$3:I$54,8,0)</f>
        <v>N/A</v>
      </c>
      <c r="AC175" s="65" t="str">
        <f>VLOOKUP(I175,Hoja2!A$3:I$54,9,0)</f>
        <v>FORTALECIMIENTO PVE PSICOSOCIAL</v>
      </c>
      <c r="AD175" s="82"/>
    </row>
    <row r="176" spans="1:30" ht="25.5">
      <c r="A176" s="133"/>
      <c r="B176" s="130"/>
      <c r="C176" s="115"/>
      <c r="D176" s="118"/>
      <c r="E176" s="121"/>
      <c r="F176" s="121"/>
      <c r="G176" s="121"/>
      <c r="H176" s="58" t="str">
        <f>VLOOKUP(I176,Hoja2!A$3:I$54,2,0)</f>
        <v>ESTILOS DE MANDO RÍGIDOS, AUSENCIA DE CAPACITACIÓN, AUSENCIA DE PROGRAMAS DE BIENESTAR</v>
      </c>
      <c r="I176" s="59" t="s">
        <v>154</v>
      </c>
      <c r="J176" s="58" t="str">
        <f>VLOOKUP(I176,Hoja2!A$3:I$54,3,0)</f>
        <v>ESTRÉS, DEPRESIÓN, DESMOTIVACIÓN, AUSENCIA DE ATENCIÓN</v>
      </c>
      <c r="K176" s="60"/>
      <c r="L176" s="58" t="str">
        <f>VLOOKUP(I176,Hoja2!A$3:I$54,4,0)</f>
        <v>N/A</v>
      </c>
      <c r="M176" s="58" t="str">
        <f>VLOOKUP(I176,Hoja2!A$3:I$54,5,0)</f>
        <v>PVE PSICOSOCIAL</v>
      </c>
      <c r="N176" s="61">
        <v>2</v>
      </c>
      <c r="O176" s="61">
        <v>2</v>
      </c>
      <c r="P176" s="61">
        <v>10</v>
      </c>
      <c r="Q176" s="61">
        <f t="shared" si="33"/>
        <v>4</v>
      </c>
      <c r="R176" s="61">
        <f t="shared" si="34"/>
        <v>40</v>
      </c>
      <c r="S176" s="61" t="str">
        <f t="shared" si="35"/>
        <v>B-4</v>
      </c>
      <c r="T176" s="66" t="str">
        <f t="shared" si="36"/>
        <v>III</v>
      </c>
      <c r="U176" s="66" t="str">
        <f t="shared" si="32"/>
        <v>Mejorable</v>
      </c>
      <c r="V176" s="60">
        <v>3</v>
      </c>
      <c r="W176" s="58" t="str">
        <f>VLOOKUP(I176,Hoja2!A$3:I$54,6,0)</f>
        <v>SECUELA, CALIFICACIÓN DE ENFERMEDAD LABORAL</v>
      </c>
      <c r="X176" s="65"/>
      <c r="Y176" s="65"/>
      <c r="Z176" s="65"/>
      <c r="AA176" s="64" t="str">
        <f>VLOOKUP(I176,Hoja2!A$3:I$54,7,0)</f>
        <v>N/A</v>
      </c>
      <c r="AB176" s="64" t="str">
        <f>VLOOKUP(I176,Hoja2!A$3:I$54,8,0)</f>
        <v>N/A</v>
      </c>
      <c r="AC176" s="65" t="str">
        <f>VLOOKUP(I176,Hoja2!A$3:I$54,9,0)</f>
        <v>FORTALECIMIENTO PVE PSICOSOCIAL</v>
      </c>
      <c r="AD176" s="82"/>
    </row>
    <row r="177" spans="1:30" ht="25.5">
      <c r="A177" s="133"/>
      <c r="B177" s="130"/>
      <c r="C177" s="115"/>
      <c r="D177" s="118"/>
      <c r="E177" s="121"/>
      <c r="F177" s="121"/>
      <c r="G177" s="121"/>
      <c r="H177" s="58" t="str">
        <f>VLOOKUP(I177,Hoja2!A$3:I$54,2,0)</f>
        <v>SISMOS, INCENDIOS, INUNDACIONES, TERREMOTOS, VENDAVALES</v>
      </c>
      <c r="I177" s="59" t="s">
        <v>250</v>
      </c>
      <c r="J177" s="58" t="str">
        <f>VLOOKUP(I177,Hoja2!A$3:I$54,3,0)</f>
        <v>LESIONES, ATRAPAMIENTO, APLASTAMIENTO, PÉRDIDAS MATERIALES</v>
      </c>
      <c r="K177" s="60"/>
      <c r="L177" s="58" t="str">
        <f>VLOOKUP(I177,Hoja2!A$3:I$54,4,0)</f>
        <v>PG INSPECCIONES, PG EMERGENCIA</v>
      </c>
      <c r="M177" s="58" t="str">
        <f>VLOOKUP(I177,Hoja2!A$3:I$54,5,0)</f>
        <v>BRIGADAS DE EMERGENCIA</v>
      </c>
      <c r="N177" s="61">
        <v>2</v>
      </c>
      <c r="O177" s="61">
        <v>2</v>
      </c>
      <c r="P177" s="61">
        <v>10</v>
      </c>
      <c r="Q177" s="61">
        <f t="shared" si="33"/>
        <v>4</v>
      </c>
      <c r="R177" s="61">
        <f t="shared" si="34"/>
        <v>40</v>
      </c>
      <c r="S177" s="61" t="str">
        <f t="shared" si="35"/>
        <v>B-4</v>
      </c>
      <c r="T177" s="66" t="str">
        <f t="shared" si="36"/>
        <v>III</v>
      </c>
      <c r="U177" s="66" t="str">
        <f t="shared" si="32"/>
        <v>Mejorable</v>
      </c>
      <c r="V177" s="60">
        <v>3</v>
      </c>
      <c r="W177" s="58" t="str">
        <f>VLOOKUP(I177,Hoja2!A$3:I$54,6,0)</f>
        <v>SECUELA, CALIFICACIÓN DE ENFERMEDAD LABORAL, MUERTE</v>
      </c>
      <c r="X177" s="65"/>
      <c r="Y177" s="65"/>
      <c r="Z177" s="65"/>
      <c r="AA177" s="64" t="str">
        <f>VLOOKUP(I177,Hoja2!A$3:I$54,7,0)</f>
        <v>NS PLANES DE EMERGENCIA</v>
      </c>
      <c r="AB177" s="64" t="str">
        <f>VLOOKUP(I177,Hoja2!A$3:I$54,8,0)</f>
        <v>N/A</v>
      </c>
      <c r="AC177" s="65" t="str">
        <f>VLOOKUP(I177,Hoja2!A$3:I$54,9,0)</f>
        <v>N/A</v>
      </c>
      <c r="AD177" s="82"/>
    </row>
    <row r="178" spans="1:30" ht="26.25" thickBot="1">
      <c r="A178" s="133"/>
      <c r="B178" s="130"/>
      <c r="C178" s="116"/>
      <c r="D178" s="119"/>
      <c r="E178" s="122"/>
      <c r="F178" s="122"/>
      <c r="G178" s="122"/>
      <c r="H178" s="91" t="str">
        <f>VLOOKUP(I178,Hoja2!A$3:I$54,2,0)</f>
        <v>LLUVIAS, GRANIZADA, HELADAS</v>
      </c>
      <c r="I178" s="92" t="s">
        <v>251</v>
      </c>
      <c r="J178" s="91" t="str">
        <f>VLOOKUP(I178,Hoja2!A$3:I$54,3,0)</f>
        <v>LESIONES, ATRAPAMIENTO, APLASTAMIENTO, PÉRDIDAS MATERIALES</v>
      </c>
      <c r="K178" s="93"/>
      <c r="L178" s="91" t="str">
        <f>VLOOKUP(I178,Hoja2!A$3:I$54,4,0)</f>
        <v>PG INSPECCIONES, PG EMERGENCIA</v>
      </c>
      <c r="M178" s="91" t="str">
        <f>VLOOKUP(I178,Hoja2!A$3:I$54,5,0)</f>
        <v>BRIGADAS DE EMERGENCIA</v>
      </c>
      <c r="N178" s="94">
        <v>2</v>
      </c>
      <c r="O178" s="94">
        <v>3</v>
      </c>
      <c r="P178" s="94">
        <v>10</v>
      </c>
      <c r="Q178" s="94">
        <f t="shared" si="33"/>
        <v>6</v>
      </c>
      <c r="R178" s="94">
        <f t="shared" si="34"/>
        <v>60</v>
      </c>
      <c r="S178" s="94" t="str">
        <f t="shared" si="35"/>
        <v>M-6</v>
      </c>
      <c r="T178" s="87" t="str">
        <f t="shared" si="36"/>
        <v>III</v>
      </c>
      <c r="U178" s="87" t="str">
        <f t="shared" si="32"/>
        <v>Mejorable</v>
      </c>
      <c r="V178" s="93">
        <v>3</v>
      </c>
      <c r="W178" s="91" t="str">
        <f>VLOOKUP(I178,Hoja2!A$3:I$54,6,0)</f>
        <v>SECUELA, CALIFICACIÓN DE ENFERMEDAD LABORAL, MUERTE</v>
      </c>
      <c r="X178" s="95"/>
      <c r="Y178" s="95"/>
      <c r="Z178" s="95"/>
      <c r="AA178" s="96" t="str">
        <f>VLOOKUP(I178,Hoja2!A$3:I$54,7,0)</f>
        <v>NS PLANES DE EMERGENCIA</v>
      </c>
      <c r="AB178" s="96" t="str">
        <f>VLOOKUP(I178,Hoja2!A$3:I$54,8,0)</f>
        <v>N/A</v>
      </c>
      <c r="AC178" s="95" t="str">
        <f>VLOOKUP(I178,Hoja2!A$3:I$54,9,0)</f>
        <v>N/A</v>
      </c>
      <c r="AD178" s="97"/>
    </row>
    <row r="179" spans="1:30" ht="25.5">
      <c r="A179" s="133"/>
      <c r="B179" s="130"/>
      <c r="C179" s="123" t="s">
        <v>291</v>
      </c>
      <c r="D179" s="126" t="s">
        <v>322</v>
      </c>
      <c r="E179" s="111" t="s">
        <v>289</v>
      </c>
      <c r="F179" s="111">
        <v>41</v>
      </c>
      <c r="G179" s="111" t="s">
        <v>256</v>
      </c>
      <c r="H179" s="98" t="str">
        <f>VLOOKUP(I179,Hoja2!A$3:I$54,2,0)</f>
        <v>INADECUADAS CONEXIONES ELÉCTRICAS, SATURACIÓN EN TOMAS DE ENERGÍA</v>
      </c>
      <c r="I179" s="108" t="s">
        <v>158</v>
      </c>
      <c r="J179" s="98" t="str">
        <f>VLOOKUP(I179,Hoja2!A$3:I$54,3,0)</f>
        <v>QUEMADURAS, ELECTROCUCIÓN, ARITMIA CARDIACA, MUERTE</v>
      </c>
      <c r="K179" s="99"/>
      <c r="L179" s="98" t="str">
        <f>VLOOKUP(I179,Hoja2!A$3:I$54,4,0)</f>
        <v>PG INSPECCIONES, PG EMERGENCIA, REQUISITOS MÍNIMOS PARA LÍNEAS ELÉCTRICAS</v>
      </c>
      <c r="M179" s="98" t="str">
        <f>VLOOKUP(I179,Hoja2!A$3:I$54,5,0)</f>
        <v>ELEMENTOS DE PROTECCIÓN PERSONAL</v>
      </c>
      <c r="N179" s="100">
        <v>10</v>
      </c>
      <c r="O179" s="100">
        <v>3</v>
      </c>
      <c r="P179" s="100">
        <v>60</v>
      </c>
      <c r="Q179" s="100">
        <f t="shared" si="33"/>
        <v>30</v>
      </c>
      <c r="R179" s="100">
        <f t="shared" si="34"/>
        <v>1800</v>
      </c>
      <c r="S179" s="100" t="str">
        <f t="shared" si="35"/>
        <v>MA-30</v>
      </c>
      <c r="T179" s="77" t="str">
        <f t="shared" si="36"/>
        <v>I</v>
      </c>
      <c r="U179" s="77" t="str">
        <f>IF(T179=0,"",IF(T179="IV","Aceptable",IF(T179="III","Mejorable",IF(T179="II","No Aceptable o Aceptable con Control Especifico",IF(T179="I","No Aceptable","")))))</f>
        <v>No Aceptable</v>
      </c>
      <c r="V179" s="99">
        <v>5</v>
      </c>
      <c r="W179" s="98" t="str">
        <f>VLOOKUP(I179,Hoja2!A$3:I$54,6,0)</f>
        <v>SECUELA, CALIFICACIÓN DE ENFERMEDAD LABORAL, MUERTE</v>
      </c>
      <c r="X179" s="101"/>
      <c r="Y179" s="101"/>
      <c r="Z179" s="101"/>
      <c r="AA179" s="102" t="str">
        <f>VLOOKUP(I179,Hoja2!A$3:I$54,7,0)</f>
        <v>NS LÍNEAS ELÉCTRICAS</v>
      </c>
      <c r="AB179" s="102" t="str">
        <f>VLOOKUP(I179,Hoja2!A$3:I$54,8,0)</f>
        <v>BUENAS PRACTICAS, APLICACIÓN DE PROCEDIMIENTOS</v>
      </c>
      <c r="AC179" s="103" t="str">
        <f>VLOOKUP(I179,Hoja2!A$3:I$54,9,0)</f>
        <v>BUENAS PRACTICAS, APLICACIÓN DE PROCEDIMIENTOS</v>
      </c>
      <c r="AD179" s="104"/>
    </row>
    <row r="180" spans="1:30" ht="25.5">
      <c r="A180" s="133"/>
      <c r="B180" s="130"/>
      <c r="C180" s="124"/>
      <c r="D180" s="127"/>
      <c r="E180" s="112"/>
      <c r="F180" s="112"/>
      <c r="G180" s="112"/>
      <c r="H180" s="67" t="str">
        <f>VLOOKUP(I180,Hoja2!A$3:I$54,2,0)</f>
        <v>INADECUADAS CONEXIONES ELÉCTRICAS, SATURACIÓN EN TOMAS DE ENERGÍA</v>
      </c>
      <c r="I180" s="109" t="s">
        <v>163</v>
      </c>
      <c r="J180" s="67" t="str">
        <f>VLOOKUP(I180,Hoja2!A$3:I$54,3,0)</f>
        <v>INTOXICACIÓN, QUEMADURAS</v>
      </c>
      <c r="K180" s="68"/>
      <c r="L180" s="67" t="str">
        <f>VLOOKUP(I180,Hoja2!A$3:I$54,4,0)</f>
        <v>PG INSPECCIONES, PG EMERGENCIA</v>
      </c>
      <c r="M180" s="67" t="str">
        <f>VLOOKUP(I180,Hoja2!A$3:I$54,5,0)</f>
        <v>BRIGADAS DE EMERGENCIA</v>
      </c>
      <c r="N180" s="69">
        <v>10</v>
      </c>
      <c r="O180" s="69">
        <v>3</v>
      </c>
      <c r="P180" s="69">
        <v>60</v>
      </c>
      <c r="Q180" s="69">
        <f t="shared" si="33"/>
        <v>30</v>
      </c>
      <c r="R180" s="69">
        <f t="shared" si="34"/>
        <v>1800</v>
      </c>
      <c r="S180" s="69" t="str">
        <f t="shared" si="35"/>
        <v>MA-30</v>
      </c>
      <c r="T180" s="62" t="str">
        <f t="shared" si="36"/>
        <v>I</v>
      </c>
      <c r="U180" s="62" t="str">
        <f aca="true" t="shared" si="37" ref="U180:U202">IF(T180=0,"",IF(T180="IV","Aceptable",IF(T180="III","Mejorable",IF(T180="II","No Aceptable o Aceptable con Control Especifico",IF(T180="I","No Aceptable","")))))</f>
        <v>No Aceptable</v>
      </c>
      <c r="V180" s="68">
        <v>5</v>
      </c>
      <c r="W180" s="67" t="str">
        <f>VLOOKUP(I180,Hoja2!A$3:I$54,6,0)</f>
        <v>SECUELA, CALIFICACIÓN DE ENFERMEDAD LABORAL, MUERTE</v>
      </c>
      <c r="X180" s="70"/>
      <c r="Y180" s="70"/>
      <c r="Z180" s="70"/>
      <c r="AA180" s="71" t="str">
        <f>VLOOKUP(I180,Hoja2!A$3:I$54,7,0)</f>
        <v>NS PLANES DE EMERGENCIA</v>
      </c>
      <c r="AB180" s="71" t="str">
        <f>VLOOKUP(I180,Hoja2!A$3:I$54,8,0)</f>
        <v>REPORTES DE CONDICIONES INSEGURAS</v>
      </c>
      <c r="AC180" s="72" t="str">
        <f>VLOOKUP(I180,Hoja2!A$3:I$54,9,0)</f>
        <v>N/A</v>
      </c>
      <c r="AD180" s="83"/>
    </row>
    <row r="181" spans="1:30" ht="40.5">
      <c r="A181" s="133"/>
      <c r="B181" s="130"/>
      <c r="C181" s="124"/>
      <c r="D181" s="127"/>
      <c r="E181" s="112"/>
      <c r="F181" s="112"/>
      <c r="G181" s="112"/>
      <c r="H181" s="67" t="str">
        <f>VLOOKUP(I181,Hoja2!A$3:I$54,2,0)</f>
        <v>ESCALERAS SIN BARANDAL, PISOS A DESNIVEL,INFRAESTRUCTURA DÉBIL, OBJETOS MAL UBICADOS, AUSENCIA DE ORDEN Y ASEO</v>
      </c>
      <c r="I181" s="109" t="s">
        <v>247</v>
      </c>
      <c r="J181" s="67" t="str">
        <f>VLOOKUP(I181,Hoja2!A$3:I$54,3,0)</f>
        <v>CAÍDAS DEL MISMO Y DISTINTO NIVEL, FRACTURAS, GOLPE CON OBJETOS, CAÍDA DE OBJETOS, OBSTRUCCIÓN DE VÍAS</v>
      </c>
      <c r="K181" s="68"/>
      <c r="L181" s="67" t="str">
        <f>VLOOKUP(I181,Hoja2!A$3:I$54,4,0)</f>
        <v>PG INSPECCIONES, PG EMERGENCIA</v>
      </c>
      <c r="M181" s="67" t="str">
        <f>VLOOKUP(I181,Hoja2!A$3:I$54,5,0)</f>
        <v>CAPACITACIÓN</v>
      </c>
      <c r="N181" s="69">
        <v>6</v>
      </c>
      <c r="O181" s="69">
        <v>3</v>
      </c>
      <c r="P181" s="69">
        <v>10</v>
      </c>
      <c r="Q181" s="69">
        <f t="shared" si="33"/>
        <v>18</v>
      </c>
      <c r="R181" s="69">
        <f t="shared" si="34"/>
        <v>180</v>
      </c>
      <c r="S181" s="69" t="str">
        <f t="shared" si="35"/>
        <v>A-18</v>
      </c>
      <c r="T181" s="62" t="str">
        <f t="shared" si="36"/>
        <v>II</v>
      </c>
      <c r="U181" s="62" t="str">
        <f t="shared" si="37"/>
        <v>No Aceptable o Aceptable con Control Especifico</v>
      </c>
      <c r="V181" s="68">
        <v>5</v>
      </c>
      <c r="W181" s="67" t="str">
        <f>VLOOKUP(I181,Hoja2!A$3:I$54,6,0)</f>
        <v>SECUELA, CALIFICACIÓN DE ENFERMEDAD LABORAL, MUERTE</v>
      </c>
      <c r="X181" s="72"/>
      <c r="Y181" s="72"/>
      <c r="Z181" s="72"/>
      <c r="AA181" s="71" t="str">
        <f>VLOOKUP(I181,Hoja2!A$3:I$54,7,0)</f>
        <v>N/A</v>
      </c>
      <c r="AB181" s="71" t="str">
        <f>VLOOKUP(I181,Hoja2!A$3:I$54,8,0)</f>
        <v>REPORTES DE CONDICIONES INSEGURAS</v>
      </c>
      <c r="AC181" s="72" t="str">
        <f>VLOOKUP(I181,Hoja2!A$3:I$54,9,0)</f>
        <v>SEGUIMIENTO A ACCIONES PREVENTIVAS Y CORRECTIVAS</v>
      </c>
      <c r="AD181" s="83"/>
    </row>
    <row r="182" spans="1:30" ht="25.5">
      <c r="A182" s="133"/>
      <c r="B182" s="130"/>
      <c r="C182" s="124"/>
      <c r="D182" s="127"/>
      <c r="E182" s="112"/>
      <c r="F182" s="112"/>
      <c r="G182" s="112"/>
      <c r="H182" s="67" t="str">
        <f>VLOOKUP(I182,Hoja2!A$3:I$54,2,0)</f>
        <v>SUPERFICIES DE TRABAJO IRREGULARES O DESLIZANTES</v>
      </c>
      <c r="I182" s="109" t="s">
        <v>248</v>
      </c>
      <c r="J182" s="67" t="str">
        <f>VLOOKUP(I182,Hoja2!A$3:I$54,3,0)</f>
        <v>CAÍDAS DEL MISMO Y DISTINTO NIVEL, FRACTURAS, GOLPE CON OBJETOS</v>
      </c>
      <c r="K182" s="68"/>
      <c r="L182" s="67" t="str">
        <f>VLOOKUP(I182,Hoja2!A$3:I$54,4,0)</f>
        <v>PG INSPECCIONES, PG EMERGENCIA</v>
      </c>
      <c r="M182" s="67" t="str">
        <f>VLOOKUP(I182,Hoja2!A$3:I$54,5,0)</f>
        <v>CAPACITACIÓN</v>
      </c>
      <c r="N182" s="69">
        <v>6</v>
      </c>
      <c r="O182" s="69">
        <v>4</v>
      </c>
      <c r="P182" s="69">
        <v>25</v>
      </c>
      <c r="Q182" s="69">
        <f t="shared" si="33"/>
        <v>24</v>
      </c>
      <c r="R182" s="69">
        <f t="shared" si="34"/>
        <v>600</v>
      </c>
      <c r="S182" s="69" t="str">
        <f t="shared" si="35"/>
        <v>MA-24</v>
      </c>
      <c r="T182" s="66" t="str">
        <f t="shared" si="36"/>
        <v>I</v>
      </c>
      <c r="U182" s="66" t="str">
        <f t="shared" si="37"/>
        <v>No Aceptable</v>
      </c>
      <c r="V182" s="68">
        <v>5</v>
      </c>
      <c r="W182" s="67" t="str">
        <f>VLOOKUP(I182,Hoja2!A$3:I$54,6,0)</f>
        <v>SECUELA, CALIFICACIÓN DE ENFERMEDAD LABORAL, MUERTE</v>
      </c>
      <c r="X182" s="72"/>
      <c r="Y182" s="72"/>
      <c r="Z182" s="72"/>
      <c r="AA182" s="71" t="str">
        <f>VLOOKUP(I182,Hoja2!A$3:I$54,7,0)</f>
        <v>N/A</v>
      </c>
      <c r="AB182" s="71" t="str">
        <f>VLOOKUP(I182,Hoja2!A$3:I$54,8,0)</f>
        <v>REPORTES DE CONDICIONES INSEGURAS</v>
      </c>
      <c r="AC182" s="72" t="str">
        <f>VLOOKUP(I182,Hoja2!A$3:I$54,9,0)</f>
        <v>SEGUIMIENTO A ACCIONES PREVENTIVAS Y CORRECTIVAS</v>
      </c>
      <c r="AD182" s="83"/>
    </row>
    <row r="183" spans="1:30" ht="40.5">
      <c r="A183" s="133"/>
      <c r="B183" s="130"/>
      <c r="C183" s="124"/>
      <c r="D183" s="127"/>
      <c r="E183" s="112"/>
      <c r="F183" s="112"/>
      <c r="G183" s="112"/>
      <c r="H183" s="67" t="str">
        <f>VLOOKUP(I183,Hoja2!A$3:I$54,2,0)</f>
        <v>ATROPELLAMIENTO, ENVESTIDA</v>
      </c>
      <c r="I183" s="109" t="s">
        <v>189</v>
      </c>
      <c r="J183" s="67" t="str">
        <f>VLOOKUP(I183,Hoja2!A$3:I$54,3,0)</f>
        <v>LESIONES, PÉRDIDAS MATERIALES, MUERTE</v>
      </c>
      <c r="K183" s="68"/>
      <c r="L183" s="67" t="str">
        <f>VLOOKUP(I183,Hoja2!A$3:I$54,4,0)</f>
        <v>PG INSPECCIONES, PG EMERGENCIA</v>
      </c>
      <c r="M183" s="67" t="str">
        <f>VLOOKUP(I183,Hoja2!A$3:I$54,5,0)</f>
        <v>PG SEGURIDAD VIAL</v>
      </c>
      <c r="N183" s="69">
        <v>2</v>
      </c>
      <c r="O183" s="69">
        <v>4</v>
      </c>
      <c r="P183" s="69">
        <v>25</v>
      </c>
      <c r="Q183" s="69">
        <f t="shared" si="33"/>
        <v>8</v>
      </c>
      <c r="R183" s="69">
        <f t="shared" si="34"/>
        <v>200</v>
      </c>
      <c r="S183" s="69" t="str">
        <f t="shared" si="35"/>
        <v>M-8</v>
      </c>
      <c r="T183" s="62" t="str">
        <f t="shared" si="36"/>
        <v>II</v>
      </c>
      <c r="U183" s="62" t="str">
        <f t="shared" si="37"/>
        <v>No Aceptable o Aceptable con Control Especifico</v>
      </c>
      <c r="V183" s="68">
        <v>5</v>
      </c>
      <c r="W183" s="67" t="str">
        <f>VLOOKUP(I183,Hoja2!A$3:I$54,6,0)</f>
        <v>SECUELA, CALIFICACIÓN DE ENFERMEDAD LABORAL, MUERTE</v>
      </c>
      <c r="X183" s="72"/>
      <c r="Y183" s="72"/>
      <c r="Z183" s="72"/>
      <c r="AA183" s="71" t="str">
        <f>VLOOKUP(I183,Hoja2!A$3:I$54,7,0)</f>
        <v>NS SEGURIDAD VIAL</v>
      </c>
      <c r="AB183" s="71" t="str">
        <f>VLOOKUP(I183,Hoja2!A$3:I$54,8,0)</f>
        <v>REPORTE DE CONDICIONES</v>
      </c>
      <c r="AC183" s="72" t="str">
        <f>VLOOKUP(I183,Hoja2!A$3:I$54,9,0)</f>
        <v>LISTAS PREOPERACIONALES, MANTENIMIENTO PREVENTIVO Y CORRECTIVO</v>
      </c>
      <c r="AD183" s="83"/>
    </row>
    <row r="184" spans="1:30" ht="40.5">
      <c r="A184" s="133"/>
      <c r="B184" s="130"/>
      <c r="C184" s="124"/>
      <c r="D184" s="127"/>
      <c r="E184" s="112"/>
      <c r="F184" s="112"/>
      <c r="G184" s="112"/>
      <c r="H184" s="67" t="str">
        <f>VLOOKUP(I184,Hoja2!A$3:I$54,2,0)</f>
        <v>ATRACO, ROBO, ATENTADO, SECUESTROS, DE ORDEN PÚBLICO</v>
      </c>
      <c r="I184" s="109" t="s">
        <v>180</v>
      </c>
      <c r="J184" s="67" t="str">
        <f>VLOOKUP(I184,Hoja2!A$3:I$54,3,0)</f>
        <v>HERIDAS, LESIONES FÍSICAS / PSICOLÓGICAS</v>
      </c>
      <c r="K184" s="68"/>
      <c r="L184" s="67" t="str">
        <f>VLOOKUP(I184,Hoja2!A$3:I$54,4,0)</f>
        <v>PG INSPECCIONES, PG EMERGENCIA</v>
      </c>
      <c r="M184" s="67" t="str">
        <f>VLOOKUP(I184,Hoja2!A$3:I$54,5,0)</f>
        <v>UNIFORMES CORPORATIVOS, CHAQUETAS CORPORATIVAS, CARNETIZACIÓN</v>
      </c>
      <c r="N184" s="69">
        <v>6</v>
      </c>
      <c r="O184" s="69">
        <v>3</v>
      </c>
      <c r="P184" s="69">
        <v>25</v>
      </c>
      <c r="Q184" s="69">
        <f t="shared" si="33"/>
        <v>18</v>
      </c>
      <c r="R184" s="69">
        <f t="shared" si="34"/>
        <v>450</v>
      </c>
      <c r="S184" s="69" t="str">
        <f t="shared" si="35"/>
        <v>A-18</v>
      </c>
      <c r="T184" s="62" t="str">
        <f t="shared" si="36"/>
        <v>II</v>
      </c>
      <c r="U184" s="62" t="str">
        <f t="shared" si="37"/>
        <v>No Aceptable o Aceptable con Control Especifico</v>
      </c>
      <c r="V184" s="68">
        <v>5</v>
      </c>
      <c r="W184" s="67" t="str">
        <f>VLOOKUP(I184,Hoja2!A$3:I$54,6,0)</f>
        <v>SECUELA, CALIFICACIÓN DE ENFERMEDAD LABORAL, MUERTE</v>
      </c>
      <c r="X184" s="72"/>
      <c r="Y184" s="72"/>
      <c r="Z184" s="72"/>
      <c r="AA184" s="71" t="str">
        <f>VLOOKUP(I184,Hoja2!A$3:I$54,7,0)</f>
        <v>N/A</v>
      </c>
      <c r="AB184" s="71" t="str">
        <f>VLOOKUP(I184,Hoja2!A$3:I$54,8,0)</f>
        <v>BUENAS PRACTICAS, APLICACIÓN DE PROCEDIMIENTOS</v>
      </c>
      <c r="AC184" s="72" t="str">
        <f>VLOOKUP(I184,Hoja2!A$3:I$54,9,0)</f>
        <v>BUENAS PRACTICAS</v>
      </c>
      <c r="AD184" s="83"/>
    </row>
    <row r="185" spans="1:30" ht="25.5">
      <c r="A185" s="133"/>
      <c r="B185" s="130"/>
      <c r="C185" s="124"/>
      <c r="D185" s="127"/>
      <c r="E185" s="112"/>
      <c r="F185" s="112"/>
      <c r="G185" s="112"/>
      <c r="H185" s="67" t="str">
        <f>VLOOKUP(I185,Hoja2!A$3:I$54,2,0)</f>
        <v>EXPLOSION, FUGA, DERRAME E INCENDIO</v>
      </c>
      <c r="I185" s="109" t="s">
        <v>230</v>
      </c>
      <c r="J185" s="67" t="str">
        <f>VLOOKUP(I185,Hoja2!A$3:I$54,3,0)</f>
        <v>INTOXICACIÓN, QUEMADURAS, LESIONES, ATRAPAMIENTO</v>
      </c>
      <c r="K185" s="68"/>
      <c r="L185" s="67" t="str">
        <f>VLOOKUP(I185,Hoja2!A$3:I$54,4,0)</f>
        <v>PG INSPECCIONES, PG EMERGENCIA</v>
      </c>
      <c r="M185" s="67" t="str">
        <f>VLOOKUP(I185,Hoja2!A$3:I$54,5,0)</f>
        <v>NO OBSERVADO</v>
      </c>
      <c r="N185" s="69">
        <v>2</v>
      </c>
      <c r="O185" s="69">
        <v>2</v>
      </c>
      <c r="P185" s="69">
        <v>10</v>
      </c>
      <c r="Q185" s="69">
        <f t="shared" si="33"/>
        <v>4</v>
      </c>
      <c r="R185" s="69">
        <f t="shared" si="34"/>
        <v>40</v>
      </c>
      <c r="S185" s="69" t="str">
        <f t="shared" si="35"/>
        <v>B-4</v>
      </c>
      <c r="T185" s="62" t="str">
        <f t="shared" si="36"/>
        <v>III</v>
      </c>
      <c r="U185" s="62" t="str">
        <f t="shared" si="37"/>
        <v>Mejorable</v>
      </c>
      <c r="V185" s="68">
        <v>5</v>
      </c>
      <c r="W185" s="67" t="str">
        <f>VLOOKUP(I185,Hoja2!A$3:I$54,6,0)</f>
        <v>SECUELA, CALIFICACIÓN DE ENFERMEDAD LABORAL, MUERTE</v>
      </c>
      <c r="X185" s="72"/>
      <c r="Y185" s="72"/>
      <c r="Z185" s="72"/>
      <c r="AA185" s="71" t="str">
        <f>VLOOKUP(I185,Hoja2!A$3:I$54,7,0)</f>
        <v>NS PLANES DE EMERGENCIA</v>
      </c>
      <c r="AB185" s="71" t="str">
        <f>VLOOKUP(I185,Hoja2!A$3:I$54,8,0)</f>
        <v>PROTOCOLOS DE EVACUACIÓN, PUNTO DE ENCUENTRO</v>
      </c>
      <c r="AC185" s="72" t="str">
        <f>VLOOKUP(I185,Hoja2!A$3:I$54,9,0)</f>
        <v>N/A</v>
      </c>
      <c r="AD185" s="83"/>
    </row>
    <row r="186" spans="1:30" ht="15">
      <c r="A186" s="133"/>
      <c r="B186" s="130"/>
      <c r="C186" s="124"/>
      <c r="D186" s="127"/>
      <c r="E186" s="112"/>
      <c r="F186" s="112"/>
      <c r="G186" s="112"/>
      <c r="H186" s="67" t="str">
        <f>VLOOKUP(I186,Hoja2!A$3:I$54,2,0)</f>
        <v>AUSENCIA O EXCESO DE LUZ EN UN AMBIENTE</v>
      </c>
      <c r="I186" s="109" t="s">
        <v>47</v>
      </c>
      <c r="J186" s="67" t="str">
        <f>VLOOKUP(I186,Hoja2!A$3:I$54,3,0)</f>
        <v>ESTRÉS, DIFICULTAD PARA VER, CANSANCIO VISUAL</v>
      </c>
      <c r="K186" s="68"/>
      <c r="L186" s="67" t="str">
        <f>VLOOKUP(I186,Hoja2!A$3:I$54,4,0)</f>
        <v>PG INSPECCIONES, PG EMERGENCIA</v>
      </c>
      <c r="M186" s="67" t="str">
        <f>VLOOKUP(I186,Hoja2!A$3:I$54,5,0)</f>
        <v>NO OBSERVADO</v>
      </c>
      <c r="N186" s="69">
        <v>10</v>
      </c>
      <c r="O186" s="69">
        <v>3</v>
      </c>
      <c r="P186" s="69">
        <v>25</v>
      </c>
      <c r="Q186" s="69">
        <f t="shared" si="33"/>
        <v>30</v>
      </c>
      <c r="R186" s="69">
        <f t="shared" si="34"/>
        <v>750</v>
      </c>
      <c r="S186" s="69" t="str">
        <f t="shared" si="35"/>
        <v>MA-30</v>
      </c>
      <c r="T186" s="62" t="str">
        <f t="shared" si="36"/>
        <v>I</v>
      </c>
      <c r="U186" s="62" t="str">
        <f t="shared" si="37"/>
        <v>No Aceptable</v>
      </c>
      <c r="V186" s="68">
        <v>5</v>
      </c>
      <c r="W186" s="67" t="str">
        <f>VLOOKUP(I186,Hoja2!A$3:I$54,6,0)</f>
        <v>SECUELA, CALIFICACIÓN DE ENFERMEDAD LABORAL</v>
      </c>
      <c r="X186" s="72"/>
      <c r="Y186" s="72"/>
      <c r="Z186" s="72"/>
      <c r="AA186" s="71" t="str">
        <f>VLOOKUP(I186,Hoja2!A$3:I$54,7,0)</f>
        <v>N/A</v>
      </c>
      <c r="AB186" s="71" t="str">
        <f>VLOOKUP(I186,Hoja2!A$3:I$54,8,0)</f>
        <v>AUTOCUIDADO E HIGIENE</v>
      </c>
      <c r="AC186" s="72" t="str">
        <f>VLOOKUP(I186,Hoja2!A$3:I$54,9,0)</f>
        <v>PG HIGIENE</v>
      </c>
      <c r="AD186" s="83"/>
    </row>
    <row r="187" spans="1:30" ht="25.5">
      <c r="A187" s="133"/>
      <c r="B187" s="130"/>
      <c r="C187" s="124"/>
      <c r="D187" s="127"/>
      <c r="E187" s="112"/>
      <c r="F187" s="112"/>
      <c r="G187" s="112"/>
      <c r="H187" s="67" t="str">
        <f>VLOOKUP(I187,Hoja2!A$3:I$54,2,0)</f>
        <v>POLVOS INORGÁNICOS</v>
      </c>
      <c r="I187" s="109" t="s">
        <v>78</v>
      </c>
      <c r="J187" s="67" t="str">
        <f>VLOOKUP(I187,Hoja2!A$3:I$54,3,0)</f>
        <v>COMPLICACIONES RESPIRATORIAS</v>
      </c>
      <c r="K187" s="68"/>
      <c r="L187" s="67" t="str">
        <f>VLOOKUP(I187,Hoja2!A$3:I$54,4,0)</f>
        <v>PG INSPECCIONES, PG EMERGENCIA, PG RIESGO QUÍMICO</v>
      </c>
      <c r="M187" s="67" t="str">
        <f>VLOOKUP(I187,Hoja2!A$3:I$54,5,0)</f>
        <v>ELEMENTOS DE PROTECCIÓN PERSONAL</v>
      </c>
      <c r="N187" s="69">
        <v>2</v>
      </c>
      <c r="O187" s="69">
        <v>3</v>
      </c>
      <c r="P187" s="69">
        <v>10</v>
      </c>
      <c r="Q187" s="69">
        <f t="shared" si="33"/>
        <v>6</v>
      </c>
      <c r="R187" s="69">
        <f t="shared" si="34"/>
        <v>60</v>
      </c>
      <c r="S187" s="69" t="str">
        <f t="shared" si="35"/>
        <v>M-6</v>
      </c>
      <c r="T187" s="62" t="str">
        <f t="shared" si="36"/>
        <v>III</v>
      </c>
      <c r="U187" s="62" t="str">
        <f t="shared" si="37"/>
        <v>Mejorable</v>
      </c>
      <c r="V187" s="68">
        <v>5</v>
      </c>
      <c r="W187" s="67" t="str">
        <f>VLOOKUP(I187,Hoja2!A$3:I$54,6,0)</f>
        <v>SECUELA, CALIFICACIÓN DE ENFERMEDAD LABORAL</v>
      </c>
      <c r="X187" s="72"/>
      <c r="Y187" s="72"/>
      <c r="Z187" s="72"/>
      <c r="AA187" s="71" t="str">
        <f>VLOOKUP(I187,Hoja2!A$3:I$54,7,0)</f>
        <v>NS QUIMICOS</v>
      </c>
      <c r="AB187" s="71" t="str">
        <f>VLOOKUP(I187,Hoja2!A$3:I$54,8,0)</f>
        <v>BUENAS PRACTICAS Y USO DE EPP</v>
      </c>
      <c r="AC187" s="72" t="str">
        <f>VLOOKUP(I187,Hoja2!A$3:I$54,9,0)</f>
        <v>PG HIGIENE</v>
      </c>
      <c r="AD187" s="83"/>
    </row>
    <row r="188" spans="1:30" ht="25.5">
      <c r="A188" s="133"/>
      <c r="B188" s="130"/>
      <c r="C188" s="124"/>
      <c r="D188" s="127"/>
      <c r="E188" s="112"/>
      <c r="F188" s="112"/>
      <c r="G188" s="112"/>
      <c r="H188" s="67" t="str">
        <f>VLOOKUP(I188,Hoja2!A$3:I$54,2,0)</f>
        <v>MATERIAL PARTICULADO</v>
      </c>
      <c r="I188" s="109" t="s">
        <v>84</v>
      </c>
      <c r="J188" s="67" t="str">
        <f>VLOOKUP(I188,Hoja2!A$3:I$54,3,0)</f>
        <v>COMPLICACIONES RESPIRATORIAS</v>
      </c>
      <c r="K188" s="68"/>
      <c r="L188" s="67" t="str">
        <f>VLOOKUP(I188,Hoja2!A$3:I$54,4,0)</f>
        <v>PG INSPECCIONES, PG EMERGENCIA, PG RIESGO QUÍMICO</v>
      </c>
      <c r="M188" s="67" t="str">
        <f>VLOOKUP(I188,Hoja2!A$3:I$54,5,0)</f>
        <v>ELEMENTOS DE PROTECCIÓN PERSONAL</v>
      </c>
      <c r="N188" s="69">
        <v>2</v>
      </c>
      <c r="O188" s="69">
        <v>1</v>
      </c>
      <c r="P188" s="69">
        <v>10</v>
      </c>
      <c r="Q188" s="69">
        <f t="shared" si="33"/>
        <v>2</v>
      </c>
      <c r="R188" s="69">
        <f t="shared" si="34"/>
        <v>20</v>
      </c>
      <c r="S188" s="69" t="str">
        <f t="shared" si="35"/>
        <v>B-2</v>
      </c>
      <c r="T188" s="62" t="str">
        <f t="shared" si="36"/>
        <v>IV</v>
      </c>
      <c r="U188" s="62" t="str">
        <f t="shared" si="37"/>
        <v>Aceptable</v>
      </c>
      <c r="V188" s="68">
        <v>5</v>
      </c>
      <c r="W188" s="67" t="str">
        <f>VLOOKUP(I188,Hoja2!A$3:I$54,6,0)</f>
        <v>SECUELA, CALIFICACIÓN DE ENFERMEDAD LABORAL</v>
      </c>
      <c r="X188" s="72"/>
      <c r="Y188" s="72"/>
      <c r="Z188" s="72"/>
      <c r="AA188" s="71" t="str">
        <f>VLOOKUP(I188,Hoja2!A$3:I$54,7,0)</f>
        <v>NS QUIMICOS</v>
      </c>
      <c r="AB188" s="71" t="str">
        <f>VLOOKUP(I188,Hoja2!A$3:I$54,8,0)</f>
        <v>BUENAS PRACTICAS Y USO DE EPP</v>
      </c>
      <c r="AC188" s="72" t="str">
        <f>VLOOKUP(I188,Hoja2!A$3:I$54,9,0)</f>
        <v>FORTALECIMIENTO PVE QUÍMICO</v>
      </c>
      <c r="AD188" s="83"/>
    </row>
    <row r="189" spans="1:30" ht="25.5">
      <c r="A189" s="133"/>
      <c r="B189" s="130"/>
      <c r="C189" s="124"/>
      <c r="D189" s="127"/>
      <c r="E189" s="112"/>
      <c r="F189" s="112"/>
      <c r="G189" s="112"/>
      <c r="H189" s="67" t="str">
        <f>VLOOKUP(I189,Hoja2!A$3:I$54,2,0)</f>
        <v>HUMOS METÁLICOS O NO METÁLICOS</v>
      </c>
      <c r="I189" s="109" t="s">
        <v>93</v>
      </c>
      <c r="J189" s="67" t="str">
        <f>VLOOKUP(I189,Hoja2!A$3:I$54,3,0)</f>
        <v>COMPLICACIONES RESPIRATORIAS</v>
      </c>
      <c r="K189" s="68"/>
      <c r="L189" s="67" t="str">
        <f>VLOOKUP(I189,Hoja2!A$3:I$54,4,0)</f>
        <v>PG INSPECCIONES, PG EMERGENCIA, PG RIESGO QUÍMICO</v>
      </c>
      <c r="M189" s="67" t="str">
        <f>VLOOKUP(I189,Hoja2!A$3:I$54,5,0)</f>
        <v>ELEMENTOS DE PROTECCIÓN PERSONAL</v>
      </c>
      <c r="N189" s="69">
        <v>2</v>
      </c>
      <c r="O189" s="69">
        <v>1</v>
      </c>
      <c r="P189" s="69">
        <v>10</v>
      </c>
      <c r="Q189" s="69">
        <f t="shared" si="33"/>
        <v>2</v>
      </c>
      <c r="R189" s="69">
        <f t="shared" si="34"/>
        <v>20</v>
      </c>
      <c r="S189" s="69" t="str">
        <f t="shared" si="35"/>
        <v>B-2</v>
      </c>
      <c r="T189" s="62" t="str">
        <f t="shared" si="36"/>
        <v>IV</v>
      </c>
      <c r="U189" s="62" t="str">
        <f t="shared" si="37"/>
        <v>Aceptable</v>
      </c>
      <c r="V189" s="68">
        <v>5</v>
      </c>
      <c r="W189" s="67" t="str">
        <f>VLOOKUP(I189,Hoja2!A$3:I$54,6,0)</f>
        <v>SECUELA, CALIFICACIÓN DE ENFERMEDAD LABORAL, MUERTE</v>
      </c>
      <c r="X189" s="72"/>
      <c r="Y189" s="72"/>
      <c r="Z189" s="72"/>
      <c r="AA189" s="71" t="str">
        <f>VLOOKUP(I189,Hoja2!A$3:I$54,7,0)</f>
        <v>NS QUIMICOS</v>
      </c>
      <c r="AB189" s="71" t="str">
        <f>VLOOKUP(I189,Hoja2!A$3:I$54,8,0)</f>
        <v>BUENAS PRACTICAS, AUTOCUIDADO Y EPP</v>
      </c>
      <c r="AC189" s="72" t="str">
        <f>VLOOKUP(I189,Hoja2!A$3:I$54,9,0)</f>
        <v>FORTALECIMIENTO PVE QUÍMICO</v>
      </c>
      <c r="AD189" s="83"/>
    </row>
    <row r="190" spans="1:30" ht="15">
      <c r="A190" s="133"/>
      <c r="B190" s="130"/>
      <c r="C190" s="124"/>
      <c r="D190" s="127"/>
      <c r="E190" s="112"/>
      <c r="F190" s="112"/>
      <c r="G190" s="112"/>
      <c r="H190" s="67" t="str">
        <f>VLOOKUP(I190,Hoja2!A$3:I$54,2,0)</f>
        <v>MICROORGANISMOS</v>
      </c>
      <c r="I190" s="109" t="s">
        <v>237</v>
      </c>
      <c r="J190" s="67" t="str">
        <f>VLOOKUP(I190,Hoja2!A$3:I$54,3,0)</f>
        <v>GRIPAS, NAUSEAS, MAREOS, MALESTAR GENERAL</v>
      </c>
      <c r="K190" s="68"/>
      <c r="L190" s="67" t="str">
        <f>VLOOKUP(I190,Hoja2!A$3:I$54,4,0)</f>
        <v>PG INSPECCIONES, PG EMERGENCIA</v>
      </c>
      <c r="M190" s="67" t="str">
        <f>VLOOKUP(I190,Hoja2!A$3:I$54,5,0)</f>
        <v>PVE BIOLÓGICO</v>
      </c>
      <c r="N190" s="69">
        <v>2</v>
      </c>
      <c r="O190" s="69">
        <v>1</v>
      </c>
      <c r="P190" s="69">
        <v>10</v>
      </c>
      <c r="Q190" s="69">
        <f t="shared" si="33"/>
        <v>2</v>
      </c>
      <c r="R190" s="69">
        <f t="shared" si="34"/>
        <v>20</v>
      </c>
      <c r="S190" s="69" t="str">
        <f t="shared" si="35"/>
        <v>B-2</v>
      </c>
      <c r="T190" s="62" t="str">
        <f t="shared" si="36"/>
        <v>IV</v>
      </c>
      <c r="U190" s="62" t="str">
        <f t="shared" si="37"/>
        <v>Aceptable</v>
      </c>
      <c r="V190" s="68">
        <v>5</v>
      </c>
      <c r="W190" s="67" t="str">
        <f>VLOOKUP(I190,Hoja2!A$3:I$54,6,0)</f>
        <v>SECUELA</v>
      </c>
      <c r="X190" s="72"/>
      <c r="Y190" s="72"/>
      <c r="Z190" s="72"/>
      <c r="AA190" s="71" t="str">
        <f>VLOOKUP(I190,Hoja2!A$3:I$54,7,0)</f>
        <v>NS BIOLÓGICO</v>
      </c>
      <c r="AB190" s="71" t="str">
        <f>VLOOKUP(I190,Hoja2!A$3:I$54,8,0)</f>
        <v>N/A</v>
      </c>
      <c r="AC190" s="72" t="str">
        <f>VLOOKUP(I190,Hoja2!A$3:I$54,9,0)</f>
        <v>BUENAS PRACTICAS</v>
      </c>
      <c r="AD190" s="83"/>
    </row>
    <row r="191" spans="1:30" ht="25.5">
      <c r="A191" s="133"/>
      <c r="B191" s="130"/>
      <c r="C191" s="124"/>
      <c r="D191" s="127"/>
      <c r="E191" s="112"/>
      <c r="F191" s="112"/>
      <c r="G191" s="112"/>
      <c r="H191" s="67" t="str">
        <f>VLOOKUP(I191,Hoja2!A$3:I$54,2,0)</f>
        <v>MICROORGANISMOS EN EL AMBIENTE</v>
      </c>
      <c r="I191" s="109" t="s">
        <v>240</v>
      </c>
      <c r="J191" s="67" t="str">
        <f>VLOOKUP(I191,Hoja2!A$3:I$54,3,0)</f>
        <v>LESIONES EN LA PIEL, MALESTAR GENERAL</v>
      </c>
      <c r="K191" s="68"/>
      <c r="L191" s="67" t="str">
        <f>VLOOKUP(I191,Hoja2!A$3:I$54,4,0)</f>
        <v>PG INSPECCIONES, PG EMERGENCIA</v>
      </c>
      <c r="M191" s="67" t="str">
        <f>VLOOKUP(I191,Hoja2!A$3:I$54,5,0)</f>
        <v>PVE BIOLÓGICO, ELEMENTOS DE PROTECCION PERSONAL</v>
      </c>
      <c r="N191" s="69">
        <v>2</v>
      </c>
      <c r="O191" s="69">
        <v>3</v>
      </c>
      <c r="P191" s="69">
        <v>10</v>
      </c>
      <c r="Q191" s="69">
        <f t="shared" si="33"/>
        <v>6</v>
      </c>
      <c r="R191" s="69">
        <f t="shared" si="34"/>
        <v>60</v>
      </c>
      <c r="S191" s="69" t="str">
        <f t="shared" si="35"/>
        <v>M-6</v>
      </c>
      <c r="T191" s="62" t="str">
        <f t="shared" si="36"/>
        <v>III</v>
      </c>
      <c r="U191" s="62" t="str">
        <f t="shared" si="37"/>
        <v>Mejorable</v>
      </c>
      <c r="V191" s="68">
        <v>5</v>
      </c>
      <c r="W191" s="67" t="str">
        <f>VLOOKUP(I191,Hoja2!A$3:I$54,6,0)</f>
        <v>SECUELA, CALIFICACIÓN DE ENFERMEDAD LABORAL, MUERTE</v>
      </c>
      <c r="X191" s="72"/>
      <c r="Y191" s="72"/>
      <c r="Z191" s="72"/>
      <c r="AA191" s="71" t="str">
        <f>VLOOKUP(I191,Hoja2!A$3:I$54,7,0)</f>
        <v>NS BIOLÓGICO</v>
      </c>
      <c r="AB191" s="71" t="str">
        <f>VLOOKUP(I191,Hoja2!A$3:I$54,8,0)</f>
        <v>AUTOCIODADO E HIGIENE, USO DE EPP</v>
      </c>
      <c r="AC191" s="72" t="str">
        <f>VLOOKUP(I191,Hoja2!A$3:I$54,9,0)</f>
        <v>N/A</v>
      </c>
      <c r="AD191" s="83"/>
    </row>
    <row r="192" spans="1:30" ht="25.5">
      <c r="A192" s="133"/>
      <c r="B192" s="130"/>
      <c r="C192" s="124"/>
      <c r="D192" s="127"/>
      <c r="E192" s="112"/>
      <c r="F192" s="112"/>
      <c r="G192" s="112"/>
      <c r="H192" s="67" t="str">
        <f>VLOOKUP(I192,Hoja2!A$3:I$54,2,0)</f>
        <v>HONGOS</v>
      </c>
      <c r="I192" s="109" t="s">
        <v>113</v>
      </c>
      <c r="J192" s="67" t="str">
        <f>VLOOKUP(I192,Hoja2!A$3:I$54,3,0)</f>
        <v>LESIONES EN LA PIEL</v>
      </c>
      <c r="K192" s="68"/>
      <c r="L192" s="67" t="str">
        <f>VLOOKUP(I192,Hoja2!A$3:I$54,4,0)</f>
        <v>PG INSPECCIONES, PG EMERGENCIA</v>
      </c>
      <c r="M192" s="67" t="str">
        <f>VLOOKUP(I192,Hoja2!A$3:I$54,5,0)</f>
        <v>PVE BIOLÓGICO</v>
      </c>
      <c r="N192" s="69">
        <v>2</v>
      </c>
      <c r="O192" s="69">
        <v>1</v>
      </c>
      <c r="P192" s="69">
        <v>10</v>
      </c>
      <c r="Q192" s="69">
        <f t="shared" si="33"/>
        <v>2</v>
      </c>
      <c r="R192" s="69">
        <f t="shared" si="34"/>
        <v>20</v>
      </c>
      <c r="S192" s="69" t="str">
        <f t="shared" si="35"/>
        <v>B-2</v>
      </c>
      <c r="T192" s="62" t="str">
        <f t="shared" si="36"/>
        <v>IV</v>
      </c>
      <c r="U192" s="62" t="str">
        <f t="shared" si="37"/>
        <v>Aceptable</v>
      </c>
      <c r="V192" s="68">
        <v>5</v>
      </c>
      <c r="W192" s="67" t="str">
        <f>VLOOKUP(I192,Hoja2!A$3:I$54,6,0)</f>
        <v>SECUELA</v>
      </c>
      <c r="X192" s="72"/>
      <c r="Y192" s="72"/>
      <c r="Z192" s="72"/>
      <c r="AA192" s="71" t="str">
        <f>VLOOKUP(I192,Hoja2!A$3:I$54,7,0)</f>
        <v>NS BIOLÓGICO</v>
      </c>
      <c r="AB192" s="71" t="str">
        <f>VLOOKUP(I192,Hoja2!A$3:I$54,8,0)</f>
        <v>AUTOCUIDADO E HIGIENE, USO DE EPP</v>
      </c>
      <c r="AC192" s="72" t="str">
        <f>VLOOKUP(I192,Hoja2!A$3:I$54,9,0)</f>
        <v>N/A</v>
      </c>
      <c r="AD192" s="83"/>
    </row>
    <row r="193" spans="1:30" ht="40.5">
      <c r="A193" s="133"/>
      <c r="B193" s="130"/>
      <c r="C193" s="124"/>
      <c r="D193" s="127"/>
      <c r="E193" s="112"/>
      <c r="F193" s="112"/>
      <c r="G193" s="112"/>
      <c r="H193" s="67" t="str">
        <f>VLOOKUP(I193,Hoja2!A$3:I$54,2,0)</f>
        <v>FLUIDOS</v>
      </c>
      <c r="I193" s="109" t="s">
        <v>117</v>
      </c>
      <c r="J193" s="67" t="str">
        <f>VLOOKUP(I193,Hoja2!A$3:I$54,3,0)</f>
        <v>LESIONES DÉRMICAS</v>
      </c>
      <c r="K193" s="68"/>
      <c r="L193" s="67" t="str">
        <f>VLOOKUP(I193,Hoja2!A$3:I$54,4,0)</f>
        <v>PG INSPECCIONES, PG EMERGENCIA</v>
      </c>
      <c r="M193" s="67" t="str">
        <f>VLOOKUP(I193,Hoja2!A$3:I$54,5,0)</f>
        <v>PVE BIOLÓGICO, ELEMENTOS DE PROTECCION PERSONAL</v>
      </c>
      <c r="N193" s="69">
        <v>2</v>
      </c>
      <c r="O193" s="69">
        <v>4</v>
      </c>
      <c r="P193" s="69">
        <v>25</v>
      </c>
      <c r="Q193" s="69">
        <f t="shared" si="33"/>
        <v>8</v>
      </c>
      <c r="R193" s="69">
        <f t="shared" si="34"/>
        <v>200</v>
      </c>
      <c r="S193" s="69" t="str">
        <f t="shared" si="35"/>
        <v>M-8</v>
      </c>
      <c r="T193" s="62" t="str">
        <f t="shared" si="36"/>
        <v>II</v>
      </c>
      <c r="U193" s="62" t="str">
        <f t="shared" si="37"/>
        <v>No Aceptable o Aceptable con Control Especifico</v>
      </c>
      <c r="V193" s="68">
        <v>5</v>
      </c>
      <c r="W193" s="67" t="str">
        <f>VLOOKUP(I193,Hoja2!A$3:I$54,6,0)</f>
        <v>SECUELA, CALIFICACIÓN DE ENFERMEDAD LABORAL, MUERTE</v>
      </c>
      <c r="X193" s="72"/>
      <c r="Y193" s="72"/>
      <c r="Z193" s="72"/>
      <c r="AA193" s="71" t="str">
        <f>VLOOKUP(I193,Hoja2!A$3:I$54,7,0)</f>
        <v>NS BIOLÓGICO</v>
      </c>
      <c r="AB193" s="71" t="str">
        <f>VLOOKUP(I193,Hoja2!A$3:I$54,8,0)</f>
        <v>AUTOCUIDADO E HIGIENE, USO DE EPP</v>
      </c>
      <c r="AC193" s="72" t="str">
        <f>VLOOKUP(I193,Hoja2!A$3:I$54,9,0)</f>
        <v>N/A</v>
      </c>
      <c r="AD193" s="83"/>
    </row>
    <row r="194" spans="1:30" ht="25.5">
      <c r="A194" s="133"/>
      <c r="B194" s="130"/>
      <c r="C194" s="124"/>
      <c r="D194" s="127"/>
      <c r="E194" s="112"/>
      <c r="F194" s="112"/>
      <c r="G194" s="112"/>
      <c r="H194" s="67" t="str">
        <f>VLOOKUP(I194,Hoja2!A$3:I$54,2,0)</f>
        <v>PARÁSITOS</v>
      </c>
      <c r="I194" s="109" t="s">
        <v>119</v>
      </c>
      <c r="J194" s="67" t="str">
        <f>VLOOKUP(I194,Hoja2!A$3:I$54,3,0)</f>
        <v>LESIONES, INFECCIONES PARASITARIAS</v>
      </c>
      <c r="K194" s="68"/>
      <c r="L194" s="67" t="str">
        <f>VLOOKUP(I194,Hoja2!A$3:I$54,4,0)</f>
        <v>PG INSPECCIONES, PG EMERGENCIA</v>
      </c>
      <c r="M194" s="67" t="str">
        <f>VLOOKUP(I194,Hoja2!A$3:I$54,5,0)</f>
        <v>PVE BIOLÓGICO, ELEMENTOS DE PROTECCION PERSONAL</v>
      </c>
      <c r="N194" s="69">
        <v>2</v>
      </c>
      <c r="O194" s="69">
        <v>2</v>
      </c>
      <c r="P194" s="69">
        <v>10</v>
      </c>
      <c r="Q194" s="69">
        <f t="shared" si="33"/>
        <v>4</v>
      </c>
      <c r="R194" s="69">
        <f t="shared" si="34"/>
        <v>40</v>
      </c>
      <c r="S194" s="69" t="str">
        <f t="shared" si="35"/>
        <v>B-4</v>
      </c>
      <c r="T194" s="62" t="str">
        <f t="shared" si="36"/>
        <v>III</v>
      </c>
      <c r="U194" s="62" t="str">
        <f t="shared" si="37"/>
        <v>Mejorable</v>
      </c>
      <c r="V194" s="68">
        <v>5</v>
      </c>
      <c r="W194" s="67" t="str">
        <f>VLOOKUP(I194,Hoja2!A$3:I$54,6,0)</f>
        <v>SECUELA</v>
      </c>
      <c r="X194" s="72"/>
      <c r="Y194" s="72"/>
      <c r="Z194" s="72"/>
      <c r="AA194" s="71" t="str">
        <f>VLOOKUP(I194,Hoja2!A$3:I$54,7,0)</f>
        <v>NS BIOLÓGICO</v>
      </c>
      <c r="AB194" s="71" t="str">
        <f>VLOOKUP(I194,Hoja2!A$3:I$54,8,0)</f>
        <v>AUTOCUIDADO E HIGIENE, USO DE EPP</v>
      </c>
      <c r="AC194" s="72" t="str">
        <f>VLOOKUP(I194,Hoja2!A$3:I$54,9,0)</f>
        <v>N/A</v>
      </c>
      <c r="AD194" s="83"/>
    </row>
    <row r="195" spans="1:30" ht="25.5">
      <c r="A195" s="133"/>
      <c r="B195" s="130"/>
      <c r="C195" s="124"/>
      <c r="D195" s="127"/>
      <c r="E195" s="112"/>
      <c r="F195" s="112"/>
      <c r="G195" s="112"/>
      <c r="H195" s="67" t="str">
        <f>VLOOKUP(I195,Hoja2!A$3:I$54,2,0)</f>
        <v>ANIMALES VIVOS</v>
      </c>
      <c r="I195" s="109" t="s">
        <v>122</v>
      </c>
      <c r="J195" s="67" t="str">
        <f>VLOOKUP(I195,Hoja2!A$3:I$54,3,0)</f>
        <v>LESIONES EN TEJIDOS, INFECCIONES, ENFERMADES INFECTOCONTAGIOSAS</v>
      </c>
      <c r="K195" s="68"/>
      <c r="L195" s="67" t="str">
        <f>VLOOKUP(I195,Hoja2!A$3:I$54,4,0)</f>
        <v>PG INSPECCIONES, PG EMERGENCIA</v>
      </c>
      <c r="M195" s="67" t="str">
        <f>VLOOKUP(I195,Hoja2!A$3:I$54,5,0)</f>
        <v>ELEMENTOS DE PROTECCIÓN PERSONAL</v>
      </c>
      <c r="N195" s="69">
        <v>2</v>
      </c>
      <c r="O195" s="69">
        <v>2</v>
      </c>
      <c r="P195" s="69">
        <v>10</v>
      </c>
      <c r="Q195" s="69">
        <f t="shared" si="33"/>
        <v>4</v>
      </c>
      <c r="R195" s="69">
        <f t="shared" si="34"/>
        <v>40</v>
      </c>
      <c r="S195" s="69" t="str">
        <f t="shared" si="35"/>
        <v>B-4</v>
      </c>
      <c r="T195" s="62" t="str">
        <f t="shared" si="36"/>
        <v>III</v>
      </c>
      <c r="U195" s="62" t="str">
        <f t="shared" si="37"/>
        <v>Mejorable</v>
      </c>
      <c r="V195" s="68">
        <v>5</v>
      </c>
      <c r="W195" s="67" t="str">
        <f>VLOOKUP(I195,Hoja2!A$3:I$54,6,0)</f>
        <v>SECUELA, CALIFICACIÓN DE ENFERMEDAD LABORAL, MUERTE</v>
      </c>
      <c r="X195" s="72"/>
      <c r="Y195" s="72"/>
      <c r="Z195" s="72"/>
      <c r="AA195" s="71" t="str">
        <f>VLOOKUP(I195,Hoja2!A$3:I$54,7,0)</f>
        <v>NS BIOLÓGICO</v>
      </c>
      <c r="AB195" s="71" t="str">
        <f>VLOOKUP(I195,Hoja2!A$3:I$54,8,0)</f>
        <v>AUTOCUIDADO E HIGIENE, USO DE EPP</v>
      </c>
      <c r="AC195" s="72" t="str">
        <f>VLOOKUP(I195,Hoja2!A$3:I$54,9,0)</f>
        <v>BUENAS PRACTICAS</v>
      </c>
      <c r="AD195" s="83"/>
    </row>
    <row r="196" spans="1:30" ht="38.25">
      <c r="A196" s="133"/>
      <c r="B196" s="130"/>
      <c r="C196" s="124"/>
      <c r="D196" s="127"/>
      <c r="E196" s="112"/>
      <c r="F196" s="112"/>
      <c r="G196" s="112"/>
      <c r="H196" s="67" t="str">
        <f>VLOOKUP(I196,Hoja2!A$3:I$54,2,0)</f>
        <v>CARGA DE UN PESO MAYOR AL RECOMENDADO</v>
      </c>
      <c r="I196" s="109" t="s">
        <v>125</v>
      </c>
      <c r="J196" s="67" t="str">
        <f>VLOOKUP(I196,Hoja2!A$3:I$54,3,0)</f>
        <v>LESIONES OSTEOMUSCULARES</v>
      </c>
      <c r="K196" s="68"/>
      <c r="L196" s="67" t="str">
        <f>VLOOKUP(I196,Hoja2!A$3:I$54,4,0)</f>
        <v>PG INSPECCIONES, PG EMERGENCIA</v>
      </c>
      <c r="M196" s="67" t="str">
        <f>VLOOKUP(I196,Hoja2!A$3:I$54,5,0)</f>
        <v>PVE BIOMECÁNICO, PROGRAMA PAUSAS ACTIVAS, PG MEDICINA PREVENTIVA Y DEL TRABAJO</v>
      </c>
      <c r="N196" s="69">
        <v>2</v>
      </c>
      <c r="O196" s="69">
        <v>3</v>
      </c>
      <c r="P196" s="69">
        <v>10</v>
      </c>
      <c r="Q196" s="69">
        <f t="shared" si="33"/>
        <v>6</v>
      </c>
      <c r="R196" s="69">
        <f t="shared" si="34"/>
        <v>60</v>
      </c>
      <c r="S196" s="69" t="str">
        <f t="shared" si="35"/>
        <v>M-6</v>
      </c>
      <c r="T196" s="62" t="str">
        <f t="shared" si="36"/>
        <v>III</v>
      </c>
      <c r="U196" s="62" t="str">
        <f t="shared" si="37"/>
        <v>Mejorable</v>
      </c>
      <c r="V196" s="68">
        <v>5</v>
      </c>
      <c r="W196" s="67" t="str">
        <f>VLOOKUP(I196,Hoja2!A$3:I$54,6,0)</f>
        <v>SECUELA, CALIFICACIÓN DE ENFERMEDAD LABORAL</v>
      </c>
      <c r="X196" s="72"/>
      <c r="Y196" s="72"/>
      <c r="Z196" s="72"/>
      <c r="AA196" s="71" t="str">
        <f>VLOOKUP(I196,Hoja2!A$3:I$54,7,0)</f>
        <v>NS MANEJO DE CARGAS</v>
      </c>
      <c r="AB196" s="71" t="str">
        <f>VLOOKUP(I196,Hoja2!A$3:I$54,8,0)</f>
        <v>LEVANTAMIENTO MANUAL Y MECÁNICO DE CARGAS</v>
      </c>
      <c r="AC196" s="72" t="str">
        <f>VLOOKUP(I196,Hoja2!A$3:I$54,9,0)</f>
        <v>FORTALECIMIENTO PVE BIOMECÁNICO</v>
      </c>
      <c r="AD196" s="83"/>
    </row>
    <row r="197" spans="1:30" ht="25.5">
      <c r="A197" s="133"/>
      <c r="B197" s="130"/>
      <c r="C197" s="124"/>
      <c r="D197" s="127"/>
      <c r="E197" s="112"/>
      <c r="F197" s="112"/>
      <c r="G197" s="112"/>
      <c r="H197" s="67" t="str">
        <f>VLOOKUP(I197,Hoja2!A$3:I$54,2,0)</f>
        <v>RELACIONES, COHESIÓN, CALIDAD DE INTERACCIONES NO EFECTIVA, NO HAY TRABAJO EN EQUIPO</v>
      </c>
      <c r="I197" s="109" t="s">
        <v>141</v>
      </c>
      <c r="J197" s="67" t="str">
        <f>VLOOKUP(I197,Hoja2!A$3:I$54,3,0)</f>
        <v>ENFERMEDADES DIGESTIVAS, IRRITABILIDAD</v>
      </c>
      <c r="K197" s="68"/>
      <c r="L197" s="67" t="str">
        <f>VLOOKUP(I197,Hoja2!A$3:I$54,4,0)</f>
        <v>N/A</v>
      </c>
      <c r="M197" s="67" t="str">
        <f>VLOOKUP(I197,Hoja2!A$3:I$54,5,0)</f>
        <v>PVE PSICOSOCIAL</v>
      </c>
      <c r="N197" s="69">
        <v>2</v>
      </c>
      <c r="O197" s="69">
        <v>3</v>
      </c>
      <c r="P197" s="69">
        <v>10</v>
      </c>
      <c r="Q197" s="69">
        <f t="shared" si="33"/>
        <v>6</v>
      </c>
      <c r="R197" s="69">
        <f t="shared" si="34"/>
        <v>60</v>
      </c>
      <c r="S197" s="69" t="str">
        <f t="shared" si="35"/>
        <v>M-6</v>
      </c>
      <c r="T197" s="62" t="str">
        <f t="shared" si="36"/>
        <v>III</v>
      </c>
      <c r="U197" s="62" t="str">
        <f t="shared" si="37"/>
        <v>Mejorable</v>
      </c>
      <c r="V197" s="68">
        <v>5</v>
      </c>
      <c r="W197" s="67" t="str">
        <f>VLOOKUP(I197,Hoja2!A$3:I$54,6,0)</f>
        <v>SECUELA, CALIFICACIÓN DE ENFERMEDAD LABORAL</v>
      </c>
      <c r="X197" s="72"/>
      <c r="Y197" s="72"/>
      <c r="Z197" s="72"/>
      <c r="AA197" s="71" t="str">
        <f>VLOOKUP(I197,Hoja2!A$3:I$54,7,0)</f>
        <v>N/A</v>
      </c>
      <c r="AB197" s="71" t="str">
        <f>VLOOKUP(I197,Hoja2!A$3:I$54,8,0)</f>
        <v>N/A</v>
      </c>
      <c r="AC197" s="72" t="str">
        <f>VLOOKUP(I197,Hoja2!A$3:I$54,9,0)</f>
        <v>FORTALECIMIENTO PVE PSICOSOCIAL</v>
      </c>
      <c r="AD197" s="83"/>
    </row>
    <row r="198" spans="1:30" ht="25.5">
      <c r="A198" s="133"/>
      <c r="B198" s="130"/>
      <c r="C198" s="124"/>
      <c r="D198" s="127"/>
      <c r="E198" s="112"/>
      <c r="F198" s="112"/>
      <c r="G198" s="112"/>
      <c r="H198" s="67" t="str">
        <f>VLOOKUP(I198,Hoja2!A$3:I$54,2,0)</f>
        <v>CARGA MENTAL, DEMANDAS EMOCIONALES, INESPECIFICIDAD DE DEFINICIÓN DE ROLES, MONOTONÍA</v>
      </c>
      <c r="I198" s="109" t="s">
        <v>146</v>
      </c>
      <c r="J198" s="67" t="str">
        <f>VLOOKUP(I198,Hoja2!A$3:I$54,3,0)</f>
        <v>ESTRÉS, CEFALÉA, IRRITABILIDAD</v>
      </c>
      <c r="K198" s="68"/>
      <c r="L198" s="67" t="str">
        <f>VLOOKUP(I198,Hoja2!A$3:I$54,4,0)</f>
        <v>N/A</v>
      </c>
      <c r="M198" s="67" t="str">
        <f>VLOOKUP(I198,Hoja2!A$3:I$54,5,0)</f>
        <v>PVE PSICOSOCIAL</v>
      </c>
      <c r="N198" s="69">
        <v>2</v>
      </c>
      <c r="O198" s="69">
        <v>1</v>
      </c>
      <c r="P198" s="69">
        <v>10</v>
      </c>
      <c r="Q198" s="69">
        <f t="shared" si="33"/>
        <v>2</v>
      </c>
      <c r="R198" s="69">
        <f t="shared" si="34"/>
        <v>20</v>
      </c>
      <c r="S198" s="69" t="str">
        <f t="shared" si="35"/>
        <v>B-2</v>
      </c>
      <c r="T198" s="62" t="str">
        <f t="shared" si="36"/>
        <v>IV</v>
      </c>
      <c r="U198" s="62" t="str">
        <f t="shared" si="37"/>
        <v>Aceptable</v>
      </c>
      <c r="V198" s="68">
        <v>5</v>
      </c>
      <c r="W198" s="67" t="str">
        <f>VLOOKUP(I198,Hoja2!A$3:I$54,6,0)</f>
        <v>SECUELA, CALIFICACIÓN DE ENFERMEDAD LABORAL</v>
      </c>
      <c r="X198" s="72"/>
      <c r="Y198" s="72"/>
      <c r="Z198" s="72"/>
      <c r="AA198" s="71" t="str">
        <f>VLOOKUP(I198,Hoja2!A$3:I$54,7,0)</f>
        <v>N/A</v>
      </c>
      <c r="AB198" s="71" t="str">
        <f>VLOOKUP(I198,Hoja2!A$3:I$54,8,0)</f>
        <v>N/A</v>
      </c>
      <c r="AC198" s="72" t="str">
        <f>VLOOKUP(I198,Hoja2!A$3:I$54,9,0)</f>
        <v>FORTALECIMIENTO PVE PSICOSOCIAL</v>
      </c>
      <c r="AD198" s="83"/>
    </row>
    <row r="199" spans="1:30" ht="38.25">
      <c r="A199" s="133"/>
      <c r="B199" s="130"/>
      <c r="C199" s="124"/>
      <c r="D199" s="127"/>
      <c r="E199" s="112"/>
      <c r="F199" s="112"/>
      <c r="G199" s="112"/>
      <c r="H199" s="67" t="str">
        <f>VLOOKUP(I199,Hoja2!A$3:I$54,2,0)</f>
        <v>TECNOLOGÍA NO AVANZADA, COMUNICACIÓN NO EFECTIVA, SOBRECARGA CUANTITATIVA Y CUALITATIVA, NO HAY VARIACIÓN EN FORMA DE TRABAJO</v>
      </c>
      <c r="I199" s="109" t="s">
        <v>149</v>
      </c>
      <c r="J199" s="67" t="str">
        <f>VLOOKUP(I199,Hoja2!A$3:I$54,3,0)</f>
        <v>ENFERMEDADES DIGESTIVAS, IRRITABILIDAD</v>
      </c>
      <c r="K199" s="68"/>
      <c r="L199" s="67" t="str">
        <f>VLOOKUP(I199,Hoja2!A$3:I$54,4,0)</f>
        <v>N/A</v>
      </c>
      <c r="M199" s="67" t="str">
        <f>VLOOKUP(I199,Hoja2!A$3:I$54,5,0)</f>
        <v>PVE PSICOSOCIAL</v>
      </c>
      <c r="N199" s="69">
        <v>2</v>
      </c>
      <c r="O199" s="69">
        <v>2</v>
      </c>
      <c r="P199" s="69">
        <v>10</v>
      </c>
      <c r="Q199" s="69">
        <f t="shared" si="33"/>
        <v>4</v>
      </c>
      <c r="R199" s="69">
        <f t="shared" si="34"/>
        <v>40</v>
      </c>
      <c r="S199" s="69" t="str">
        <f t="shared" si="35"/>
        <v>B-4</v>
      </c>
      <c r="T199" s="66" t="str">
        <f t="shared" si="36"/>
        <v>III</v>
      </c>
      <c r="U199" s="66" t="str">
        <f t="shared" si="37"/>
        <v>Mejorable</v>
      </c>
      <c r="V199" s="68">
        <v>5</v>
      </c>
      <c r="W199" s="67" t="str">
        <f>VLOOKUP(I199,Hoja2!A$3:I$54,6,0)</f>
        <v>SECUELA, CALIFICACIÓN DE ENFERMEDAD LABORAL</v>
      </c>
      <c r="X199" s="72"/>
      <c r="Y199" s="72"/>
      <c r="Z199" s="72"/>
      <c r="AA199" s="71" t="str">
        <f>VLOOKUP(I199,Hoja2!A$3:I$54,7,0)</f>
        <v>N/A</v>
      </c>
      <c r="AB199" s="71" t="str">
        <f>VLOOKUP(I199,Hoja2!A$3:I$54,8,0)</f>
        <v>N/A</v>
      </c>
      <c r="AC199" s="72" t="str">
        <f>VLOOKUP(I199,Hoja2!A$3:I$54,9,0)</f>
        <v>FORTALECIMIENTO PVE PSICOSOCIAL</v>
      </c>
      <c r="AD199" s="83"/>
    </row>
    <row r="200" spans="1:30" ht="25.5">
      <c r="A200" s="133"/>
      <c r="B200" s="130"/>
      <c r="C200" s="124"/>
      <c r="D200" s="127"/>
      <c r="E200" s="112"/>
      <c r="F200" s="112"/>
      <c r="G200" s="112"/>
      <c r="H200" s="67" t="str">
        <f>VLOOKUP(I200,Hoja2!A$3:I$54,2,0)</f>
        <v>ESTILOS DE MANDO RÍGIDOS, AUSENCIA DE CAPACITACIÓN, AUSENCIA DE PROGRAMAS DE BIENESTAR</v>
      </c>
      <c r="I200" s="109" t="s">
        <v>154</v>
      </c>
      <c r="J200" s="67" t="str">
        <f>VLOOKUP(I200,Hoja2!A$3:I$54,3,0)</f>
        <v>ESTRÉS, DEPRESIÓN, DESMOTIVACIÓN, AUSENCIA DE ATENCIÓN</v>
      </c>
      <c r="K200" s="68"/>
      <c r="L200" s="67" t="str">
        <f>VLOOKUP(I200,Hoja2!A$3:I$54,4,0)</f>
        <v>N/A</v>
      </c>
      <c r="M200" s="67" t="str">
        <f>VLOOKUP(I200,Hoja2!A$3:I$54,5,0)</f>
        <v>PVE PSICOSOCIAL</v>
      </c>
      <c r="N200" s="69">
        <v>2</v>
      </c>
      <c r="O200" s="69">
        <v>2</v>
      </c>
      <c r="P200" s="69">
        <v>10</v>
      </c>
      <c r="Q200" s="69">
        <f t="shared" si="33"/>
        <v>4</v>
      </c>
      <c r="R200" s="69">
        <f t="shared" si="34"/>
        <v>40</v>
      </c>
      <c r="S200" s="69" t="str">
        <f t="shared" si="35"/>
        <v>B-4</v>
      </c>
      <c r="T200" s="66" t="str">
        <f t="shared" si="36"/>
        <v>III</v>
      </c>
      <c r="U200" s="66" t="str">
        <f t="shared" si="37"/>
        <v>Mejorable</v>
      </c>
      <c r="V200" s="68">
        <v>5</v>
      </c>
      <c r="W200" s="67" t="str">
        <f>VLOOKUP(I200,Hoja2!A$3:I$54,6,0)</f>
        <v>SECUELA, CALIFICACIÓN DE ENFERMEDAD LABORAL</v>
      </c>
      <c r="X200" s="72"/>
      <c r="Y200" s="72"/>
      <c r="Z200" s="72"/>
      <c r="AA200" s="71" t="str">
        <f>VLOOKUP(I200,Hoja2!A$3:I$54,7,0)</f>
        <v>N/A</v>
      </c>
      <c r="AB200" s="71" t="str">
        <f>VLOOKUP(I200,Hoja2!A$3:I$54,8,0)</f>
        <v>N/A</v>
      </c>
      <c r="AC200" s="72" t="str">
        <f>VLOOKUP(I200,Hoja2!A$3:I$54,9,0)</f>
        <v>FORTALECIMIENTO PVE PSICOSOCIAL</v>
      </c>
      <c r="AD200" s="83"/>
    </row>
    <row r="201" spans="1:30" ht="25.5">
      <c r="A201" s="133"/>
      <c r="B201" s="130"/>
      <c r="C201" s="124"/>
      <c r="D201" s="127"/>
      <c r="E201" s="112"/>
      <c r="F201" s="112"/>
      <c r="G201" s="112"/>
      <c r="H201" s="67" t="str">
        <f>VLOOKUP(I201,Hoja2!A$3:I$54,2,0)</f>
        <v>SISMOS, INCENDIOS, INUNDACIONES, TERREMOTOS, VENDAVALES</v>
      </c>
      <c r="I201" s="109" t="s">
        <v>250</v>
      </c>
      <c r="J201" s="67" t="str">
        <f>VLOOKUP(I201,Hoja2!A$3:I$54,3,0)</f>
        <v>LESIONES, ATRAPAMIENTO, APLASTAMIENTO, PÉRDIDAS MATERIALES</v>
      </c>
      <c r="K201" s="68"/>
      <c r="L201" s="67" t="str">
        <f>VLOOKUP(I201,Hoja2!A$3:I$54,4,0)</f>
        <v>PG INSPECCIONES, PG EMERGENCIA</v>
      </c>
      <c r="M201" s="67" t="str">
        <f>VLOOKUP(I201,Hoja2!A$3:I$54,5,0)</f>
        <v>BRIGADAS DE EMERGENCIA</v>
      </c>
      <c r="N201" s="69">
        <v>2</v>
      </c>
      <c r="O201" s="69">
        <v>2</v>
      </c>
      <c r="P201" s="69">
        <v>10</v>
      </c>
      <c r="Q201" s="69">
        <f t="shared" si="33"/>
        <v>4</v>
      </c>
      <c r="R201" s="69">
        <f t="shared" si="34"/>
        <v>40</v>
      </c>
      <c r="S201" s="69" t="str">
        <f t="shared" si="35"/>
        <v>B-4</v>
      </c>
      <c r="T201" s="66" t="str">
        <f t="shared" si="36"/>
        <v>III</v>
      </c>
      <c r="U201" s="66" t="str">
        <f t="shared" si="37"/>
        <v>Mejorable</v>
      </c>
      <c r="V201" s="68">
        <v>5</v>
      </c>
      <c r="W201" s="67" t="str">
        <f>VLOOKUP(I201,Hoja2!A$3:I$54,6,0)</f>
        <v>SECUELA, CALIFICACIÓN DE ENFERMEDAD LABORAL, MUERTE</v>
      </c>
      <c r="X201" s="72"/>
      <c r="Y201" s="72"/>
      <c r="Z201" s="72"/>
      <c r="AA201" s="71" t="str">
        <f>VLOOKUP(I201,Hoja2!A$3:I$54,7,0)</f>
        <v>NS PLANES DE EMERGENCIA</v>
      </c>
      <c r="AB201" s="71" t="str">
        <f>VLOOKUP(I201,Hoja2!A$3:I$54,8,0)</f>
        <v>N/A</v>
      </c>
      <c r="AC201" s="72" t="str">
        <f>VLOOKUP(I201,Hoja2!A$3:I$54,9,0)</f>
        <v>N/A</v>
      </c>
      <c r="AD201" s="83"/>
    </row>
    <row r="202" spans="1:30" ht="26.25" thickBot="1">
      <c r="A202" s="133"/>
      <c r="B202" s="130"/>
      <c r="C202" s="125"/>
      <c r="D202" s="128"/>
      <c r="E202" s="113"/>
      <c r="F202" s="113"/>
      <c r="G202" s="113"/>
      <c r="H202" s="84" t="str">
        <f>VLOOKUP(I202,Hoja2!A$3:I$54,2,0)</f>
        <v>LLUVIAS, GRANIZADA, HELADAS</v>
      </c>
      <c r="I202" s="110" t="s">
        <v>251</v>
      </c>
      <c r="J202" s="84" t="str">
        <f>VLOOKUP(I202,Hoja2!A$3:I$54,3,0)</f>
        <v>LESIONES, ATRAPAMIENTO, APLASTAMIENTO, PÉRDIDAS MATERIALES</v>
      </c>
      <c r="K202" s="85"/>
      <c r="L202" s="84" t="str">
        <f>VLOOKUP(I202,Hoja2!A$3:I$54,4,0)</f>
        <v>PG INSPECCIONES, PG EMERGENCIA</v>
      </c>
      <c r="M202" s="84" t="str">
        <f>VLOOKUP(I202,Hoja2!A$3:I$54,5,0)</f>
        <v>BRIGADAS DE EMERGENCIA</v>
      </c>
      <c r="N202" s="86">
        <v>2</v>
      </c>
      <c r="O202" s="86">
        <v>3</v>
      </c>
      <c r="P202" s="86">
        <v>10</v>
      </c>
      <c r="Q202" s="86">
        <f t="shared" si="33"/>
        <v>6</v>
      </c>
      <c r="R202" s="86">
        <f t="shared" si="34"/>
        <v>60</v>
      </c>
      <c r="S202" s="86" t="str">
        <f t="shared" si="35"/>
        <v>M-6</v>
      </c>
      <c r="T202" s="87" t="str">
        <f t="shared" si="36"/>
        <v>III</v>
      </c>
      <c r="U202" s="87" t="str">
        <f t="shared" si="37"/>
        <v>Mejorable</v>
      </c>
      <c r="V202" s="85">
        <v>5</v>
      </c>
      <c r="W202" s="84" t="str">
        <f>VLOOKUP(I202,Hoja2!A$3:I$54,6,0)</f>
        <v>SECUELA, CALIFICACIÓN DE ENFERMEDAD LABORAL, MUERTE</v>
      </c>
      <c r="X202" s="88"/>
      <c r="Y202" s="88"/>
      <c r="Z202" s="88"/>
      <c r="AA202" s="89" t="str">
        <f>VLOOKUP(I202,Hoja2!A$3:I$54,7,0)</f>
        <v>NS PLANES DE EMERGENCIA</v>
      </c>
      <c r="AB202" s="89" t="str">
        <f>VLOOKUP(I202,Hoja2!A$3:I$54,8,0)</f>
        <v>N/A</v>
      </c>
      <c r="AC202" s="88" t="str">
        <f>VLOOKUP(I202,Hoja2!A$3:I$54,9,0)</f>
        <v>N/A</v>
      </c>
      <c r="AD202" s="90"/>
    </row>
    <row r="203" spans="1:30" ht="25.5">
      <c r="A203" s="133"/>
      <c r="B203" s="130"/>
      <c r="C203" s="114" t="s">
        <v>295</v>
      </c>
      <c r="D203" s="117" t="s">
        <v>323</v>
      </c>
      <c r="E203" s="120" t="s">
        <v>293</v>
      </c>
      <c r="F203" s="120">
        <v>41</v>
      </c>
      <c r="G203" s="120" t="s">
        <v>256</v>
      </c>
      <c r="H203" s="73" t="str">
        <f>VLOOKUP(I203,Hoja2!A$3:I$54,2,0)</f>
        <v>INADECUADAS CONEXIONES ELÉCTRICAS, SATURACIÓN EN TOMAS DE ENERGÍA</v>
      </c>
      <c r="I203" s="74" t="s">
        <v>158</v>
      </c>
      <c r="J203" s="73" t="str">
        <f>VLOOKUP(I203,Hoja2!A$3:I$54,3,0)</f>
        <v>QUEMADURAS, ELECTROCUCIÓN, ARITMIA CARDIACA, MUERTE</v>
      </c>
      <c r="K203" s="75"/>
      <c r="L203" s="73" t="str">
        <f>VLOOKUP(I203,Hoja2!A$3:I$54,4,0)</f>
        <v>PG INSPECCIONES, PG EMERGENCIA, REQUISITOS MÍNIMOS PARA LÍNEAS ELÉCTRICAS</v>
      </c>
      <c r="M203" s="73" t="str">
        <f>VLOOKUP(I203,Hoja2!A$3:I$54,5,0)</f>
        <v>ELEMENTOS DE PROTECCIÓN PERSONAL</v>
      </c>
      <c r="N203" s="76">
        <v>10</v>
      </c>
      <c r="O203" s="76">
        <v>3</v>
      </c>
      <c r="P203" s="76">
        <v>60</v>
      </c>
      <c r="Q203" s="76">
        <f t="shared" si="33"/>
        <v>30</v>
      </c>
      <c r="R203" s="76">
        <f t="shared" si="34"/>
        <v>1800</v>
      </c>
      <c r="S203" s="76" t="str">
        <f t="shared" si="35"/>
        <v>MA-30</v>
      </c>
      <c r="T203" s="77" t="str">
        <f t="shared" si="36"/>
        <v>I</v>
      </c>
      <c r="U203" s="77" t="str">
        <f>IF(T203=0,"",IF(T203="IV","Aceptable",IF(T203="III","Mejorable",IF(T203="II","No Aceptable o Aceptable con Control Especifico",IF(T203="I","No Aceptable","")))))</f>
        <v>No Aceptable</v>
      </c>
      <c r="V203" s="75">
        <v>1</v>
      </c>
      <c r="W203" s="73" t="str">
        <f>VLOOKUP(I203,Hoja2!A$3:I$54,6,0)</f>
        <v>SECUELA, CALIFICACIÓN DE ENFERMEDAD LABORAL, MUERTE</v>
      </c>
      <c r="X203" s="78"/>
      <c r="Y203" s="78"/>
      <c r="Z203" s="78"/>
      <c r="AA203" s="79" t="str">
        <f>VLOOKUP(I203,Hoja2!A$3:I$54,7,0)</f>
        <v>NS LÍNEAS ELÉCTRICAS</v>
      </c>
      <c r="AB203" s="79" t="str">
        <f>VLOOKUP(I203,Hoja2!A$3:I$54,8,0)</f>
        <v>BUENAS PRACTICAS, APLICACIÓN DE PROCEDIMIENTOS</v>
      </c>
      <c r="AC203" s="80" t="str">
        <f>VLOOKUP(I203,Hoja2!A$3:I$54,9,0)</f>
        <v>BUENAS PRACTICAS, APLICACIÓN DE PROCEDIMIENTOS</v>
      </c>
      <c r="AD203" s="81"/>
    </row>
    <row r="204" spans="1:30" ht="25.5">
      <c r="A204" s="133"/>
      <c r="B204" s="130"/>
      <c r="C204" s="115"/>
      <c r="D204" s="118"/>
      <c r="E204" s="121"/>
      <c r="F204" s="121"/>
      <c r="G204" s="121"/>
      <c r="H204" s="58" t="str">
        <f>VLOOKUP(I204,Hoja2!A$3:I$54,2,0)</f>
        <v>INADECUADAS CONEXIONES ELÉCTRICAS, SATURACIÓN EN TOMAS DE ENERGÍA</v>
      </c>
      <c r="I204" s="59" t="s">
        <v>163</v>
      </c>
      <c r="J204" s="58" t="str">
        <f>VLOOKUP(I204,Hoja2!A$3:I$54,3,0)</f>
        <v>INTOXICACIÓN, QUEMADURAS</v>
      </c>
      <c r="K204" s="60"/>
      <c r="L204" s="58" t="str">
        <f>VLOOKUP(I204,Hoja2!A$3:I$54,4,0)</f>
        <v>PG INSPECCIONES, PG EMERGENCIA</v>
      </c>
      <c r="M204" s="58" t="str">
        <f>VLOOKUP(I204,Hoja2!A$3:I$54,5,0)</f>
        <v>BRIGADAS DE EMERGENCIA</v>
      </c>
      <c r="N204" s="61">
        <v>10</v>
      </c>
      <c r="O204" s="61">
        <v>3</v>
      </c>
      <c r="P204" s="61">
        <v>60</v>
      </c>
      <c r="Q204" s="61">
        <f t="shared" si="33"/>
        <v>30</v>
      </c>
      <c r="R204" s="61">
        <f t="shared" si="34"/>
        <v>1800</v>
      </c>
      <c r="S204" s="61" t="str">
        <f t="shared" si="35"/>
        <v>MA-30</v>
      </c>
      <c r="T204" s="62" t="str">
        <f t="shared" si="36"/>
        <v>I</v>
      </c>
      <c r="U204" s="62" t="str">
        <f aca="true" t="shared" si="38" ref="U204:U221">IF(T204=0,"",IF(T204="IV","Aceptable",IF(T204="III","Mejorable",IF(T204="II","No Aceptable o Aceptable con Control Especifico",IF(T204="I","No Aceptable","")))))</f>
        <v>No Aceptable</v>
      </c>
      <c r="V204" s="60">
        <v>1</v>
      </c>
      <c r="W204" s="58" t="str">
        <f>VLOOKUP(I204,Hoja2!A$3:I$54,6,0)</f>
        <v>SECUELA, CALIFICACIÓN DE ENFERMEDAD LABORAL, MUERTE</v>
      </c>
      <c r="X204" s="63"/>
      <c r="Y204" s="63"/>
      <c r="Z204" s="63"/>
      <c r="AA204" s="64" t="str">
        <f>VLOOKUP(I204,Hoja2!A$3:I$54,7,0)</f>
        <v>NS PLANES DE EMERGENCIA</v>
      </c>
      <c r="AB204" s="64" t="str">
        <f>VLOOKUP(I204,Hoja2!A$3:I$54,8,0)</f>
        <v>REPORTES DE CONDICIONES INSEGURAS</v>
      </c>
      <c r="AC204" s="65" t="str">
        <f>VLOOKUP(I204,Hoja2!A$3:I$54,9,0)</f>
        <v>N/A</v>
      </c>
      <c r="AD204" s="82"/>
    </row>
    <row r="205" spans="1:30" ht="25.5">
      <c r="A205" s="133"/>
      <c r="B205" s="130"/>
      <c r="C205" s="115"/>
      <c r="D205" s="118"/>
      <c r="E205" s="121"/>
      <c r="F205" s="121"/>
      <c r="G205" s="121"/>
      <c r="H205" s="58" t="str">
        <f>VLOOKUP(I205,Hoja2!A$3:I$54,2,0)</f>
        <v>SUPERFICIES DE TRABAJO IRREGULARES O DESLIZANTES</v>
      </c>
      <c r="I205" s="59" t="s">
        <v>248</v>
      </c>
      <c r="J205" s="58" t="str">
        <f>VLOOKUP(I205,Hoja2!A$3:I$54,3,0)</f>
        <v>CAÍDAS DEL MISMO Y DISTINTO NIVEL, FRACTURAS, GOLPE CON OBJETOS</v>
      </c>
      <c r="K205" s="60"/>
      <c r="L205" s="58" t="str">
        <f>VLOOKUP(I205,Hoja2!A$3:I$54,4,0)</f>
        <v>PG INSPECCIONES, PG EMERGENCIA</v>
      </c>
      <c r="M205" s="58" t="str">
        <f>VLOOKUP(I205,Hoja2!A$3:I$54,5,0)</f>
        <v>CAPACITACIÓN</v>
      </c>
      <c r="N205" s="61">
        <v>6</v>
      </c>
      <c r="O205" s="61">
        <v>4</v>
      </c>
      <c r="P205" s="61">
        <v>25</v>
      </c>
      <c r="Q205" s="61">
        <f t="shared" si="33"/>
        <v>24</v>
      </c>
      <c r="R205" s="61">
        <f t="shared" si="34"/>
        <v>600</v>
      </c>
      <c r="S205" s="61" t="str">
        <f t="shared" si="35"/>
        <v>MA-24</v>
      </c>
      <c r="T205" s="66" t="str">
        <f t="shared" si="36"/>
        <v>I</v>
      </c>
      <c r="U205" s="66" t="str">
        <f t="shared" si="38"/>
        <v>No Aceptable</v>
      </c>
      <c r="V205" s="60">
        <v>1</v>
      </c>
      <c r="W205" s="58" t="str">
        <f>VLOOKUP(I205,Hoja2!A$3:I$54,6,0)</f>
        <v>SECUELA, CALIFICACIÓN DE ENFERMEDAD LABORAL, MUERTE</v>
      </c>
      <c r="X205" s="65"/>
      <c r="Y205" s="65"/>
      <c r="Z205" s="65"/>
      <c r="AA205" s="64" t="str">
        <f>VLOOKUP(I205,Hoja2!A$3:I$54,7,0)</f>
        <v>N/A</v>
      </c>
      <c r="AB205" s="64" t="str">
        <f>VLOOKUP(I205,Hoja2!A$3:I$54,8,0)</f>
        <v>REPORTES DE CONDICIONES INSEGURAS</v>
      </c>
      <c r="AC205" s="65" t="str">
        <f>VLOOKUP(I205,Hoja2!A$3:I$54,9,0)</f>
        <v>SEGUIMIENTO A ACCIONES PREVENTIVAS Y CORRECTIVAS</v>
      </c>
      <c r="AD205" s="82"/>
    </row>
    <row r="206" spans="1:30" ht="40.5">
      <c r="A206" s="133"/>
      <c r="B206" s="130"/>
      <c r="C206" s="115"/>
      <c r="D206" s="118"/>
      <c r="E206" s="121"/>
      <c r="F206" s="121"/>
      <c r="G206" s="121"/>
      <c r="H206" s="58" t="str">
        <f>VLOOKUP(I206,Hoja2!A$3:I$54,2,0)</f>
        <v>ATROPELLAMIENTO, ENVESTIDA</v>
      </c>
      <c r="I206" s="59" t="s">
        <v>189</v>
      </c>
      <c r="J206" s="58" t="str">
        <f>VLOOKUP(I206,Hoja2!A$3:I$54,3,0)</f>
        <v>LESIONES, PÉRDIDAS MATERIALES, MUERTE</v>
      </c>
      <c r="K206" s="60"/>
      <c r="L206" s="58" t="str">
        <f>VLOOKUP(I206,Hoja2!A$3:I$54,4,0)</f>
        <v>PG INSPECCIONES, PG EMERGENCIA</v>
      </c>
      <c r="M206" s="58" t="str">
        <f>VLOOKUP(I206,Hoja2!A$3:I$54,5,0)</f>
        <v>PG SEGURIDAD VIAL</v>
      </c>
      <c r="N206" s="61">
        <v>2</v>
      </c>
      <c r="O206" s="61">
        <v>4</v>
      </c>
      <c r="P206" s="61">
        <v>25</v>
      </c>
      <c r="Q206" s="61">
        <f t="shared" si="33"/>
        <v>8</v>
      </c>
      <c r="R206" s="61">
        <f t="shared" si="34"/>
        <v>200</v>
      </c>
      <c r="S206" s="61" t="str">
        <f t="shared" si="35"/>
        <v>M-8</v>
      </c>
      <c r="T206" s="62" t="str">
        <f t="shared" si="36"/>
        <v>II</v>
      </c>
      <c r="U206" s="62" t="str">
        <f t="shared" si="38"/>
        <v>No Aceptable o Aceptable con Control Especifico</v>
      </c>
      <c r="V206" s="60">
        <v>1</v>
      </c>
      <c r="W206" s="58" t="str">
        <f>VLOOKUP(I206,Hoja2!A$3:I$54,6,0)</f>
        <v>SECUELA, CALIFICACIÓN DE ENFERMEDAD LABORAL, MUERTE</v>
      </c>
      <c r="X206" s="65"/>
      <c r="Y206" s="65"/>
      <c r="Z206" s="65"/>
      <c r="AA206" s="64" t="str">
        <f>VLOOKUP(I206,Hoja2!A$3:I$54,7,0)</f>
        <v>NS SEGURIDAD VIAL</v>
      </c>
      <c r="AB206" s="64" t="str">
        <f>VLOOKUP(I206,Hoja2!A$3:I$54,8,0)</f>
        <v>REPORTE DE CONDICIONES</v>
      </c>
      <c r="AC206" s="65" t="str">
        <f>VLOOKUP(I206,Hoja2!A$3:I$54,9,0)</f>
        <v>LISTAS PREOPERACIONALES, MANTENIMIENTO PREVENTIVO Y CORRECTIVO</v>
      </c>
      <c r="AD206" s="82"/>
    </row>
    <row r="207" spans="1:30" ht="40.5">
      <c r="A207" s="133"/>
      <c r="B207" s="130"/>
      <c r="C207" s="115"/>
      <c r="D207" s="118"/>
      <c r="E207" s="121"/>
      <c r="F207" s="121"/>
      <c r="G207" s="121"/>
      <c r="H207" s="58" t="str">
        <f>VLOOKUP(I207,Hoja2!A$3:I$54,2,0)</f>
        <v>ATRACO, ROBO, ATENTADO, SECUESTROS, DE ORDEN PÚBLICO</v>
      </c>
      <c r="I207" s="59" t="s">
        <v>180</v>
      </c>
      <c r="J207" s="58" t="str">
        <f>VLOOKUP(I207,Hoja2!A$3:I$54,3,0)</f>
        <v>HERIDAS, LESIONES FÍSICAS / PSICOLÓGICAS</v>
      </c>
      <c r="K207" s="60"/>
      <c r="L207" s="58" t="str">
        <f>VLOOKUP(I207,Hoja2!A$3:I$54,4,0)</f>
        <v>PG INSPECCIONES, PG EMERGENCIA</v>
      </c>
      <c r="M207" s="58" t="str">
        <f>VLOOKUP(I207,Hoja2!A$3:I$54,5,0)</f>
        <v>UNIFORMES CORPORATIVOS, CHAQUETAS CORPORATIVAS, CARNETIZACIÓN</v>
      </c>
      <c r="N207" s="61">
        <v>6</v>
      </c>
      <c r="O207" s="61">
        <v>3</v>
      </c>
      <c r="P207" s="61">
        <v>25</v>
      </c>
      <c r="Q207" s="61">
        <f t="shared" si="33"/>
        <v>18</v>
      </c>
      <c r="R207" s="61">
        <f t="shared" si="34"/>
        <v>450</v>
      </c>
      <c r="S207" s="61" t="str">
        <f t="shared" si="35"/>
        <v>A-18</v>
      </c>
      <c r="T207" s="62" t="str">
        <f t="shared" si="36"/>
        <v>II</v>
      </c>
      <c r="U207" s="62" t="str">
        <f t="shared" si="38"/>
        <v>No Aceptable o Aceptable con Control Especifico</v>
      </c>
      <c r="V207" s="60">
        <v>1</v>
      </c>
      <c r="W207" s="58" t="str">
        <f>VLOOKUP(I207,Hoja2!A$3:I$54,6,0)</f>
        <v>SECUELA, CALIFICACIÓN DE ENFERMEDAD LABORAL, MUERTE</v>
      </c>
      <c r="X207" s="65"/>
      <c r="Y207" s="65"/>
      <c r="Z207" s="65"/>
      <c r="AA207" s="64" t="str">
        <f>VLOOKUP(I207,Hoja2!A$3:I$54,7,0)</f>
        <v>N/A</v>
      </c>
      <c r="AB207" s="64" t="str">
        <f>VLOOKUP(I207,Hoja2!A$3:I$54,8,0)</f>
        <v>BUENAS PRACTICAS, APLICACIÓN DE PROCEDIMIENTOS</v>
      </c>
      <c r="AC207" s="65" t="str">
        <f>VLOOKUP(I207,Hoja2!A$3:I$54,9,0)</f>
        <v>BUENAS PRACTICAS</v>
      </c>
      <c r="AD207" s="82"/>
    </row>
    <row r="208" spans="1:30" ht="25.5">
      <c r="A208" s="133"/>
      <c r="B208" s="130"/>
      <c r="C208" s="115"/>
      <c r="D208" s="118"/>
      <c r="E208" s="121"/>
      <c r="F208" s="121"/>
      <c r="G208" s="121"/>
      <c r="H208" s="58" t="str">
        <f>VLOOKUP(I208,Hoja2!A$3:I$54,2,0)</f>
        <v>EXPLOSION, FUGA, DERRAME E INCENDIO</v>
      </c>
      <c r="I208" s="59" t="s">
        <v>230</v>
      </c>
      <c r="J208" s="58" t="str">
        <f>VLOOKUP(I208,Hoja2!A$3:I$54,3,0)</f>
        <v>INTOXICACIÓN, QUEMADURAS, LESIONES, ATRAPAMIENTO</v>
      </c>
      <c r="K208" s="60"/>
      <c r="L208" s="58" t="str">
        <f>VLOOKUP(I208,Hoja2!A$3:I$54,4,0)</f>
        <v>PG INSPECCIONES, PG EMERGENCIA</v>
      </c>
      <c r="M208" s="58" t="str">
        <f>VLOOKUP(I208,Hoja2!A$3:I$54,5,0)</f>
        <v>NO OBSERVADO</v>
      </c>
      <c r="N208" s="61">
        <v>2</v>
      </c>
      <c r="O208" s="61">
        <v>2</v>
      </c>
      <c r="P208" s="61">
        <v>10</v>
      </c>
      <c r="Q208" s="61">
        <f t="shared" si="33"/>
        <v>4</v>
      </c>
      <c r="R208" s="61">
        <f t="shared" si="34"/>
        <v>40</v>
      </c>
      <c r="S208" s="61" t="str">
        <f t="shared" si="35"/>
        <v>B-4</v>
      </c>
      <c r="T208" s="62" t="str">
        <f t="shared" si="36"/>
        <v>III</v>
      </c>
      <c r="U208" s="62" t="str">
        <f t="shared" si="38"/>
        <v>Mejorable</v>
      </c>
      <c r="V208" s="60">
        <v>1</v>
      </c>
      <c r="W208" s="58" t="str">
        <f>VLOOKUP(I208,Hoja2!A$3:I$54,6,0)</f>
        <v>SECUELA, CALIFICACIÓN DE ENFERMEDAD LABORAL, MUERTE</v>
      </c>
      <c r="X208" s="65"/>
      <c r="Y208" s="65"/>
      <c r="Z208" s="65"/>
      <c r="AA208" s="64" t="str">
        <f>VLOOKUP(I208,Hoja2!A$3:I$54,7,0)</f>
        <v>NS PLANES DE EMERGENCIA</v>
      </c>
      <c r="AB208" s="64" t="str">
        <f>VLOOKUP(I208,Hoja2!A$3:I$54,8,0)</f>
        <v>PROTOCOLOS DE EVACUACIÓN, PUNTO DE ENCUENTRO</v>
      </c>
      <c r="AC208" s="65" t="str">
        <f>VLOOKUP(I208,Hoja2!A$3:I$54,9,0)</f>
        <v>N/A</v>
      </c>
      <c r="AD208" s="82"/>
    </row>
    <row r="209" spans="1:30" ht="15">
      <c r="A209" s="133"/>
      <c r="B209" s="130"/>
      <c r="C209" s="115"/>
      <c r="D209" s="118"/>
      <c r="E209" s="121"/>
      <c r="F209" s="121"/>
      <c r="G209" s="121"/>
      <c r="H209" s="58" t="str">
        <f>VLOOKUP(I209,Hoja2!A$3:I$54,2,0)</f>
        <v>AUSENCIA O EXCESO DE LUZ EN UN AMBIENTE</v>
      </c>
      <c r="I209" s="59" t="s">
        <v>47</v>
      </c>
      <c r="J209" s="58" t="str">
        <f>VLOOKUP(I209,Hoja2!A$3:I$54,3,0)</f>
        <v>ESTRÉS, DIFICULTAD PARA VER, CANSANCIO VISUAL</v>
      </c>
      <c r="K209" s="60"/>
      <c r="L209" s="58" t="str">
        <f>VLOOKUP(I209,Hoja2!A$3:I$54,4,0)</f>
        <v>PG INSPECCIONES, PG EMERGENCIA</v>
      </c>
      <c r="M209" s="58" t="str">
        <f>VLOOKUP(I209,Hoja2!A$3:I$54,5,0)</f>
        <v>NO OBSERVADO</v>
      </c>
      <c r="N209" s="61">
        <v>10</v>
      </c>
      <c r="O209" s="61">
        <v>3</v>
      </c>
      <c r="P209" s="61">
        <v>25</v>
      </c>
      <c r="Q209" s="61">
        <f t="shared" si="33"/>
        <v>30</v>
      </c>
      <c r="R209" s="61">
        <f t="shared" si="34"/>
        <v>750</v>
      </c>
      <c r="S209" s="61" t="str">
        <f t="shared" si="35"/>
        <v>MA-30</v>
      </c>
      <c r="T209" s="62" t="str">
        <f t="shared" si="36"/>
        <v>I</v>
      </c>
      <c r="U209" s="62" t="str">
        <f t="shared" si="38"/>
        <v>No Aceptable</v>
      </c>
      <c r="V209" s="60">
        <v>1</v>
      </c>
      <c r="W209" s="58" t="str">
        <f>VLOOKUP(I209,Hoja2!A$3:I$54,6,0)</f>
        <v>SECUELA, CALIFICACIÓN DE ENFERMEDAD LABORAL</v>
      </c>
      <c r="X209" s="65"/>
      <c r="Y209" s="65"/>
      <c r="Z209" s="65"/>
      <c r="AA209" s="64" t="str">
        <f>VLOOKUP(I209,Hoja2!A$3:I$54,7,0)</f>
        <v>N/A</v>
      </c>
      <c r="AB209" s="64" t="str">
        <f>VLOOKUP(I209,Hoja2!A$3:I$54,8,0)</f>
        <v>AUTOCUIDADO E HIGIENE</v>
      </c>
      <c r="AC209" s="65" t="str">
        <f>VLOOKUP(I209,Hoja2!A$3:I$54,9,0)</f>
        <v>PG HIGIENE</v>
      </c>
      <c r="AD209" s="82"/>
    </row>
    <row r="210" spans="1:30" ht="25.5">
      <c r="A210" s="133"/>
      <c r="B210" s="130"/>
      <c r="C210" s="115"/>
      <c r="D210" s="118"/>
      <c r="E210" s="121"/>
      <c r="F210" s="121"/>
      <c r="G210" s="121"/>
      <c r="H210" s="58" t="str">
        <f>VLOOKUP(I210,Hoja2!A$3:I$54,2,0)</f>
        <v>POLVOS INORGÁNICOS</v>
      </c>
      <c r="I210" s="59" t="s">
        <v>78</v>
      </c>
      <c r="J210" s="58" t="str">
        <f>VLOOKUP(I210,Hoja2!A$3:I$54,3,0)</f>
        <v>COMPLICACIONES RESPIRATORIAS</v>
      </c>
      <c r="K210" s="60"/>
      <c r="L210" s="58" t="str">
        <f>VLOOKUP(I210,Hoja2!A$3:I$54,4,0)</f>
        <v>PG INSPECCIONES, PG EMERGENCIA, PG RIESGO QUÍMICO</v>
      </c>
      <c r="M210" s="58" t="str">
        <f>VLOOKUP(I210,Hoja2!A$3:I$54,5,0)</f>
        <v>ELEMENTOS DE PROTECCIÓN PERSONAL</v>
      </c>
      <c r="N210" s="61">
        <v>2</v>
      </c>
      <c r="O210" s="61">
        <v>3</v>
      </c>
      <c r="P210" s="61">
        <v>10</v>
      </c>
      <c r="Q210" s="61">
        <f t="shared" si="33"/>
        <v>6</v>
      </c>
      <c r="R210" s="61">
        <f t="shared" si="34"/>
        <v>60</v>
      </c>
      <c r="S210" s="61" t="str">
        <f t="shared" si="35"/>
        <v>M-6</v>
      </c>
      <c r="T210" s="62" t="str">
        <f t="shared" si="36"/>
        <v>III</v>
      </c>
      <c r="U210" s="62" t="str">
        <f t="shared" si="38"/>
        <v>Mejorable</v>
      </c>
      <c r="V210" s="60">
        <v>1</v>
      </c>
      <c r="W210" s="58" t="str">
        <f>VLOOKUP(I210,Hoja2!A$3:I$54,6,0)</f>
        <v>SECUELA, CALIFICACIÓN DE ENFERMEDAD LABORAL</v>
      </c>
      <c r="X210" s="65"/>
      <c r="Y210" s="65"/>
      <c r="Z210" s="65"/>
      <c r="AA210" s="64" t="str">
        <f>VLOOKUP(I210,Hoja2!A$3:I$54,7,0)</f>
        <v>NS QUIMICOS</v>
      </c>
      <c r="AB210" s="64" t="str">
        <f>VLOOKUP(I210,Hoja2!A$3:I$54,8,0)</f>
        <v>BUENAS PRACTICAS Y USO DE EPP</v>
      </c>
      <c r="AC210" s="65" t="str">
        <f>VLOOKUP(I210,Hoja2!A$3:I$54,9,0)</f>
        <v>PG HIGIENE</v>
      </c>
      <c r="AD210" s="82"/>
    </row>
    <row r="211" spans="1:30" ht="25.5">
      <c r="A211" s="133"/>
      <c r="B211" s="130"/>
      <c r="C211" s="115"/>
      <c r="D211" s="118"/>
      <c r="E211" s="121"/>
      <c r="F211" s="121"/>
      <c r="G211" s="121"/>
      <c r="H211" s="58" t="str">
        <f>VLOOKUP(I211,Hoja2!A$3:I$54,2,0)</f>
        <v>MATERIAL PARTICULADO</v>
      </c>
      <c r="I211" s="59" t="s">
        <v>84</v>
      </c>
      <c r="J211" s="58" t="str">
        <f>VLOOKUP(I211,Hoja2!A$3:I$54,3,0)</f>
        <v>COMPLICACIONES RESPIRATORIAS</v>
      </c>
      <c r="K211" s="60"/>
      <c r="L211" s="58" t="str">
        <f>VLOOKUP(I211,Hoja2!A$3:I$54,4,0)</f>
        <v>PG INSPECCIONES, PG EMERGENCIA, PG RIESGO QUÍMICO</v>
      </c>
      <c r="M211" s="58" t="str">
        <f>VLOOKUP(I211,Hoja2!A$3:I$54,5,0)</f>
        <v>ELEMENTOS DE PROTECCIÓN PERSONAL</v>
      </c>
      <c r="N211" s="61">
        <v>2</v>
      </c>
      <c r="O211" s="61">
        <v>1</v>
      </c>
      <c r="P211" s="61">
        <v>10</v>
      </c>
      <c r="Q211" s="61">
        <f t="shared" si="33"/>
        <v>2</v>
      </c>
      <c r="R211" s="61">
        <f t="shared" si="34"/>
        <v>20</v>
      </c>
      <c r="S211" s="61" t="str">
        <f t="shared" si="35"/>
        <v>B-2</v>
      </c>
      <c r="T211" s="62" t="str">
        <f t="shared" si="36"/>
        <v>IV</v>
      </c>
      <c r="U211" s="62" t="str">
        <f t="shared" si="38"/>
        <v>Aceptable</v>
      </c>
      <c r="V211" s="60">
        <v>1</v>
      </c>
      <c r="W211" s="58" t="str">
        <f>VLOOKUP(I211,Hoja2!A$3:I$54,6,0)</f>
        <v>SECUELA, CALIFICACIÓN DE ENFERMEDAD LABORAL</v>
      </c>
      <c r="X211" s="65"/>
      <c r="Y211" s="65"/>
      <c r="Z211" s="65"/>
      <c r="AA211" s="64" t="str">
        <f>VLOOKUP(I211,Hoja2!A$3:I$54,7,0)</f>
        <v>NS QUIMICOS</v>
      </c>
      <c r="AB211" s="64" t="str">
        <f>VLOOKUP(I211,Hoja2!A$3:I$54,8,0)</f>
        <v>BUENAS PRACTICAS Y USO DE EPP</v>
      </c>
      <c r="AC211" s="65" t="str">
        <f>VLOOKUP(I211,Hoja2!A$3:I$54,9,0)</f>
        <v>FORTALECIMIENTO PVE QUÍMICO</v>
      </c>
      <c r="AD211" s="82"/>
    </row>
    <row r="212" spans="1:30" ht="25.5">
      <c r="A212" s="133"/>
      <c r="B212" s="130"/>
      <c r="C212" s="115"/>
      <c r="D212" s="118"/>
      <c r="E212" s="121"/>
      <c r="F212" s="121"/>
      <c r="G212" s="121"/>
      <c r="H212" s="58" t="str">
        <f>VLOOKUP(I212,Hoja2!A$3:I$54,2,0)</f>
        <v>HUMOS METÁLICOS O NO METÁLICOS</v>
      </c>
      <c r="I212" s="59" t="s">
        <v>93</v>
      </c>
      <c r="J212" s="58" t="str">
        <f>VLOOKUP(I212,Hoja2!A$3:I$54,3,0)</f>
        <v>COMPLICACIONES RESPIRATORIAS</v>
      </c>
      <c r="K212" s="60"/>
      <c r="L212" s="58" t="str">
        <f>VLOOKUP(I212,Hoja2!A$3:I$54,4,0)</f>
        <v>PG INSPECCIONES, PG EMERGENCIA, PG RIESGO QUÍMICO</v>
      </c>
      <c r="M212" s="58" t="str">
        <f>VLOOKUP(I212,Hoja2!A$3:I$54,5,0)</f>
        <v>ELEMENTOS DE PROTECCIÓN PERSONAL</v>
      </c>
      <c r="N212" s="61">
        <v>2</v>
      </c>
      <c r="O212" s="61">
        <v>1</v>
      </c>
      <c r="P212" s="61">
        <v>10</v>
      </c>
      <c r="Q212" s="61">
        <f t="shared" si="33"/>
        <v>2</v>
      </c>
      <c r="R212" s="61">
        <f t="shared" si="34"/>
        <v>20</v>
      </c>
      <c r="S212" s="61" t="str">
        <f t="shared" si="35"/>
        <v>B-2</v>
      </c>
      <c r="T212" s="62" t="str">
        <f t="shared" si="36"/>
        <v>IV</v>
      </c>
      <c r="U212" s="62" t="str">
        <f t="shared" si="38"/>
        <v>Aceptable</v>
      </c>
      <c r="V212" s="60">
        <v>1</v>
      </c>
      <c r="W212" s="58" t="str">
        <f>VLOOKUP(I212,Hoja2!A$3:I$54,6,0)</f>
        <v>SECUELA, CALIFICACIÓN DE ENFERMEDAD LABORAL, MUERTE</v>
      </c>
      <c r="X212" s="65"/>
      <c r="Y212" s="65"/>
      <c r="Z212" s="65"/>
      <c r="AA212" s="64" t="str">
        <f>VLOOKUP(I212,Hoja2!A$3:I$54,7,0)</f>
        <v>NS QUIMICOS</v>
      </c>
      <c r="AB212" s="64" t="str">
        <f>VLOOKUP(I212,Hoja2!A$3:I$54,8,0)</f>
        <v>BUENAS PRACTICAS, AUTOCUIDADO Y EPP</v>
      </c>
      <c r="AC212" s="65" t="str">
        <f>VLOOKUP(I212,Hoja2!A$3:I$54,9,0)</f>
        <v>FORTALECIMIENTO PVE QUÍMICO</v>
      </c>
      <c r="AD212" s="82"/>
    </row>
    <row r="213" spans="1:30" ht="25.5">
      <c r="A213" s="133"/>
      <c r="B213" s="130"/>
      <c r="C213" s="115"/>
      <c r="D213" s="118"/>
      <c r="E213" s="121"/>
      <c r="F213" s="121"/>
      <c r="G213" s="121"/>
      <c r="H213" s="58" t="str">
        <f>VLOOKUP(I213,Hoja2!A$3:I$54,2,0)</f>
        <v>HONGOS</v>
      </c>
      <c r="I213" s="59" t="s">
        <v>113</v>
      </c>
      <c r="J213" s="58" t="str">
        <f>VLOOKUP(I213,Hoja2!A$3:I$54,3,0)</f>
        <v>LESIONES EN LA PIEL</v>
      </c>
      <c r="K213" s="60"/>
      <c r="L213" s="58" t="str">
        <f>VLOOKUP(I213,Hoja2!A$3:I$54,4,0)</f>
        <v>PG INSPECCIONES, PG EMERGENCIA</v>
      </c>
      <c r="M213" s="58" t="str">
        <f>VLOOKUP(I213,Hoja2!A$3:I$54,5,0)</f>
        <v>PVE BIOLÓGICO</v>
      </c>
      <c r="N213" s="61">
        <v>2</v>
      </c>
      <c r="O213" s="61">
        <v>1</v>
      </c>
      <c r="P213" s="61">
        <v>10</v>
      </c>
      <c r="Q213" s="61">
        <f t="shared" si="33"/>
        <v>2</v>
      </c>
      <c r="R213" s="61">
        <f t="shared" si="34"/>
        <v>20</v>
      </c>
      <c r="S213" s="61" t="str">
        <f t="shared" si="35"/>
        <v>B-2</v>
      </c>
      <c r="T213" s="62" t="str">
        <f t="shared" si="36"/>
        <v>IV</v>
      </c>
      <c r="U213" s="62" t="str">
        <f t="shared" si="38"/>
        <v>Aceptable</v>
      </c>
      <c r="V213" s="60">
        <v>1</v>
      </c>
      <c r="W213" s="58" t="str">
        <f>VLOOKUP(I213,Hoja2!A$3:I$54,6,0)</f>
        <v>SECUELA</v>
      </c>
      <c r="X213" s="65"/>
      <c r="Y213" s="65"/>
      <c r="Z213" s="65"/>
      <c r="AA213" s="64" t="str">
        <f>VLOOKUP(I213,Hoja2!A$3:I$54,7,0)</f>
        <v>NS BIOLÓGICO</v>
      </c>
      <c r="AB213" s="64" t="str">
        <f>VLOOKUP(I213,Hoja2!A$3:I$54,8,0)</f>
        <v>AUTOCUIDADO E HIGIENE, USO DE EPP</v>
      </c>
      <c r="AC213" s="65" t="str">
        <f>VLOOKUP(I213,Hoja2!A$3:I$54,9,0)</f>
        <v>N/A</v>
      </c>
      <c r="AD213" s="82"/>
    </row>
    <row r="214" spans="1:30" ht="25.5">
      <c r="A214" s="133"/>
      <c r="B214" s="130"/>
      <c r="C214" s="115"/>
      <c r="D214" s="118"/>
      <c r="E214" s="121"/>
      <c r="F214" s="121"/>
      <c r="G214" s="121"/>
      <c r="H214" s="58" t="str">
        <f>VLOOKUP(I214,Hoja2!A$3:I$54,2,0)</f>
        <v>ANIMALES VIVOS</v>
      </c>
      <c r="I214" s="59" t="s">
        <v>122</v>
      </c>
      <c r="J214" s="58" t="str">
        <f>VLOOKUP(I214,Hoja2!A$3:I$54,3,0)</f>
        <v>LESIONES EN TEJIDOS, INFECCIONES, ENFERMADES INFECTOCONTAGIOSAS</v>
      </c>
      <c r="K214" s="60"/>
      <c r="L214" s="58" t="str">
        <f>VLOOKUP(I214,Hoja2!A$3:I$54,4,0)</f>
        <v>PG INSPECCIONES, PG EMERGENCIA</v>
      </c>
      <c r="M214" s="58" t="str">
        <f>VLOOKUP(I214,Hoja2!A$3:I$54,5,0)</f>
        <v>ELEMENTOS DE PROTECCIÓN PERSONAL</v>
      </c>
      <c r="N214" s="61">
        <v>2</v>
      </c>
      <c r="O214" s="61">
        <v>2</v>
      </c>
      <c r="P214" s="61">
        <v>10</v>
      </c>
      <c r="Q214" s="61">
        <f t="shared" si="33"/>
        <v>4</v>
      </c>
      <c r="R214" s="61">
        <f t="shared" si="34"/>
        <v>40</v>
      </c>
      <c r="S214" s="61" t="str">
        <f t="shared" si="35"/>
        <v>B-4</v>
      </c>
      <c r="T214" s="62" t="str">
        <f t="shared" si="36"/>
        <v>III</v>
      </c>
      <c r="U214" s="62" t="str">
        <f t="shared" si="38"/>
        <v>Mejorable</v>
      </c>
      <c r="V214" s="60">
        <v>1</v>
      </c>
      <c r="W214" s="58" t="str">
        <f>VLOOKUP(I214,Hoja2!A$3:I$54,6,0)</f>
        <v>SECUELA, CALIFICACIÓN DE ENFERMEDAD LABORAL, MUERTE</v>
      </c>
      <c r="X214" s="65"/>
      <c r="Y214" s="65"/>
      <c r="Z214" s="65"/>
      <c r="AA214" s="64" t="str">
        <f>VLOOKUP(I214,Hoja2!A$3:I$54,7,0)</f>
        <v>NS BIOLÓGICO</v>
      </c>
      <c r="AB214" s="64" t="str">
        <f>VLOOKUP(I214,Hoja2!A$3:I$54,8,0)</f>
        <v>AUTOCUIDADO E HIGIENE, USO DE EPP</v>
      </c>
      <c r="AC214" s="65" t="str">
        <f>VLOOKUP(I214,Hoja2!A$3:I$54,9,0)</f>
        <v>BUENAS PRACTICAS</v>
      </c>
      <c r="AD214" s="82"/>
    </row>
    <row r="215" spans="1:30" ht="38.25">
      <c r="A215" s="133"/>
      <c r="B215" s="130"/>
      <c r="C215" s="115"/>
      <c r="D215" s="118"/>
      <c r="E215" s="121"/>
      <c r="F215" s="121"/>
      <c r="G215" s="121"/>
      <c r="H215" s="58" t="str">
        <f>VLOOKUP(I215,Hoja2!A$3:I$54,2,0)</f>
        <v>CARGA DE UN PESO MAYOR AL RECOMENDADO</v>
      </c>
      <c r="I215" s="59" t="s">
        <v>125</v>
      </c>
      <c r="J215" s="58" t="str">
        <f>VLOOKUP(I215,Hoja2!A$3:I$54,3,0)</f>
        <v>LESIONES OSTEOMUSCULARES</v>
      </c>
      <c r="K215" s="60"/>
      <c r="L215" s="58" t="str">
        <f>VLOOKUP(I215,Hoja2!A$3:I$54,4,0)</f>
        <v>PG INSPECCIONES, PG EMERGENCIA</v>
      </c>
      <c r="M215" s="58" t="str">
        <f>VLOOKUP(I215,Hoja2!A$3:I$54,5,0)</f>
        <v>PVE BIOMECÁNICO, PROGRAMA PAUSAS ACTIVAS, PG MEDICINA PREVENTIVA Y DEL TRABAJO</v>
      </c>
      <c r="N215" s="61">
        <v>2</v>
      </c>
      <c r="O215" s="61">
        <v>3</v>
      </c>
      <c r="P215" s="61">
        <v>10</v>
      </c>
      <c r="Q215" s="61">
        <f t="shared" si="33"/>
        <v>6</v>
      </c>
      <c r="R215" s="61">
        <f t="shared" si="34"/>
        <v>60</v>
      </c>
      <c r="S215" s="61" t="str">
        <f t="shared" si="35"/>
        <v>M-6</v>
      </c>
      <c r="T215" s="62" t="str">
        <f t="shared" si="36"/>
        <v>III</v>
      </c>
      <c r="U215" s="62" t="str">
        <f t="shared" si="38"/>
        <v>Mejorable</v>
      </c>
      <c r="V215" s="60">
        <v>1</v>
      </c>
      <c r="W215" s="58" t="str">
        <f>VLOOKUP(I215,Hoja2!A$3:I$54,6,0)</f>
        <v>SECUELA, CALIFICACIÓN DE ENFERMEDAD LABORAL</v>
      </c>
      <c r="X215" s="65"/>
      <c r="Y215" s="65"/>
      <c r="Z215" s="65"/>
      <c r="AA215" s="64" t="str">
        <f>VLOOKUP(I215,Hoja2!A$3:I$54,7,0)</f>
        <v>NS MANEJO DE CARGAS</v>
      </c>
      <c r="AB215" s="64" t="str">
        <f>VLOOKUP(I215,Hoja2!A$3:I$54,8,0)</f>
        <v>LEVANTAMIENTO MANUAL Y MECÁNICO DE CARGAS</v>
      </c>
      <c r="AC215" s="65" t="str">
        <f>VLOOKUP(I215,Hoja2!A$3:I$54,9,0)</f>
        <v>FORTALECIMIENTO PVE BIOMECÁNICO</v>
      </c>
      <c r="AD215" s="82"/>
    </row>
    <row r="216" spans="1:30" ht="25.5">
      <c r="A216" s="133"/>
      <c r="B216" s="130"/>
      <c r="C216" s="115"/>
      <c r="D216" s="118"/>
      <c r="E216" s="121"/>
      <c r="F216" s="121"/>
      <c r="G216" s="121"/>
      <c r="H216" s="58" t="str">
        <f>VLOOKUP(I216,Hoja2!A$3:I$54,2,0)</f>
        <v>RELACIONES, COHESIÓN, CALIDAD DE INTERACCIONES NO EFECTIVA, NO HAY TRABAJO EN EQUIPO</v>
      </c>
      <c r="I216" s="59" t="s">
        <v>141</v>
      </c>
      <c r="J216" s="58" t="str">
        <f>VLOOKUP(I216,Hoja2!A$3:I$54,3,0)</f>
        <v>ENFERMEDADES DIGESTIVAS, IRRITABILIDAD</v>
      </c>
      <c r="K216" s="60"/>
      <c r="L216" s="58" t="str">
        <f>VLOOKUP(I216,Hoja2!A$3:I$54,4,0)</f>
        <v>N/A</v>
      </c>
      <c r="M216" s="58" t="str">
        <f>VLOOKUP(I216,Hoja2!A$3:I$54,5,0)</f>
        <v>PVE PSICOSOCIAL</v>
      </c>
      <c r="N216" s="61">
        <v>2</v>
      </c>
      <c r="O216" s="61">
        <v>3</v>
      </c>
      <c r="P216" s="61">
        <v>10</v>
      </c>
      <c r="Q216" s="61">
        <f aca="true" t="shared" si="39" ref="Q216:Q261">N216*O216</f>
        <v>6</v>
      </c>
      <c r="R216" s="61">
        <f aca="true" t="shared" si="40" ref="R216:R261">Q216*P216</f>
        <v>60</v>
      </c>
      <c r="S216" s="61" t="str">
        <f aca="true" t="shared" si="41" ref="S216:S261">IF(Q216=40,"MA-40",IF(Q216=30,"MA-30",IF(Q216=20,"A-20",IF(Q216=10,"A-10",IF(Q216=24,"MA-24",IF(Q216=18,"A-18",IF(Q216=12,"A-12",IF(Q216=6,"M-6",IF(Q216=8,"M-8",IF(Q216=6,"M-6",IF(Q216=4,"B-4",IF(Q216=2,"B-2",))))))))))))</f>
        <v>M-6</v>
      </c>
      <c r="T216" s="62" t="str">
        <f aca="true" t="shared" si="42" ref="T216:T261">IF(R216&lt;=20,"IV",IF(R216&lt;=120,"III",IF(R216&lt;=500,"II",IF(R216&lt;=4000,"I"))))</f>
        <v>III</v>
      </c>
      <c r="U216" s="62" t="str">
        <f t="shared" si="38"/>
        <v>Mejorable</v>
      </c>
      <c r="V216" s="60">
        <v>1</v>
      </c>
      <c r="W216" s="58" t="str">
        <f>VLOOKUP(I216,Hoja2!A$3:I$54,6,0)</f>
        <v>SECUELA, CALIFICACIÓN DE ENFERMEDAD LABORAL</v>
      </c>
      <c r="X216" s="65"/>
      <c r="Y216" s="65"/>
      <c r="Z216" s="65"/>
      <c r="AA216" s="64" t="str">
        <f>VLOOKUP(I216,Hoja2!A$3:I$54,7,0)</f>
        <v>N/A</v>
      </c>
      <c r="AB216" s="64" t="str">
        <f>VLOOKUP(I216,Hoja2!A$3:I$54,8,0)</f>
        <v>N/A</v>
      </c>
      <c r="AC216" s="65" t="str">
        <f>VLOOKUP(I216,Hoja2!A$3:I$54,9,0)</f>
        <v>FORTALECIMIENTO PVE PSICOSOCIAL</v>
      </c>
      <c r="AD216" s="82"/>
    </row>
    <row r="217" spans="1:30" ht="25.5">
      <c r="A217" s="133"/>
      <c r="B217" s="130"/>
      <c r="C217" s="115"/>
      <c r="D217" s="118"/>
      <c r="E217" s="121"/>
      <c r="F217" s="121"/>
      <c r="G217" s="121"/>
      <c r="H217" s="58" t="str">
        <f>VLOOKUP(I217,Hoja2!A$3:I$54,2,0)</f>
        <v>CARGA MENTAL, DEMANDAS EMOCIONALES, INESPECIFICIDAD DE DEFINICIÓN DE ROLES, MONOTONÍA</v>
      </c>
      <c r="I217" s="59" t="s">
        <v>146</v>
      </c>
      <c r="J217" s="58" t="str">
        <f>VLOOKUP(I217,Hoja2!A$3:I$54,3,0)</f>
        <v>ESTRÉS, CEFALÉA, IRRITABILIDAD</v>
      </c>
      <c r="K217" s="60"/>
      <c r="L217" s="58" t="str">
        <f>VLOOKUP(I217,Hoja2!A$3:I$54,4,0)</f>
        <v>N/A</v>
      </c>
      <c r="M217" s="58" t="str">
        <f>VLOOKUP(I217,Hoja2!A$3:I$54,5,0)</f>
        <v>PVE PSICOSOCIAL</v>
      </c>
      <c r="N217" s="61">
        <v>2</v>
      </c>
      <c r="O217" s="61">
        <v>1</v>
      </c>
      <c r="P217" s="61">
        <v>10</v>
      </c>
      <c r="Q217" s="61">
        <f t="shared" si="39"/>
        <v>2</v>
      </c>
      <c r="R217" s="61">
        <f t="shared" si="40"/>
        <v>20</v>
      </c>
      <c r="S217" s="61" t="str">
        <f t="shared" si="41"/>
        <v>B-2</v>
      </c>
      <c r="T217" s="62" t="str">
        <f t="shared" si="42"/>
        <v>IV</v>
      </c>
      <c r="U217" s="62" t="str">
        <f t="shared" si="38"/>
        <v>Aceptable</v>
      </c>
      <c r="V217" s="60">
        <v>1</v>
      </c>
      <c r="W217" s="58" t="str">
        <f>VLOOKUP(I217,Hoja2!A$3:I$54,6,0)</f>
        <v>SECUELA, CALIFICACIÓN DE ENFERMEDAD LABORAL</v>
      </c>
      <c r="X217" s="65"/>
      <c r="Y217" s="65"/>
      <c r="Z217" s="65"/>
      <c r="AA217" s="64" t="str">
        <f>VLOOKUP(I217,Hoja2!A$3:I$54,7,0)</f>
        <v>N/A</v>
      </c>
      <c r="AB217" s="64" t="str">
        <f>VLOOKUP(I217,Hoja2!A$3:I$54,8,0)</f>
        <v>N/A</v>
      </c>
      <c r="AC217" s="65" t="str">
        <f>VLOOKUP(I217,Hoja2!A$3:I$54,9,0)</f>
        <v>FORTALECIMIENTO PVE PSICOSOCIAL</v>
      </c>
      <c r="AD217" s="82"/>
    </row>
    <row r="218" spans="1:30" ht="38.25">
      <c r="A218" s="133"/>
      <c r="B218" s="130"/>
      <c r="C218" s="115"/>
      <c r="D218" s="118"/>
      <c r="E218" s="121"/>
      <c r="F218" s="121"/>
      <c r="G218" s="121"/>
      <c r="H218" s="58" t="str">
        <f>VLOOKUP(I218,Hoja2!A$3:I$54,2,0)</f>
        <v>TECNOLOGÍA NO AVANZADA, COMUNICACIÓN NO EFECTIVA, SOBRECARGA CUANTITATIVA Y CUALITATIVA, NO HAY VARIACIÓN EN FORMA DE TRABAJO</v>
      </c>
      <c r="I218" s="59" t="s">
        <v>149</v>
      </c>
      <c r="J218" s="58" t="str">
        <f>VLOOKUP(I218,Hoja2!A$3:I$54,3,0)</f>
        <v>ENFERMEDADES DIGESTIVAS, IRRITABILIDAD</v>
      </c>
      <c r="K218" s="60"/>
      <c r="L218" s="58" t="str">
        <f>VLOOKUP(I218,Hoja2!A$3:I$54,4,0)</f>
        <v>N/A</v>
      </c>
      <c r="M218" s="58" t="str">
        <f>VLOOKUP(I218,Hoja2!A$3:I$54,5,0)</f>
        <v>PVE PSICOSOCIAL</v>
      </c>
      <c r="N218" s="61">
        <v>2</v>
      </c>
      <c r="O218" s="61">
        <v>2</v>
      </c>
      <c r="P218" s="61">
        <v>10</v>
      </c>
      <c r="Q218" s="61">
        <f t="shared" si="39"/>
        <v>4</v>
      </c>
      <c r="R218" s="61">
        <f t="shared" si="40"/>
        <v>40</v>
      </c>
      <c r="S218" s="61" t="str">
        <f t="shared" si="41"/>
        <v>B-4</v>
      </c>
      <c r="T218" s="66" t="str">
        <f t="shared" si="42"/>
        <v>III</v>
      </c>
      <c r="U218" s="66" t="str">
        <f t="shared" si="38"/>
        <v>Mejorable</v>
      </c>
      <c r="V218" s="60">
        <v>1</v>
      </c>
      <c r="W218" s="58" t="str">
        <f>VLOOKUP(I218,Hoja2!A$3:I$54,6,0)</f>
        <v>SECUELA, CALIFICACIÓN DE ENFERMEDAD LABORAL</v>
      </c>
      <c r="X218" s="65"/>
      <c r="Y218" s="65"/>
      <c r="Z218" s="65"/>
      <c r="AA218" s="64" t="str">
        <f>VLOOKUP(I218,Hoja2!A$3:I$54,7,0)</f>
        <v>N/A</v>
      </c>
      <c r="AB218" s="64" t="str">
        <f>VLOOKUP(I218,Hoja2!A$3:I$54,8,0)</f>
        <v>N/A</v>
      </c>
      <c r="AC218" s="65" t="str">
        <f>VLOOKUP(I218,Hoja2!A$3:I$54,9,0)</f>
        <v>FORTALECIMIENTO PVE PSICOSOCIAL</v>
      </c>
      <c r="AD218" s="82"/>
    </row>
    <row r="219" spans="1:30" ht="25.5">
      <c r="A219" s="133"/>
      <c r="B219" s="130"/>
      <c r="C219" s="115"/>
      <c r="D219" s="118"/>
      <c r="E219" s="121"/>
      <c r="F219" s="121"/>
      <c r="G219" s="121"/>
      <c r="H219" s="58" t="str">
        <f>VLOOKUP(I219,Hoja2!A$3:I$54,2,0)</f>
        <v>ESTILOS DE MANDO RÍGIDOS, AUSENCIA DE CAPACITACIÓN, AUSENCIA DE PROGRAMAS DE BIENESTAR</v>
      </c>
      <c r="I219" s="59" t="s">
        <v>154</v>
      </c>
      <c r="J219" s="58" t="str">
        <f>VLOOKUP(I219,Hoja2!A$3:I$54,3,0)</f>
        <v>ESTRÉS, DEPRESIÓN, DESMOTIVACIÓN, AUSENCIA DE ATENCIÓN</v>
      </c>
      <c r="K219" s="60"/>
      <c r="L219" s="58" t="str">
        <f>VLOOKUP(I219,Hoja2!A$3:I$54,4,0)</f>
        <v>N/A</v>
      </c>
      <c r="M219" s="58" t="str">
        <f>VLOOKUP(I219,Hoja2!A$3:I$54,5,0)</f>
        <v>PVE PSICOSOCIAL</v>
      </c>
      <c r="N219" s="61">
        <v>2</v>
      </c>
      <c r="O219" s="61">
        <v>2</v>
      </c>
      <c r="P219" s="61">
        <v>10</v>
      </c>
      <c r="Q219" s="61">
        <f t="shared" si="39"/>
        <v>4</v>
      </c>
      <c r="R219" s="61">
        <f t="shared" si="40"/>
        <v>40</v>
      </c>
      <c r="S219" s="61" t="str">
        <f t="shared" si="41"/>
        <v>B-4</v>
      </c>
      <c r="T219" s="66" t="str">
        <f t="shared" si="42"/>
        <v>III</v>
      </c>
      <c r="U219" s="66" t="str">
        <f t="shared" si="38"/>
        <v>Mejorable</v>
      </c>
      <c r="V219" s="60">
        <v>1</v>
      </c>
      <c r="W219" s="58" t="str">
        <f>VLOOKUP(I219,Hoja2!A$3:I$54,6,0)</f>
        <v>SECUELA, CALIFICACIÓN DE ENFERMEDAD LABORAL</v>
      </c>
      <c r="X219" s="65"/>
      <c r="Y219" s="65"/>
      <c r="Z219" s="65"/>
      <c r="AA219" s="64" t="str">
        <f>VLOOKUP(I219,Hoja2!A$3:I$54,7,0)</f>
        <v>N/A</v>
      </c>
      <c r="AB219" s="64" t="str">
        <f>VLOOKUP(I219,Hoja2!A$3:I$54,8,0)</f>
        <v>N/A</v>
      </c>
      <c r="AC219" s="65" t="str">
        <f>VLOOKUP(I219,Hoja2!A$3:I$54,9,0)</f>
        <v>FORTALECIMIENTO PVE PSICOSOCIAL</v>
      </c>
      <c r="AD219" s="82"/>
    </row>
    <row r="220" spans="1:30" ht="25.5">
      <c r="A220" s="133"/>
      <c r="B220" s="130"/>
      <c r="C220" s="115"/>
      <c r="D220" s="118"/>
      <c r="E220" s="121"/>
      <c r="F220" s="121"/>
      <c r="G220" s="121"/>
      <c r="H220" s="58" t="str">
        <f>VLOOKUP(I220,Hoja2!A$3:I$54,2,0)</f>
        <v>SISMOS, INCENDIOS, INUNDACIONES, TERREMOTOS, VENDAVALES</v>
      </c>
      <c r="I220" s="59" t="s">
        <v>250</v>
      </c>
      <c r="J220" s="58" t="str">
        <f>VLOOKUP(I220,Hoja2!A$3:I$54,3,0)</f>
        <v>LESIONES, ATRAPAMIENTO, APLASTAMIENTO, PÉRDIDAS MATERIALES</v>
      </c>
      <c r="K220" s="60"/>
      <c r="L220" s="58" t="str">
        <f>VLOOKUP(I220,Hoja2!A$3:I$54,4,0)</f>
        <v>PG INSPECCIONES, PG EMERGENCIA</v>
      </c>
      <c r="M220" s="58" t="str">
        <f>VLOOKUP(I220,Hoja2!A$3:I$54,5,0)</f>
        <v>BRIGADAS DE EMERGENCIA</v>
      </c>
      <c r="N220" s="61">
        <v>2</v>
      </c>
      <c r="O220" s="61">
        <v>2</v>
      </c>
      <c r="P220" s="61">
        <v>10</v>
      </c>
      <c r="Q220" s="61">
        <f t="shared" si="39"/>
        <v>4</v>
      </c>
      <c r="R220" s="61">
        <f t="shared" si="40"/>
        <v>40</v>
      </c>
      <c r="S220" s="61" t="str">
        <f t="shared" si="41"/>
        <v>B-4</v>
      </c>
      <c r="T220" s="66" t="str">
        <f t="shared" si="42"/>
        <v>III</v>
      </c>
      <c r="U220" s="66" t="str">
        <f t="shared" si="38"/>
        <v>Mejorable</v>
      </c>
      <c r="V220" s="60">
        <v>1</v>
      </c>
      <c r="W220" s="58" t="str">
        <f>VLOOKUP(I220,Hoja2!A$3:I$54,6,0)</f>
        <v>SECUELA, CALIFICACIÓN DE ENFERMEDAD LABORAL, MUERTE</v>
      </c>
      <c r="X220" s="65"/>
      <c r="Y220" s="65"/>
      <c r="Z220" s="65"/>
      <c r="AA220" s="64" t="str">
        <f>VLOOKUP(I220,Hoja2!A$3:I$54,7,0)</f>
        <v>NS PLANES DE EMERGENCIA</v>
      </c>
      <c r="AB220" s="64" t="str">
        <f>VLOOKUP(I220,Hoja2!A$3:I$54,8,0)</f>
        <v>N/A</v>
      </c>
      <c r="AC220" s="65" t="str">
        <f>VLOOKUP(I220,Hoja2!A$3:I$54,9,0)</f>
        <v>N/A</v>
      </c>
      <c r="AD220" s="82"/>
    </row>
    <row r="221" spans="1:30" ht="26.25" thickBot="1">
      <c r="A221" s="133"/>
      <c r="B221" s="130"/>
      <c r="C221" s="116"/>
      <c r="D221" s="119"/>
      <c r="E221" s="122"/>
      <c r="F221" s="122"/>
      <c r="G221" s="122"/>
      <c r="H221" s="91" t="str">
        <f>VLOOKUP(I221,Hoja2!A$3:I$54,2,0)</f>
        <v>LLUVIAS, GRANIZADA, HELADAS</v>
      </c>
      <c r="I221" s="92" t="s">
        <v>251</v>
      </c>
      <c r="J221" s="91" t="str">
        <f>VLOOKUP(I221,Hoja2!A$3:I$54,3,0)</f>
        <v>LESIONES, ATRAPAMIENTO, APLASTAMIENTO, PÉRDIDAS MATERIALES</v>
      </c>
      <c r="K221" s="93"/>
      <c r="L221" s="91" t="str">
        <f>VLOOKUP(I221,Hoja2!A$3:I$54,4,0)</f>
        <v>PG INSPECCIONES, PG EMERGENCIA</v>
      </c>
      <c r="M221" s="91" t="str">
        <f>VLOOKUP(I221,Hoja2!A$3:I$54,5,0)</f>
        <v>BRIGADAS DE EMERGENCIA</v>
      </c>
      <c r="N221" s="94">
        <v>2</v>
      </c>
      <c r="O221" s="94">
        <v>3</v>
      </c>
      <c r="P221" s="94">
        <v>10</v>
      </c>
      <c r="Q221" s="94">
        <f t="shared" si="39"/>
        <v>6</v>
      </c>
      <c r="R221" s="94">
        <f t="shared" si="40"/>
        <v>60</v>
      </c>
      <c r="S221" s="94" t="str">
        <f t="shared" si="41"/>
        <v>M-6</v>
      </c>
      <c r="T221" s="87" t="str">
        <f t="shared" si="42"/>
        <v>III</v>
      </c>
      <c r="U221" s="87" t="str">
        <f t="shared" si="38"/>
        <v>Mejorable</v>
      </c>
      <c r="V221" s="93">
        <v>1</v>
      </c>
      <c r="W221" s="91" t="str">
        <f>VLOOKUP(I221,Hoja2!A$3:I$54,6,0)</f>
        <v>SECUELA, CALIFICACIÓN DE ENFERMEDAD LABORAL, MUERTE</v>
      </c>
      <c r="X221" s="95"/>
      <c r="Y221" s="95"/>
      <c r="Z221" s="95"/>
      <c r="AA221" s="96" t="str">
        <f>VLOOKUP(I221,Hoja2!A$3:I$54,7,0)</f>
        <v>NS PLANES DE EMERGENCIA</v>
      </c>
      <c r="AB221" s="96" t="str">
        <f>VLOOKUP(I221,Hoja2!A$3:I$54,8,0)</f>
        <v>N/A</v>
      </c>
      <c r="AC221" s="95" t="str">
        <f>VLOOKUP(I221,Hoja2!A$3:I$54,9,0)</f>
        <v>N/A</v>
      </c>
      <c r="AD221" s="97"/>
    </row>
    <row r="222" spans="1:30" ht="25.5">
      <c r="A222" s="133"/>
      <c r="B222" s="130"/>
      <c r="C222" s="123" t="s">
        <v>298</v>
      </c>
      <c r="D222" s="126" t="s">
        <v>324</v>
      </c>
      <c r="E222" s="111" t="s">
        <v>289</v>
      </c>
      <c r="F222" s="111">
        <v>42</v>
      </c>
      <c r="G222" s="111" t="s">
        <v>256</v>
      </c>
      <c r="H222" s="98" t="str">
        <f>VLOOKUP(I222,Hoja2!A$3:I$54,2,0)</f>
        <v>INADECUADAS CONEXIONES ELÉCTRICAS, SATURACIÓN EN TOMAS DE ENERGÍA</v>
      </c>
      <c r="I222" s="108" t="s">
        <v>158</v>
      </c>
      <c r="J222" s="98" t="str">
        <f>VLOOKUP(I222,Hoja2!A$3:I$54,3,0)</f>
        <v>QUEMADURAS, ELECTROCUCIÓN, ARITMIA CARDIACA, MUERTE</v>
      </c>
      <c r="K222" s="99"/>
      <c r="L222" s="98" t="str">
        <f>VLOOKUP(I222,Hoja2!A$3:I$54,4,0)</f>
        <v>PG INSPECCIONES, PG EMERGENCIA, REQUISITOS MÍNIMOS PARA LÍNEAS ELÉCTRICAS</v>
      </c>
      <c r="M222" s="98" t="str">
        <f>VLOOKUP(I222,Hoja2!A$3:I$54,5,0)</f>
        <v>ELEMENTOS DE PROTECCIÓN PERSONAL</v>
      </c>
      <c r="N222" s="100">
        <v>10</v>
      </c>
      <c r="O222" s="100">
        <v>3</v>
      </c>
      <c r="P222" s="100">
        <v>60</v>
      </c>
      <c r="Q222" s="100">
        <f t="shared" si="39"/>
        <v>30</v>
      </c>
      <c r="R222" s="100">
        <f t="shared" si="40"/>
        <v>1800</v>
      </c>
      <c r="S222" s="100" t="str">
        <f t="shared" si="41"/>
        <v>MA-30</v>
      </c>
      <c r="T222" s="77" t="str">
        <f t="shared" si="42"/>
        <v>I</v>
      </c>
      <c r="U222" s="77" t="str">
        <f>IF(T222=0,"",IF(T222="IV","Aceptable",IF(T222="III","Mejorable",IF(T222="II","No Aceptable o Aceptable con Control Especifico",IF(T222="I","No Aceptable","")))))</f>
        <v>No Aceptable</v>
      </c>
      <c r="V222" s="99">
        <v>14</v>
      </c>
      <c r="W222" s="98" t="str">
        <f>VLOOKUP(I222,Hoja2!A$3:I$54,6,0)</f>
        <v>SECUELA, CALIFICACIÓN DE ENFERMEDAD LABORAL, MUERTE</v>
      </c>
      <c r="X222" s="101"/>
      <c r="Y222" s="101"/>
      <c r="Z222" s="101"/>
      <c r="AA222" s="102" t="str">
        <f>VLOOKUP(I222,Hoja2!A$3:I$54,7,0)</f>
        <v>NS LÍNEAS ELÉCTRICAS</v>
      </c>
      <c r="AB222" s="102" t="str">
        <f>VLOOKUP(I222,Hoja2!A$3:I$54,8,0)</f>
        <v>BUENAS PRACTICAS, APLICACIÓN DE PROCEDIMIENTOS</v>
      </c>
      <c r="AC222" s="103" t="str">
        <f>VLOOKUP(I222,Hoja2!A$3:I$54,9,0)</f>
        <v>BUENAS PRACTICAS, APLICACIÓN DE PROCEDIMIENTOS</v>
      </c>
      <c r="AD222" s="104"/>
    </row>
    <row r="223" spans="1:30" ht="25.5">
      <c r="A223" s="133"/>
      <c r="B223" s="130"/>
      <c r="C223" s="124"/>
      <c r="D223" s="127"/>
      <c r="E223" s="112"/>
      <c r="F223" s="112"/>
      <c r="G223" s="112"/>
      <c r="H223" s="67" t="str">
        <f>VLOOKUP(I223,Hoja2!A$3:I$54,2,0)</f>
        <v>INADECUADAS CONEXIONES ELÉCTRICAS, SATURACIÓN EN TOMAS DE ENERGÍA</v>
      </c>
      <c r="I223" s="109" t="s">
        <v>163</v>
      </c>
      <c r="J223" s="67" t="str">
        <f>VLOOKUP(I223,Hoja2!A$3:I$54,3,0)</f>
        <v>INTOXICACIÓN, QUEMADURAS</v>
      </c>
      <c r="K223" s="68"/>
      <c r="L223" s="67" t="str">
        <f>VLOOKUP(I223,Hoja2!A$3:I$54,4,0)</f>
        <v>PG INSPECCIONES, PG EMERGENCIA</v>
      </c>
      <c r="M223" s="67" t="str">
        <f>VLOOKUP(I223,Hoja2!A$3:I$54,5,0)</f>
        <v>BRIGADAS DE EMERGENCIA</v>
      </c>
      <c r="N223" s="69">
        <v>10</v>
      </c>
      <c r="O223" s="69">
        <v>3</v>
      </c>
      <c r="P223" s="69">
        <v>60</v>
      </c>
      <c r="Q223" s="69">
        <f t="shared" si="39"/>
        <v>30</v>
      </c>
      <c r="R223" s="69">
        <f t="shared" si="40"/>
        <v>1800</v>
      </c>
      <c r="S223" s="69" t="str">
        <f t="shared" si="41"/>
        <v>MA-30</v>
      </c>
      <c r="T223" s="62" t="str">
        <f t="shared" si="42"/>
        <v>I</v>
      </c>
      <c r="U223" s="62" t="str">
        <f aca="true" t="shared" si="43" ref="U223:U245">IF(T223=0,"",IF(T223="IV","Aceptable",IF(T223="III","Mejorable",IF(T223="II","No Aceptable o Aceptable con Control Especifico",IF(T223="I","No Aceptable","")))))</f>
        <v>No Aceptable</v>
      </c>
      <c r="V223" s="68">
        <v>14</v>
      </c>
      <c r="W223" s="67" t="str">
        <f>VLOOKUP(I223,Hoja2!A$3:I$54,6,0)</f>
        <v>SECUELA, CALIFICACIÓN DE ENFERMEDAD LABORAL, MUERTE</v>
      </c>
      <c r="X223" s="70"/>
      <c r="Y223" s="70"/>
      <c r="Z223" s="70"/>
      <c r="AA223" s="71" t="str">
        <f>VLOOKUP(I223,Hoja2!A$3:I$54,7,0)</f>
        <v>NS PLANES DE EMERGENCIA</v>
      </c>
      <c r="AB223" s="71" t="str">
        <f>VLOOKUP(I223,Hoja2!A$3:I$54,8,0)</f>
        <v>REPORTES DE CONDICIONES INSEGURAS</v>
      </c>
      <c r="AC223" s="72" t="str">
        <f>VLOOKUP(I223,Hoja2!A$3:I$54,9,0)</f>
        <v>N/A</v>
      </c>
      <c r="AD223" s="83"/>
    </row>
    <row r="224" spans="1:30" ht="40.5">
      <c r="A224" s="133"/>
      <c r="B224" s="130"/>
      <c r="C224" s="124"/>
      <c r="D224" s="127"/>
      <c r="E224" s="112"/>
      <c r="F224" s="112"/>
      <c r="G224" s="112"/>
      <c r="H224" s="67" t="str">
        <f>VLOOKUP(I224,Hoja2!A$3:I$54,2,0)</f>
        <v>ESCALERAS SIN BARANDAL, PISOS A DESNIVEL,INFRAESTRUCTURA DÉBIL, OBJETOS MAL UBICADOS, AUSENCIA DE ORDEN Y ASEO</v>
      </c>
      <c r="I224" s="109" t="s">
        <v>247</v>
      </c>
      <c r="J224" s="67" t="str">
        <f>VLOOKUP(I224,Hoja2!A$3:I$54,3,0)</f>
        <v>CAÍDAS DEL MISMO Y DISTINTO NIVEL, FRACTURAS, GOLPE CON OBJETOS, CAÍDA DE OBJETOS, OBSTRUCCIÓN DE VÍAS</v>
      </c>
      <c r="K224" s="68"/>
      <c r="L224" s="67" t="str">
        <f>VLOOKUP(I224,Hoja2!A$3:I$54,4,0)</f>
        <v>PG INSPECCIONES, PG EMERGENCIA</v>
      </c>
      <c r="M224" s="67" t="str">
        <f>VLOOKUP(I224,Hoja2!A$3:I$54,5,0)</f>
        <v>CAPACITACIÓN</v>
      </c>
      <c r="N224" s="69">
        <v>6</v>
      </c>
      <c r="O224" s="69">
        <v>3</v>
      </c>
      <c r="P224" s="69">
        <v>10</v>
      </c>
      <c r="Q224" s="69">
        <f t="shared" si="39"/>
        <v>18</v>
      </c>
      <c r="R224" s="69">
        <f t="shared" si="40"/>
        <v>180</v>
      </c>
      <c r="S224" s="69" t="str">
        <f t="shared" si="41"/>
        <v>A-18</v>
      </c>
      <c r="T224" s="62" t="str">
        <f t="shared" si="42"/>
        <v>II</v>
      </c>
      <c r="U224" s="62" t="str">
        <f t="shared" si="43"/>
        <v>No Aceptable o Aceptable con Control Especifico</v>
      </c>
      <c r="V224" s="68">
        <v>14</v>
      </c>
      <c r="W224" s="67" t="str">
        <f>VLOOKUP(I224,Hoja2!A$3:I$54,6,0)</f>
        <v>SECUELA, CALIFICACIÓN DE ENFERMEDAD LABORAL, MUERTE</v>
      </c>
      <c r="X224" s="72"/>
      <c r="Y224" s="72"/>
      <c r="Z224" s="72"/>
      <c r="AA224" s="71" t="str">
        <f>VLOOKUP(I224,Hoja2!A$3:I$54,7,0)</f>
        <v>N/A</v>
      </c>
      <c r="AB224" s="71" t="str">
        <f>VLOOKUP(I224,Hoja2!A$3:I$54,8,0)</f>
        <v>REPORTES DE CONDICIONES INSEGURAS</v>
      </c>
      <c r="AC224" s="72" t="str">
        <f>VLOOKUP(I224,Hoja2!A$3:I$54,9,0)</f>
        <v>SEGUIMIENTO A ACCIONES PREVENTIVAS Y CORRECTIVAS</v>
      </c>
      <c r="AD224" s="83"/>
    </row>
    <row r="225" spans="1:30" ht="25.5">
      <c r="A225" s="133"/>
      <c r="B225" s="130"/>
      <c r="C225" s="124"/>
      <c r="D225" s="127"/>
      <c r="E225" s="112"/>
      <c r="F225" s="112"/>
      <c r="G225" s="112"/>
      <c r="H225" s="67" t="str">
        <f>VLOOKUP(I225,Hoja2!A$3:I$54,2,0)</f>
        <v>SUPERFICIES DE TRABAJO IRREGULARES O DESLIZANTES</v>
      </c>
      <c r="I225" s="109" t="s">
        <v>248</v>
      </c>
      <c r="J225" s="67" t="str">
        <f>VLOOKUP(I225,Hoja2!A$3:I$54,3,0)</f>
        <v>CAÍDAS DEL MISMO Y DISTINTO NIVEL, FRACTURAS, GOLPE CON OBJETOS</v>
      </c>
      <c r="K225" s="68"/>
      <c r="L225" s="67" t="str">
        <f>VLOOKUP(I225,Hoja2!A$3:I$54,4,0)</f>
        <v>PG INSPECCIONES, PG EMERGENCIA</v>
      </c>
      <c r="M225" s="67" t="str">
        <f>VLOOKUP(I225,Hoja2!A$3:I$54,5,0)</f>
        <v>CAPACITACIÓN</v>
      </c>
      <c r="N225" s="69">
        <v>6</v>
      </c>
      <c r="O225" s="69">
        <v>4</v>
      </c>
      <c r="P225" s="69">
        <v>25</v>
      </c>
      <c r="Q225" s="69">
        <f t="shared" si="39"/>
        <v>24</v>
      </c>
      <c r="R225" s="69">
        <f t="shared" si="40"/>
        <v>600</v>
      </c>
      <c r="S225" s="69" t="str">
        <f t="shared" si="41"/>
        <v>MA-24</v>
      </c>
      <c r="T225" s="66" t="str">
        <f t="shared" si="42"/>
        <v>I</v>
      </c>
      <c r="U225" s="66" t="str">
        <f t="shared" si="43"/>
        <v>No Aceptable</v>
      </c>
      <c r="V225" s="68">
        <v>14</v>
      </c>
      <c r="W225" s="67" t="str">
        <f>VLOOKUP(I225,Hoja2!A$3:I$54,6,0)</f>
        <v>SECUELA, CALIFICACIÓN DE ENFERMEDAD LABORAL, MUERTE</v>
      </c>
      <c r="X225" s="72"/>
      <c r="Y225" s="72"/>
      <c r="Z225" s="72"/>
      <c r="AA225" s="71" t="str">
        <f>VLOOKUP(I225,Hoja2!A$3:I$54,7,0)</f>
        <v>N/A</v>
      </c>
      <c r="AB225" s="71" t="str">
        <f>VLOOKUP(I225,Hoja2!A$3:I$54,8,0)</f>
        <v>REPORTES DE CONDICIONES INSEGURAS</v>
      </c>
      <c r="AC225" s="72" t="str">
        <f>VLOOKUP(I225,Hoja2!A$3:I$54,9,0)</f>
        <v>SEGUIMIENTO A ACCIONES PREVENTIVAS Y CORRECTIVAS</v>
      </c>
      <c r="AD225" s="83"/>
    </row>
    <row r="226" spans="1:30" ht="40.5">
      <c r="A226" s="133"/>
      <c r="B226" s="130"/>
      <c r="C226" s="124"/>
      <c r="D226" s="127"/>
      <c r="E226" s="112"/>
      <c r="F226" s="112"/>
      <c r="G226" s="112"/>
      <c r="H226" s="67" t="str">
        <f>VLOOKUP(I226,Hoja2!A$3:I$54,2,0)</f>
        <v>ATROPELLAMIENTO, ENVESTIDA</v>
      </c>
      <c r="I226" s="109" t="s">
        <v>189</v>
      </c>
      <c r="J226" s="67" t="str">
        <f>VLOOKUP(I226,Hoja2!A$3:I$54,3,0)</f>
        <v>LESIONES, PÉRDIDAS MATERIALES, MUERTE</v>
      </c>
      <c r="K226" s="68"/>
      <c r="L226" s="67" t="str">
        <f>VLOOKUP(I226,Hoja2!A$3:I$54,4,0)</f>
        <v>PG INSPECCIONES, PG EMERGENCIA</v>
      </c>
      <c r="M226" s="67" t="str">
        <f>VLOOKUP(I226,Hoja2!A$3:I$54,5,0)</f>
        <v>PG SEGURIDAD VIAL</v>
      </c>
      <c r="N226" s="69">
        <v>2</v>
      </c>
      <c r="O226" s="69">
        <v>4</v>
      </c>
      <c r="P226" s="69">
        <v>25</v>
      </c>
      <c r="Q226" s="69">
        <f t="shared" si="39"/>
        <v>8</v>
      </c>
      <c r="R226" s="69">
        <f t="shared" si="40"/>
        <v>200</v>
      </c>
      <c r="S226" s="69" t="str">
        <f t="shared" si="41"/>
        <v>M-8</v>
      </c>
      <c r="T226" s="62" t="str">
        <f t="shared" si="42"/>
        <v>II</v>
      </c>
      <c r="U226" s="62" t="str">
        <f t="shared" si="43"/>
        <v>No Aceptable o Aceptable con Control Especifico</v>
      </c>
      <c r="V226" s="68">
        <v>14</v>
      </c>
      <c r="W226" s="67" t="str">
        <f>VLOOKUP(I226,Hoja2!A$3:I$54,6,0)</f>
        <v>SECUELA, CALIFICACIÓN DE ENFERMEDAD LABORAL, MUERTE</v>
      </c>
      <c r="X226" s="72"/>
      <c r="Y226" s="72"/>
      <c r="Z226" s="72"/>
      <c r="AA226" s="71" t="str">
        <f>VLOOKUP(I226,Hoja2!A$3:I$54,7,0)</f>
        <v>NS SEGURIDAD VIAL</v>
      </c>
      <c r="AB226" s="71" t="str">
        <f>VLOOKUP(I226,Hoja2!A$3:I$54,8,0)</f>
        <v>REPORTE DE CONDICIONES</v>
      </c>
      <c r="AC226" s="72" t="str">
        <f>VLOOKUP(I226,Hoja2!A$3:I$54,9,0)</f>
        <v>LISTAS PREOPERACIONALES, MANTENIMIENTO PREVENTIVO Y CORRECTIVO</v>
      </c>
      <c r="AD226" s="83"/>
    </row>
    <row r="227" spans="1:30" ht="40.5">
      <c r="A227" s="133"/>
      <c r="B227" s="130"/>
      <c r="C227" s="124"/>
      <c r="D227" s="127"/>
      <c r="E227" s="112"/>
      <c r="F227" s="112"/>
      <c r="G227" s="112"/>
      <c r="H227" s="67" t="str">
        <f>VLOOKUP(I227,Hoja2!A$3:I$54,2,0)</f>
        <v>ATRACO, ROBO, ATENTADO, SECUESTROS, DE ORDEN PÚBLICO</v>
      </c>
      <c r="I227" s="109" t="s">
        <v>180</v>
      </c>
      <c r="J227" s="67" t="str">
        <f>VLOOKUP(I227,Hoja2!A$3:I$54,3,0)</f>
        <v>HERIDAS, LESIONES FÍSICAS / PSICOLÓGICAS</v>
      </c>
      <c r="K227" s="68"/>
      <c r="L227" s="67" t="str">
        <f>VLOOKUP(I227,Hoja2!A$3:I$54,4,0)</f>
        <v>PG INSPECCIONES, PG EMERGENCIA</v>
      </c>
      <c r="M227" s="67" t="str">
        <f>VLOOKUP(I227,Hoja2!A$3:I$54,5,0)</f>
        <v>UNIFORMES CORPORATIVOS, CHAQUETAS CORPORATIVAS, CARNETIZACIÓN</v>
      </c>
      <c r="N227" s="69">
        <v>6</v>
      </c>
      <c r="O227" s="69">
        <v>3</v>
      </c>
      <c r="P227" s="69">
        <v>25</v>
      </c>
      <c r="Q227" s="69">
        <f t="shared" si="39"/>
        <v>18</v>
      </c>
      <c r="R227" s="69">
        <f t="shared" si="40"/>
        <v>450</v>
      </c>
      <c r="S227" s="69" t="str">
        <f t="shared" si="41"/>
        <v>A-18</v>
      </c>
      <c r="T227" s="62" t="str">
        <f t="shared" si="42"/>
        <v>II</v>
      </c>
      <c r="U227" s="62" t="str">
        <f t="shared" si="43"/>
        <v>No Aceptable o Aceptable con Control Especifico</v>
      </c>
      <c r="V227" s="68">
        <v>14</v>
      </c>
      <c r="W227" s="67" t="str">
        <f>VLOOKUP(I227,Hoja2!A$3:I$54,6,0)</f>
        <v>SECUELA, CALIFICACIÓN DE ENFERMEDAD LABORAL, MUERTE</v>
      </c>
      <c r="X227" s="72"/>
      <c r="Y227" s="72"/>
      <c r="Z227" s="72"/>
      <c r="AA227" s="71" t="str">
        <f>VLOOKUP(I227,Hoja2!A$3:I$54,7,0)</f>
        <v>N/A</v>
      </c>
      <c r="AB227" s="71" t="str">
        <f>VLOOKUP(I227,Hoja2!A$3:I$54,8,0)</f>
        <v>BUENAS PRACTICAS, APLICACIÓN DE PROCEDIMIENTOS</v>
      </c>
      <c r="AC227" s="72" t="str">
        <f>VLOOKUP(I227,Hoja2!A$3:I$54,9,0)</f>
        <v>BUENAS PRACTICAS</v>
      </c>
      <c r="AD227" s="83"/>
    </row>
    <row r="228" spans="1:30" ht="25.5">
      <c r="A228" s="133"/>
      <c r="B228" s="130"/>
      <c r="C228" s="124"/>
      <c r="D228" s="127"/>
      <c r="E228" s="112"/>
      <c r="F228" s="112"/>
      <c r="G228" s="112"/>
      <c r="H228" s="67" t="str">
        <f>VLOOKUP(I228,Hoja2!A$3:I$54,2,0)</f>
        <v>EXPLOSION, FUGA, DERRAME E INCENDIO</v>
      </c>
      <c r="I228" s="109" t="s">
        <v>230</v>
      </c>
      <c r="J228" s="67" t="str">
        <f>VLOOKUP(I228,Hoja2!A$3:I$54,3,0)</f>
        <v>INTOXICACIÓN, QUEMADURAS, LESIONES, ATRAPAMIENTO</v>
      </c>
      <c r="K228" s="68"/>
      <c r="L228" s="67" t="str">
        <f>VLOOKUP(I228,Hoja2!A$3:I$54,4,0)</f>
        <v>PG INSPECCIONES, PG EMERGENCIA</v>
      </c>
      <c r="M228" s="67" t="str">
        <f>VLOOKUP(I228,Hoja2!A$3:I$54,5,0)</f>
        <v>NO OBSERVADO</v>
      </c>
      <c r="N228" s="69">
        <v>2</v>
      </c>
      <c r="O228" s="69">
        <v>2</v>
      </c>
      <c r="P228" s="69">
        <v>10</v>
      </c>
      <c r="Q228" s="69">
        <f t="shared" si="39"/>
        <v>4</v>
      </c>
      <c r="R228" s="69">
        <f t="shared" si="40"/>
        <v>40</v>
      </c>
      <c r="S228" s="69" t="str">
        <f t="shared" si="41"/>
        <v>B-4</v>
      </c>
      <c r="T228" s="62" t="str">
        <f t="shared" si="42"/>
        <v>III</v>
      </c>
      <c r="U228" s="62" t="str">
        <f t="shared" si="43"/>
        <v>Mejorable</v>
      </c>
      <c r="V228" s="68">
        <v>14</v>
      </c>
      <c r="W228" s="67" t="str">
        <f>VLOOKUP(I228,Hoja2!A$3:I$54,6,0)</f>
        <v>SECUELA, CALIFICACIÓN DE ENFERMEDAD LABORAL, MUERTE</v>
      </c>
      <c r="X228" s="72"/>
      <c r="Y228" s="72"/>
      <c r="Z228" s="72"/>
      <c r="AA228" s="71" t="str">
        <f>VLOOKUP(I228,Hoja2!A$3:I$54,7,0)</f>
        <v>NS PLANES DE EMERGENCIA</v>
      </c>
      <c r="AB228" s="71" t="str">
        <f>VLOOKUP(I228,Hoja2!A$3:I$54,8,0)</f>
        <v>PROTOCOLOS DE EVACUACIÓN, PUNTO DE ENCUENTRO</v>
      </c>
      <c r="AC228" s="72" t="str">
        <f>VLOOKUP(I228,Hoja2!A$3:I$54,9,0)</f>
        <v>N/A</v>
      </c>
      <c r="AD228" s="83"/>
    </row>
    <row r="229" spans="1:30" ht="15">
      <c r="A229" s="133"/>
      <c r="B229" s="130"/>
      <c r="C229" s="124"/>
      <c r="D229" s="127"/>
      <c r="E229" s="112"/>
      <c r="F229" s="112"/>
      <c r="G229" s="112"/>
      <c r="H229" s="67" t="str">
        <f>VLOOKUP(I229,Hoja2!A$3:I$54,2,0)</f>
        <v>AUSENCIA O EXCESO DE LUZ EN UN AMBIENTE</v>
      </c>
      <c r="I229" s="109" t="s">
        <v>47</v>
      </c>
      <c r="J229" s="67" t="str">
        <f>VLOOKUP(I229,Hoja2!A$3:I$54,3,0)</f>
        <v>ESTRÉS, DIFICULTAD PARA VER, CANSANCIO VISUAL</v>
      </c>
      <c r="K229" s="68"/>
      <c r="L229" s="67" t="str">
        <f>VLOOKUP(I229,Hoja2!A$3:I$54,4,0)</f>
        <v>PG INSPECCIONES, PG EMERGENCIA</v>
      </c>
      <c r="M229" s="67" t="str">
        <f>VLOOKUP(I229,Hoja2!A$3:I$54,5,0)</f>
        <v>NO OBSERVADO</v>
      </c>
      <c r="N229" s="69">
        <v>10</v>
      </c>
      <c r="O229" s="69">
        <v>3</v>
      </c>
      <c r="P229" s="69">
        <v>25</v>
      </c>
      <c r="Q229" s="69">
        <f t="shared" si="39"/>
        <v>30</v>
      </c>
      <c r="R229" s="69">
        <f t="shared" si="40"/>
        <v>750</v>
      </c>
      <c r="S229" s="69" t="str">
        <f t="shared" si="41"/>
        <v>MA-30</v>
      </c>
      <c r="T229" s="62" t="str">
        <f t="shared" si="42"/>
        <v>I</v>
      </c>
      <c r="U229" s="62" t="str">
        <f t="shared" si="43"/>
        <v>No Aceptable</v>
      </c>
      <c r="V229" s="68">
        <v>14</v>
      </c>
      <c r="W229" s="67" t="str">
        <f>VLOOKUP(I229,Hoja2!A$3:I$54,6,0)</f>
        <v>SECUELA, CALIFICACIÓN DE ENFERMEDAD LABORAL</v>
      </c>
      <c r="X229" s="72"/>
      <c r="Y229" s="72"/>
      <c r="Z229" s="72"/>
      <c r="AA229" s="71" t="str">
        <f>VLOOKUP(I229,Hoja2!A$3:I$54,7,0)</f>
        <v>N/A</v>
      </c>
      <c r="AB229" s="71" t="str">
        <f>VLOOKUP(I229,Hoja2!A$3:I$54,8,0)</f>
        <v>AUTOCUIDADO E HIGIENE</v>
      </c>
      <c r="AC229" s="72" t="str">
        <f>VLOOKUP(I229,Hoja2!A$3:I$54,9,0)</f>
        <v>PG HIGIENE</v>
      </c>
      <c r="AD229" s="83"/>
    </row>
    <row r="230" spans="1:30" ht="25.5">
      <c r="A230" s="133"/>
      <c r="B230" s="130"/>
      <c r="C230" s="124"/>
      <c r="D230" s="127"/>
      <c r="E230" s="112"/>
      <c r="F230" s="112"/>
      <c r="G230" s="112"/>
      <c r="H230" s="67" t="str">
        <f>VLOOKUP(I230,Hoja2!A$3:I$54,2,0)</f>
        <v>POLVOS INORGÁNICOS</v>
      </c>
      <c r="I230" s="109" t="s">
        <v>78</v>
      </c>
      <c r="J230" s="67" t="str">
        <f>VLOOKUP(I230,Hoja2!A$3:I$54,3,0)</f>
        <v>COMPLICACIONES RESPIRATORIAS</v>
      </c>
      <c r="K230" s="68"/>
      <c r="L230" s="67" t="str">
        <f>VLOOKUP(I230,Hoja2!A$3:I$54,4,0)</f>
        <v>PG INSPECCIONES, PG EMERGENCIA, PG RIESGO QUÍMICO</v>
      </c>
      <c r="M230" s="67" t="str">
        <f>VLOOKUP(I230,Hoja2!A$3:I$54,5,0)</f>
        <v>ELEMENTOS DE PROTECCIÓN PERSONAL</v>
      </c>
      <c r="N230" s="69">
        <v>2</v>
      </c>
      <c r="O230" s="69">
        <v>3</v>
      </c>
      <c r="P230" s="69">
        <v>10</v>
      </c>
      <c r="Q230" s="69">
        <f t="shared" si="39"/>
        <v>6</v>
      </c>
      <c r="R230" s="69">
        <f t="shared" si="40"/>
        <v>60</v>
      </c>
      <c r="S230" s="69" t="str">
        <f t="shared" si="41"/>
        <v>M-6</v>
      </c>
      <c r="T230" s="62" t="str">
        <f t="shared" si="42"/>
        <v>III</v>
      </c>
      <c r="U230" s="62" t="str">
        <f t="shared" si="43"/>
        <v>Mejorable</v>
      </c>
      <c r="V230" s="68">
        <v>14</v>
      </c>
      <c r="W230" s="67" t="str">
        <f>VLOOKUP(I230,Hoja2!A$3:I$54,6,0)</f>
        <v>SECUELA, CALIFICACIÓN DE ENFERMEDAD LABORAL</v>
      </c>
      <c r="X230" s="72"/>
      <c r="Y230" s="72"/>
      <c r="Z230" s="72"/>
      <c r="AA230" s="71" t="str">
        <f>VLOOKUP(I230,Hoja2!A$3:I$54,7,0)</f>
        <v>NS QUIMICOS</v>
      </c>
      <c r="AB230" s="71" t="str">
        <f>VLOOKUP(I230,Hoja2!A$3:I$54,8,0)</f>
        <v>BUENAS PRACTICAS Y USO DE EPP</v>
      </c>
      <c r="AC230" s="72" t="str">
        <f>VLOOKUP(I230,Hoja2!A$3:I$54,9,0)</f>
        <v>PG HIGIENE</v>
      </c>
      <c r="AD230" s="83"/>
    </row>
    <row r="231" spans="1:30" ht="25.5">
      <c r="A231" s="133"/>
      <c r="B231" s="130"/>
      <c r="C231" s="124"/>
      <c r="D231" s="127"/>
      <c r="E231" s="112"/>
      <c r="F231" s="112"/>
      <c r="G231" s="112"/>
      <c r="H231" s="67" t="str">
        <f>VLOOKUP(I231,Hoja2!A$3:I$54,2,0)</f>
        <v>MATERIAL PARTICULADO</v>
      </c>
      <c r="I231" s="109" t="s">
        <v>84</v>
      </c>
      <c r="J231" s="67" t="str">
        <f>VLOOKUP(I231,Hoja2!A$3:I$54,3,0)</f>
        <v>COMPLICACIONES RESPIRATORIAS</v>
      </c>
      <c r="K231" s="68"/>
      <c r="L231" s="67" t="str">
        <f>VLOOKUP(I231,Hoja2!A$3:I$54,4,0)</f>
        <v>PG INSPECCIONES, PG EMERGENCIA, PG RIESGO QUÍMICO</v>
      </c>
      <c r="M231" s="67" t="str">
        <f>VLOOKUP(I231,Hoja2!A$3:I$54,5,0)</f>
        <v>ELEMENTOS DE PROTECCIÓN PERSONAL</v>
      </c>
      <c r="N231" s="69">
        <v>2</v>
      </c>
      <c r="O231" s="69">
        <v>1</v>
      </c>
      <c r="P231" s="69">
        <v>10</v>
      </c>
      <c r="Q231" s="69">
        <f t="shared" si="39"/>
        <v>2</v>
      </c>
      <c r="R231" s="69">
        <f t="shared" si="40"/>
        <v>20</v>
      </c>
      <c r="S231" s="69" t="str">
        <f t="shared" si="41"/>
        <v>B-2</v>
      </c>
      <c r="T231" s="62" t="str">
        <f t="shared" si="42"/>
        <v>IV</v>
      </c>
      <c r="U231" s="62" t="str">
        <f t="shared" si="43"/>
        <v>Aceptable</v>
      </c>
      <c r="V231" s="68">
        <v>14</v>
      </c>
      <c r="W231" s="67" t="str">
        <f>VLOOKUP(I231,Hoja2!A$3:I$54,6,0)</f>
        <v>SECUELA, CALIFICACIÓN DE ENFERMEDAD LABORAL</v>
      </c>
      <c r="X231" s="72"/>
      <c r="Y231" s="72"/>
      <c r="Z231" s="72"/>
      <c r="AA231" s="71" t="str">
        <f>VLOOKUP(I231,Hoja2!A$3:I$54,7,0)</f>
        <v>NS QUIMICOS</v>
      </c>
      <c r="AB231" s="71" t="str">
        <f>VLOOKUP(I231,Hoja2!A$3:I$54,8,0)</f>
        <v>BUENAS PRACTICAS Y USO DE EPP</v>
      </c>
      <c r="AC231" s="72" t="str">
        <f>VLOOKUP(I231,Hoja2!A$3:I$54,9,0)</f>
        <v>FORTALECIMIENTO PVE QUÍMICO</v>
      </c>
      <c r="AD231" s="83"/>
    </row>
    <row r="232" spans="1:30" ht="25.5">
      <c r="A232" s="133"/>
      <c r="B232" s="130"/>
      <c r="C232" s="124"/>
      <c r="D232" s="127"/>
      <c r="E232" s="112"/>
      <c r="F232" s="112"/>
      <c r="G232" s="112"/>
      <c r="H232" s="67" t="str">
        <f>VLOOKUP(I232,Hoja2!A$3:I$54,2,0)</f>
        <v>HUMOS METÁLICOS O NO METÁLICOS</v>
      </c>
      <c r="I232" s="109" t="s">
        <v>93</v>
      </c>
      <c r="J232" s="67" t="str">
        <f>VLOOKUP(I232,Hoja2!A$3:I$54,3,0)</f>
        <v>COMPLICACIONES RESPIRATORIAS</v>
      </c>
      <c r="K232" s="68"/>
      <c r="L232" s="67" t="str">
        <f>VLOOKUP(I232,Hoja2!A$3:I$54,4,0)</f>
        <v>PG INSPECCIONES, PG EMERGENCIA, PG RIESGO QUÍMICO</v>
      </c>
      <c r="M232" s="67" t="str">
        <f>VLOOKUP(I232,Hoja2!A$3:I$54,5,0)</f>
        <v>ELEMENTOS DE PROTECCIÓN PERSONAL</v>
      </c>
      <c r="N232" s="69">
        <v>2</v>
      </c>
      <c r="O232" s="69">
        <v>1</v>
      </c>
      <c r="P232" s="69">
        <v>10</v>
      </c>
      <c r="Q232" s="69">
        <f t="shared" si="39"/>
        <v>2</v>
      </c>
      <c r="R232" s="69">
        <f t="shared" si="40"/>
        <v>20</v>
      </c>
      <c r="S232" s="69" t="str">
        <f t="shared" si="41"/>
        <v>B-2</v>
      </c>
      <c r="T232" s="62" t="str">
        <f t="shared" si="42"/>
        <v>IV</v>
      </c>
      <c r="U232" s="62" t="str">
        <f t="shared" si="43"/>
        <v>Aceptable</v>
      </c>
      <c r="V232" s="68">
        <v>14</v>
      </c>
      <c r="W232" s="67" t="str">
        <f>VLOOKUP(I232,Hoja2!A$3:I$54,6,0)</f>
        <v>SECUELA, CALIFICACIÓN DE ENFERMEDAD LABORAL, MUERTE</v>
      </c>
      <c r="X232" s="72"/>
      <c r="Y232" s="72"/>
      <c r="Z232" s="72"/>
      <c r="AA232" s="71" t="str">
        <f>VLOOKUP(I232,Hoja2!A$3:I$54,7,0)</f>
        <v>NS QUIMICOS</v>
      </c>
      <c r="AB232" s="71" t="str">
        <f>VLOOKUP(I232,Hoja2!A$3:I$54,8,0)</f>
        <v>BUENAS PRACTICAS, AUTOCUIDADO Y EPP</v>
      </c>
      <c r="AC232" s="72" t="str">
        <f>VLOOKUP(I232,Hoja2!A$3:I$54,9,0)</f>
        <v>FORTALECIMIENTO PVE QUÍMICO</v>
      </c>
      <c r="AD232" s="83"/>
    </row>
    <row r="233" spans="1:30" ht="15">
      <c r="A233" s="133"/>
      <c r="B233" s="130"/>
      <c r="C233" s="124"/>
      <c r="D233" s="127"/>
      <c r="E233" s="112"/>
      <c r="F233" s="112"/>
      <c r="G233" s="112"/>
      <c r="H233" s="67" t="str">
        <f>VLOOKUP(I233,Hoja2!A$3:I$54,2,0)</f>
        <v>MICROORGANISMOS</v>
      </c>
      <c r="I233" s="109" t="s">
        <v>237</v>
      </c>
      <c r="J233" s="67" t="str">
        <f>VLOOKUP(I233,Hoja2!A$3:I$54,3,0)</f>
        <v>GRIPAS, NAUSEAS, MAREOS, MALESTAR GENERAL</v>
      </c>
      <c r="K233" s="68"/>
      <c r="L233" s="67" t="str">
        <f>VLOOKUP(I233,Hoja2!A$3:I$54,4,0)</f>
        <v>PG INSPECCIONES, PG EMERGENCIA</v>
      </c>
      <c r="M233" s="67" t="str">
        <f>VLOOKUP(I233,Hoja2!A$3:I$54,5,0)</f>
        <v>PVE BIOLÓGICO</v>
      </c>
      <c r="N233" s="69">
        <v>2</v>
      </c>
      <c r="O233" s="69">
        <v>1</v>
      </c>
      <c r="P233" s="69">
        <v>10</v>
      </c>
      <c r="Q233" s="69">
        <f t="shared" si="39"/>
        <v>2</v>
      </c>
      <c r="R233" s="69">
        <f t="shared" si="40"/>
        <v>20</v>
      </c>
      <c r="S233" s="69" t="str">
        <f t="shared" si="41"/>
        <v>B-2</v>
      </c>
      <c r="T233" s="62" t="str">
        <f t="shared" si="42"/>
        <v>IV</v>
      </c>
      <c r="U233" s="62" t="str">
        <f t="shared" si="43"/>
        <v>Aceptable</v>
      </c>
      <c r="V233" s="68">
        <v>14</v>
      </c>
      <c r="W233" s="67" t="str">
        <f>VLOOKUP(I233,Hoja2!A$3:I$54,6,0)</f>
        <v>SECUELA</v>
      </c>
      <c r="X233" s="72"/>
      <c r="Y233" s="72"/>
      <c r="Z233" s="72"/>
      <c r="AA233" s="71" t="str">
        <f>VLOOKUP(I233,Hoja2!A$3:I$54,7,0)</f>
        <v>NS BIOLÓGICO</v>
      </c>
      <c r="AB233" s="71" t="str">
        <f>VLOOKUP(I233,Hoja2!A$3:I$54,8,0)</f>
        <v>N/A</v>
      </c>
      <c r="AC233" s="72" t="str">
        <f>VLOOKUP(I233,Hoja2!A$3:I$54,9,0)</f>
        <v>BUENAS PRACTICAS</v>
      </c>
      <c r="AD233" s="83"/>
    </row>
    <row r="234" spans="1:30" ht="25.5">
      <c r="A234" s="133"/>
      <c r="B234" s="130"/>
      <c r="C234" s="124"/>
      <c r="D234" s="127"/>
      <c r="E234" s="112"/>
      <c r="F234" s="112"/>
      <c r="G234" s="112"/>
      <c r="H234" s="67" t="str">
        <f>VLOOKUP(I234,Hoja2!A$3:I$54,2,0)</f>
        <v>MICROORGANISMOS EN EL AMBIENTE</v>
      </c>
      <c r="I234" s="109" t="s">
        <v>240</v>
      </c>
      <c r="J234" s="67" t="str">
        <f>VLOOKUP(I234,Hoja2!A$3:I$54,3,0)</f>
        <v>LESIONES EN LA PIEL, MALESTAR GENERAL</v>
      </c>
      <c r="K234" s="68"/>
      <c r="L234" s="67" t="str">
        <f>VLOOKUP(I234,Hoja2!A$3:I$54,4,0)</f>
        <v>PG INSPECCIONES, PG EMERGENCIA</v>
      </c>
      <c r="M234" s="67" t="str">
        <f>VLOOKUP(I234,Hoja2!A$3:I$54,5,0)</f>
        <v>PVE BIOLÓGICO, ELEMENTOS DE PROTECCION PERSONAL</v>
      </c>
      <c r="N234" s="69">
        <v>2</v>
      </c>
      <c r="O234" s="69">
        <v>3</v>
      </c>
      <c r="P234" s="69">
        <v>10</v>
      </c>
      <c r="Q234" s="69">
        <f t="shared" si="39"/>
        <v>6</v>
      </c>
      <c r="R234" s="69">
        <f t="shared" si="40"/>
        <v>60</v>
      </c>
      <c r="S234" s="69" t="str">
        <f t="shared" si="41"/>
        <v>M-6</v>
      </c>
      <c r="T234" s="62" t="str">
        <f t="shared" si="42"/>
        <v>III</v>
      </c>
      <c r="U234" s="62" t="str">
        <f t="shared" si="43"/>
        <v>Mejorable</v>
      </c>
      <c r="V234" s="68">
        <v>14</v>
      </c>
      <c r="W234" s="67" t="str">
        <f>VLOOKUP(I234,Hoja2!A$3:I$54,6,0)</f>
        <v>SECUELA, CALIFICACIÓN DE ENFERMEDAD LABORAL, MUERTE</v>
      </c>
      <c r="X234" s="72"/>
      <c r="Y234" s="72"/>
      <c r="Z234" s="72"/>
      <c r="AA234" s="71" t="str">
        <f>VLOOKUP(I234,Hoja2!A$3:I$54,7,0)</f>
        <v>NS BIOLÓGICO</v>
      </c>
      <c r="AB234" s="71" t="str">
        <f>VLOOKUP(I234,Hoja2!A$3:I$54,8,0)</f>
        <v>AUTOCIODADO E HIGIENE, USO DE EPP</v>
      </c>
      <c r="AC234" s="72" t="str">
        <f>VLOOKUP(I234,Hoja2!A$3:I$54,9,0)</f>
        <v>N/A</v>
      </c>
      <c r="AD234" s="83"/>
    </row>
    <row r="235" spans="1:30" ht="25.5">
      <c r="A235" s="133"/>
      <c r="B235" s="130"/>
      <c r="C235" s="124"/>
      <c r="D235" s="127"/>
      <c r="E235" s="112"/>
      <c r="F235" s="112"/>
      <c r="G235" s="112"/>
      <c r="H235" s="67" t="str">
        <f>VLOOKUP(I235,Hoja2!A$3:I$54,2,0)</f>
        <v>HONGOS</v>
      </c>
      <c r="I235" s="109" t="s">
        <v>113</v>
      </c>
      <c r="J235" s="67" t="str">
        <f>VLOOKUP(I235,Hoja2!A$3:I$54,3,0)</f>
        <v>LESIONES EN LA PIEL</v>
      </c>
      <c r="K235" s="68"/>
      <c r="L235" s="67" t="str">
        <f>VLOOKUP(I235,Hoja2!A$3:I$54,4,0)</f>
        <v>PG INSPECCIONES, PG EMERGENCIA</v>
      </c>
      <c r="M235" s="67" t="str">
        <f>VLOOKUP(I235,Hoja2!A$3:I$54,5,0)</f>
        <v>PVE BIOLÓGICO</v>
      </c>
      <c r="N235" s="69">
        <v>2</v>
      </c>
      <c r="O235" s="69">
        <v>1</v>
      </c>
      <c r="P235" s="69">
        <v>10</v>
      </c>
      <c r="Q235" s="69">
        <f t="shared" si="39"/>
        <v>2</v>
      </c>
      <c r="R235" s="69">
        <f t="shared" si="40"/>
        <v>20</v>
      </c>
      <c r="S235" s="69" t="str">
        <f t="shared" si="41"/>
        <v>B-2</v>
      </c>
      <c r="T235" s="62" t="str">
        <f t="shared" si="42"/>
        <v>IV</v>
      </c>
      <c r="U235" s="62" t="str">
        <f t="shared" si="43"/>
        <v>Aceptable</v>
      </c>
      <c r="V235" s="68">
        <v>14</v>
      </c>
      <c r="W235" s="67" t="str">
        <f>VLOOKUP(I235,Hoja2!A$3:I$54,6,0)</f>
        <v>SECUELA</v>
      </c>
      <c r="X235" s="72"/>
      <c r="Y235" s="72"/>
      <c r="Z235" s="72"/>
      <c r="AA235" s="71" t="str">
        <f>VLOOKUP(I235,Hoja2!A$3:I$54,7,0)</f>
        <v>NS BIOLÓGICO</v>
      </c>
      <c r="AB235" s="71" t="str">
        <f>VLOOKUP(I235,Hoja2!A$3:I$54,8,0)</f>
        <v>AUTOCUIDADO E HIGIENE, USO DE EPP</v>
      </c>
      <c r="AC235" s="72" t="str">
        <f>VLOOKUP(I235,Hoja2!A$3:I$54,9,0)</f>
        <v>N/A</v>
      </c>
      <c r="AD235" s="83"/>
    </row>
    <row r="236" spans="1:30" ht="40.5">
      <c r="A236" s="133"/>
      <c r="B236" s="130"/>
      <c r="C236" s="124"/>
      <c r="D236" s="127"/>
      <c r="E236" s="112"/>
      <c r="F236" s="112"/>
      <c r="G236" s="112"/>
      <c r="H236" s="67" t="str">
        <f>VLOOKUP(I236,Hoja2!A$3:I$54,2,0)</f>
        <v>FLUIDOS</v>
      </c>
      <c r="I236" s="109" t="s">
        <v>117</v>
      </c>
      <c r="J236" s="67" t="str">
        <f>VLOOKUP(I236,Hoja2!A$3:I$54,3,0)</f>
        <v>LESIONES DÉRMICAS</v>
      </c>
      <c r="K236" s="68"/>
      <c r="L236" s="67" t="str">
        <f>VLOOKUP(I236,Hoja2!A$3:I$54,4,0)</f>
        <v>PG INSPECCIONES, PG EMERGENCIA</v>
      </c>
      <c r="M236" s="67" t="str">
        <f>VLOOKUP(I236,Hoja2!A$3:I$54,5,0)</f>
        <v>PVE BIOLÓGICO, ELEMENTOS DE PROTECCION PERSONAL</v>
      </c>
      <c r="N236" s="69">
        <v>2</v>
      </c>
      <c r="O236" s="69">
        <v>4</v>
      </c>
      <c r="P236" s="69">
        <v>25</v>
      </c>
      <c r="Q236" s="69">
        <f t="shared" si="39"/>
        <v>8</v>
      </c>
      <c r="R236" s="69">
        <f t="shared" si="40"/>
        <v>200</v>
      </c>
      <c r="S236" s="69" t="str">
        <f t="shared" si="41"/>
        <v>M-8</v>
      </c>
      <c r="T236" s="62" t="str">
        <f t="shared" si="42"/>
        <v>II</v>
      </c>
      <c r="U236" s="62" t="str">
        <f t="shared" si="43"/>
        <v>No Aceptable o Aceptable con Control Especifico</v>
      </c>
      <c r="V236" s="68">
        <v>14</v>
      </c>
      <c r="W236" s="67" t="str">
        <f>VLOOKUP(I236,Hoja2!A$3:I$54,6,0)</f>
        <v>SECUELA, CALIFICACIÓN DE ENFERMEDAD LABORAL, MUERTE</v>
      </c>
      <c r="X236" s="72"/>
      <c r="Y236" s="72"/>
      <c r="Z236" s="72"/>
      <c r="AA236" s="71" t="str">
        <f>VLOOKUP(I236,Hoja2!A$3:I$54,7,0)</f>
        <v>NS BIOLÓGICO</v>
      </c>
      <c r="AB236" s="71" t="str">
        <f>VLOOKUP(I236,Hoja2!A$3:I$54,8,0)</f>
        <v>AUTOCUIDADO E HIGIENE, USO DE EPP</v>
      </c>
      <c r="AC236" s="72" t="str">
        <f>VLOOKUP(I236,Hoja2!A$3:I$54,9,0)</f>
        <v>N/A</v>
      </c>
      <c r="AD236" s="83"/>
    </row>
    <row r="237" spans="1:30" ht="25.5">
      <c r="A237" s="133"/>
      <c r="B237" s="130"/>
      <c r="C237" s="124"/>
      <c r="D237" s="127"/>
      <c r="E237" s="112"/>
      <c r="F237" s="112"/>
      <c r="G237" s="112"/>
      <c r="H237" s="67" t="str">
        <f>VLOOKUP(I237,Hoja2!A$3:I$54,2,0)</f>
        <v>PARÁSITOS</v>
      </c>
      <c r="I237" s="109" t="s">
        <v>119</v>
      </c>
      <c r="J237" s="67" t="str">
        <f>VLOOKUP(I237,Hoja2!A$3:I$54,3,0)</f>
        <v>LESIONES, INFECCIONES PARASITARIAS</v>
      </c>
      <c r="K237" s="68"/>
      <c r="L237" s="67" t="str">
        <f>VLOOKUP(I237,Hoja2!A$3:I$54,4,0)</f>
        <v>PG INSPECCIONES, PG EMERGENCIA</v>
      </c>
      <c r="M237" s="67" t="str">
        <f>VLOOKUP(I237,Hoja2!A$3:I$54,5,0)</f>
        <v>PVE BIOLÓGICO, ELEMENTOS DE PROTECCION PERSONAL</v>
      </c>
      <c r="N237" s="69">
        <v>2</v>
      </c>
      <c r="O237" s="69">
        <v>2</v>
      </c>
      <c r="P237" s="69">
        <v>10</v>
      </c>
      <c r="Q237" s="69">
        <f t="shared" si="39"/>
        <v>4</v>
      </c>
      <c r="R237" s="69">
        <f t="shared" si="40"/>
        <v>40</v>
      </c>
      <c r="S237" s="69" t="str">
        <f t="shared" si="41"/>
        <v>B-4</v>
      </c>
      <c r="T237" s="62" t="str">
        <f t="shared" si="42"/>
        <v>III</v>
      </c>
      <c r="U237" s="62" t="str">
        <f t="shared" si="43"/>
        <v>Mejorable</v>
      </c>
      <c r="V237" s="68">
        <v>14</v>
      </c>
      <c r="W237" s="67" t="str">
        <f>VLOOKUP(I237,Hoja2!A$3:I$54,6,0)</f>
        <v>SECUELA</v>
      </c>
      <c r="X237" s="72"/>
      <c r="Y237" s="72"/>
      <c r="Z237" s="72"/>
      <c r="AA237" s="71" t="str">
        <f>VLOOKUP(I237,Hoja2!A$3:I$54,7,0)</f>
        <v>NS BIOLÓGICO</v>
      </c>
      <c r="AB237" s="71" t="str">
        <f>VLOOKUP(I237,Hoja2!A$3:I$54,8,0)</f>
        <v>AUTOCUIDADO E HIGIENE, USO DE EPP</v>
      </c>
      <c r="AC237" s="72" t="str">
        <f>VLOOKUP(I237,Hoja2!A$3:I$54,9,0)</f>
        <v>N/A</v>
      </c>
      <c r="AD237" s="83"/>
    </row>
    <row r="238" spans="1:30" ht="25.5">
      <c r="A238" s="133"/>
      <c r="B238" s="130"/>
      <c r="C238" s="124"/>
      <c r="D238" s="127"/>
      <c r="E238" s="112"/>
      <c r="F238" s="112"/>
      <c r="G238" s="112"/>
      <c r="H238" s="67" t="str">
        <f>VLOOKUP(I238,Hoja2!A$3:I$54,2,0)</f>
        <v>ANIMALES VIVOS</v>
      </c>
      <c r="I238" s="109" t="s">
        <v>122</v>
      </c>
      <c r="J238" s="67" t="str">
        <f>VLOOKUP(I238,Hoja2!A$3:I$54,3,0)</f>
        <v>LESIONES EN TEJIDOS, INFECCIONES, ENFERMADES INFECTOCONTAGIOSAS</v>
      </c>
      <c r="K238" s="68"/>
      <c r="L238" s="67" t="str">
        <f>VLOOKUP(I238,Hoja2!A$3:I$54,4,0)</f>
        <v>PG INSPECCIONES, PG EMERGENCIA</v>
      </c>
      <c r="M238" s="67" t="str">
        <f>VLOOKUP(I238,Hoja2!A$3:I$54,5,0)</f>
        <v>ELEMENTOS DE PROTECCIÓN PERSONAL</v>
      </c>
      <c r="N238" s="69">
        <v>2</v>
      </c>
      <c r="O238" s="69">
        <v>2</v>
      </c>
      <c r="P238" s="69">
        <v>10</v>
      </c>
      <c r="Q238" s="69">
        <f t="shared" si="39"/>
        <v>4</v>
      </c>
      <c r="R238" s="69">
        <f t="shared" si="40"/>
        <v>40</v>
      </c>
      <c r="S238" s="69" t="str">
        <f t="shared" si="41"/>
        <v>B-4</v>
      </c>
      <c r="T238" s="62" t="str">
        <f t="shared" si="42"/>
        <v>III</v>
      </c>
      <c r="U238" s="62" t="str">
        <f t="shared" si="43"/>
        <v>Mejorable</v>
      </c>
      <c r="V238" s="68">
        <v>14</v>
      </c>
      <c r="W238" s="67" t="str">
        <f>VLOOKUP(I238,Hoja2!A$3:I$54,6,0)</f>
        <v>SECUELA, CALIFICACIÓN DE ENFERMEDAD LABORAL, MUERTE</v>
      </c>
      <c r="X238" s="72"/>
      <c r="Y238" s="72"/>
      <c r="Z238" s="72"/>
      <c r="AA238" s="71" t="str">
        <f>VLOOKUP(I238,Hoja2!A$3:I$54,7,0)</f>
        <v>NS BIOLÓGICO</v>
      </c>
      <c r="AB238" s="71" t="str">
        <f>VLOOKUP(I238,Hoja2!A$3:I$54,8,0)</f>
        <v>AUTOCUIDADO E HIGIENE, USO DE EPP</v>
      </c>
      <c r="AC238" s="72" t="str">
        <f>VLOOKUP(I238,Hoja2!A$3:I$54,9,0)</f>
        <v>BUENAS PRACTICAS</v>
      </c>
      <c r="AD238" s="83"/>
    </row>
    <row r="239" spans="1:30" ht="38.25">
      <c r="A239" s="133"/>
      <c r="B239" s="130"/>
      <c r="C239" s="124"/>
      <c r="D239" s="127"/>
      <c r="E239" s="112"/>
      <c r="F239" s="112"/>
      <c r="G239" s="112"/>
      <c r="H239" s="67" t="str">
        <f>VLOOKUP(I239,Hoja2!A$3:I$54,2,0)</f>
        <v>CARGA DE UN PESO MAYOR AL RECOMENDADO</v>
      </c>
      <c r="I239" s="109" t="s">
        <v>125</v>
      </c>
      <c r="J239" s="67" t="str">
        <f>VLOOKUP(I239,Hoja2!A$3:I$54,3,0)</f>
        <v>LESIONES OSTEOMUSCULARES</v>
      </c>
      <c r="K239" s="68"/>
      <c r="L239" s="67" t="str">
        <f>VLOOKUP(I239,Hoja2!A$3:I$54,4,0)</f>
        <v>PG INSPECCIONES, PG EMERGENCIA</v>
      </c>
      <c r="M239" s="67" t="str">
        <f>VLOOKUP(I239,Hoja2!A$3:I$54,5,0)</f>
        <v>PVE BIOMECÁNICO, PROGRAMA PAUSAS ACTIVAS, PG MEDICINA PREVENTIVA Y DEL TRABAJO</v>
      </c>
      <c r="N239" s="69">
        <v>2</v>
      </c>
      <c r="O239" s="69">
        <v>3</v>
      </c>
      <c r="P239" s="69">
        <v>10</v>
      </c>
      <c r="Q239" s="69">
        <f t="shared" si="39"/>
        <v>6</v>
      </c>
      <c r="R239" s="69">
        <f t="shared" si="40"/>
        <v>60</v>
      </c>
      <c r="S239" s="69" t="str">
        <f t="shared" si="41"/>
        <v>M-6</v>
      </c>
      <c r="T239" s="62" t="str">
        <f t="shared" si="42"/>
        <v>III</v>
      </c>
      <c r="U239" s="62" t="str">
        <f t="shared" si="43"/>
        <v>Mejorable</v>
      </c>
      <c r="V239" s="68">
        <v>14</v>
      </c>
      <c r="W239" s="67" t="str">
        <f>VLOOKUP(I239,Hoja2!A$3:I$54,6,0)</f>
        <v>SECUELA, CALIFICACIÓN DE ENFERMEDAD LABORAL</v>
      </c>
      <c r="X239" s="72"/>
      <c r="Y239" s="72"/>
      <c r="Z239" s="72"/>
      <c r="AA239" s="71" t="str">
        <f>VLOOKUP(I239,Hoja2!A$3:I$54,7,0)</f>
        <v>NS MANEJO DE CARGAS</v>
      </c>
      <c r="AB239" s="71" t="str">
        <f>VLOOKUP(I239,Hoja2!A$3:I$54,8,0)</f>
        <v>LEVANTAMIENTO MANUAL Y MECÁNICO DE CARGAS</v>
      </c>
      <c r="AC239" s="72" t="str">
        <f>VLOOKUP(I239,Hoja2!A$3:I$54,9,0)</f>
        <v>FORTALECIMIENTO PVE BIOMECÁNICO</v>
      </c>
      <c r="AD239" s="83"/>
    </row>
    <row r="240" spans="1:30" ht="25.5">
      <c r="A240" s="133"/>
      <c r="B240" s="130"/>
      <c r="C240" s="124"/>
      <c r="D240" s="127"/>
      <c r="E240" s="112"/>
      <c r="F240" s="112"/>
      <c r="G240" s="112"/>
      <c r="H240" s="67" t="str">
        <f>VLOOKUP(I240,Hoja2!A$3:I$54,2,0)</f>
        <v>RELACIONES, COHESIÓN, CALIDAD DE INTERACCIONES NO EFECTIVA, NO HAY TRABAJO EN EQUIPO</v>
      </c>
      <c r="I240" s="109" t="s">
        <v>141</v>
      </c>
      <c r="J240" s="67" t="str">
        <f>VLOOKUP(I240,Hoja2!A$3:I$54,3,0)</f>
        <v>ENFERMEDADES DIGESTIVAS, IRRITABILIDAD</v>
      </c>
      <c r="K240" s="68"/>
      <c r="L240" s="67" t="str">
        <f>VLOOKUP(I240,Hoja2!A$3:I$54,4,0)</f>
        <v>N/A</v>
      </c>
      <c r="M240" s="67" t="str">
        <f>VLOOKUP(I240,Hoja2!A$3:I$54,5,0)</f>
        <v>PVE PSICOSOCIAL</v>
      </c>
      <c r="N240" s="69">
        <v>2</v>
      </c>
      <c r="O240" s="69">
        <v>3</v>
      </c>
      <c r="P240" s="69">
        <v>10</v>
      </c>
      <c r="Q240" s="69">
        <f t="shared" si="39"/>
        <v>6</v>
      </c>
      <c r="R240" s="69">
        <f t="shared" si="40"/>
        <v>60</v>
      </c>
      <c r="S240" s="69" t="str">
        <f t="shared" si="41"/>
        <v>M-6</v>
      </c>
      <c r="T240" s="62" t="str">
        <f t="shared" si="42"/>
        <v>III</v>
      </c>
      <c r="U240" s="62" t="str">
        <f t="shared" si="43"/>
        <v>Mejorable</v>
      </c>
      <c r="V240" s="68">
        <v>14</v>
      </c>
      <c r="W240" s="67" t="str">
        <f>VLOOKUP(I240,Hoja2!A$3:I$54,6,0)</f>
        <v>SECUELA, CALIFICACIÓN DE ENFERMEDAD LABORAL</v>
      </c>
      <c r="X240" s="72"/>
      <c r="Y240" s="72"/>
      <c r="Z240" s="72"/>
      <c r="AA240" s="71" t="str">
        <f>VLOOKUP(I240,Hoja2!A$3:I$54,7,0)</f>
        <v>N/A</v>
      </c>
      <c r="AB240" s="71" t="str">
        <f>VLOOKUP(I240,Hoja2!A$3:I$54,8,0)</f>
        <v>N/A</v>
      </c>
      <c r="AC240" s="72" t="str">
        <f>VLOOKUP(I240,Hoja2!A$3:I$54,9,0)</f>
        <v>FORTALECIMIENTO PVE PSICOSOCIAL</v>
      </c>
      <c r="AD240" s="83"/>
    </row>
    <row r="241" spans="1:30" ht="25.5">
      <c r="A241" s="133"/>
      <c r="B241" s="130"/>
      <c r="C241" s="124"/>
      <c r="D241" s="127"/>
      <c r="E241" s="112"/>
      <c r="F241" s="112"/>
      <c r="G241" s="112"/>
      <c r="H241" s="67" t="str">
        <f>VLOOKUP(I241,Hoja2!A$3:I$54,2,0)</f>
        <v>CARGA MENTAL, DEMANDAS EMOCIONALES, INESPECIFICIDAD DE DEFINICIÓN DE ROLES, MONOTONÍA</v>
      </c>
      <c r="I241" s="109" t="s">
        <v>146</v>
      </c>
      <c r="J241" s="67" t="str">
        <f>VLOOKUP(I241,Hoja2!A$3:I$54,3,0)</f>
        <v>ESTRÉS, CEFALÉA, IRRITABILIDAD</v>
      </c>
      <c r="K241" s="68"/>
      <c r="L241" s="67" t="str">
        <f>VLOOKUP(I241,Hoja2!A$3:I$54,4,0)</f>
        <v>N/A</v>
      </c>
      <c r="M241" s="67" t="str">
        <f>VLOOKUP(I241,Hoja2!A$3:I$54,5,0)</f>
        <v>PVE PSICOSOCIAL</v>
      </c>
      <c r="N241" s="69">
        <v>2</v>
      </c>
      <c r="O241" s="69">
        <v>1</v>
      </c>
      <c r="P241" s="69">
        <v>10</v>
      </c>
      <c r="Q241" s="69">
        <f t="shared" si="39"/>
        <v>2</v>
      </c>
      <c r="R241" s="69">
        <f t="shared" si="40"/>
        <v>20</v>
      </c>
      <c r="S241" s="69" t="str">
        <f t="shared" si="41"/>
        <v>B-2</v>
      </c>
      <c r="T241" s="62" t="str">
        <f t="shared" si="42"/>
        <v>IV</v>
      </c>
      <c r="U241" s="62" t="str">
        <f t="shared" si="43"/>
        <v>Aceptable</v>
      </c>
      <c r="V241" s="68">
        <v>14</v>
      </c>
      <c r="W241" s="67" t="str">
        <f>VLOOKUP(I241,Hoja2!A$3:I$54,6,0)</f>
        <v>SECUELA, CALIFICACIÓN DE ENFERMEDAD LABORAL</v>
      </c>
      <c r="X241" s="72"/>
      <c r="Y241" s="72"/>
      <c r="Z241" s="72"/>
      <c r="AA241" s="71" t="str">
        <f>VLOOKUP(I241,Hoja2!A$3:I$54,7,0)</f>
        <v>N/A</v>
      </c>
      <c r="AB241" s="71" t="str">
        <f>VLOOKUP(I241,Hoja2!A$3:I$54,8,0)</f>
        <v>N/A</v>
      </c>
      <c r="AC241" s="72" t="str">
        <f>VLOOKUP(I241,Hoja2!A$3:I$54,9,0)</f>
        <v>FORTALECIMIENTO PVE PSICOSOCIAL</v>
      </c>
      <c r="AD241" s="83"/>
    </row>
    <row r="242" spans="1:30" ht="38.25">
      <c r="A242" s="133"/>
      <c r="B242" s="130"/>
      <c r="C242" s="124"/>
      <c r="D242" s="127"/>
      <c r="E242" s="112"/>
      <c r="F242" s="112"/>
      <c r="G242" s="112"/>
      <c r="H242" s="67" t="str">
        <f>VLOOKUP(I242,Hoja2!A$3:I$54,2,0)</f>
        <v>TECNOLOGÍA NO AVANZADA, COMUNICACIÓN NO EFECTIVA, SOBRECARGA CUANTITATIVA Y CUALITATIVA, NO HAY VARIACIÓN EN FORMA DE TRABAJO</v>
      </c>
      <c r="I242" s="109" t="s">
        <v>149</v>
      </c>
      <c r="J242" s="67" t="str">
        <f>VLOOKUP(I242,Hoja2!A$3:I$54,3,0)</f>
        <v>ENFERMEDADES DIGESTIVAS, IRRITABILIDAD</v>
      </c>
      <c r="K242" s="68"/>
      <c r="L242" s="67" t="str">
        <f>VLOOKUP(I242,Hoja2!A$3:I$54,4,0)</f>
        <v>N/A</v>
      </c>
      <c r="M242" s="67" t="str">
        <f>VLOOKUP(I242,Hoja2!A$3:I$54,5,0)</f>
        <v>PVE PSICOSOCIAL</v>
      </c>
      <c r="N242" s="69">
        <v>2</v>
      </c>
      <c r="O242" s="69">
        <v>2</v>
      </c>
      <c r="P242" s="69">
        <v>10</v>
      </c>
      <c r="Q242" s="69">
        <f t="shared" si="39"/>
        <v>4</v>
      </c>
      <c r="R242" s="69">
        <f t="shared" si="40"/>
        <v>40</v>
      </c>
      <c r="S242" s="69" t="str">
        <f t="shared" si="41"/>
        <v>B-4</v>
      </c>
      <c r="T242" s="66" t="str">
        <f t="shared" si="42"/>
        <v>III</v>
      </c>
      <c r="U242" s="66" t="str">
        <f t="shared" si="43"/>
        <v>Mejorable</v>
      </c>
      <c r="V242" s="68">
        <v>14</v>
      </c>
      <c r="W242" s="67" t="str">
        <f>VLOOKUP(I242,Hoja2!A$3:I$54,6,0)</f>
        <v>SECUELA, CALIFICACIÓN DE ENFERMEDAD LABORAL</v>
      </c>
      <c r="X242" s="72"/>
      <c r="Y242" s="72"/>
      <c r="Z242" s="72"/>
      <c r="AA242" s="71" t="str">
        <f>VLOOKUP(I242,Hoja2!A$3:I$54,7,0)</f>
        <v>N/A</v>
      </c>
      <c r="AB242" s="71" t="str">
        <f>VLOOKUP(I242,Hoja2!A$3:I$54,8,0)</f>
        <v>N/A</v>
      </c>
      <c r="AC242" s="72" t="str">
        <f>VLOOKUP(I242,Hoja2!A$3:I$54,9,0)</f>
        <v>FORTALECIMIENTO PVE PSICOSOCIAL</v>
      </c>
      <c r="AD242" s="83"/>
    </row>
    <row r="243" spans="1:30" ht="25.5">
      <c r="A243" s="133"/>
      <c r="B243" s="130"/>
      <c r="C243" s="124"/>
      <c r="D243" s="127"/>
      <c r="E243" s="112"/>
      <c r="F243" s="112"/>
      <c r="G243" s="112"/>
      <c r="H243" s="67" t="str">
        <f>VLOOKUP(I243,Hoja2!A$3:I$54,2,0)</f>
        <v>ESTILOS DE MANDO RÍGIDOS, AUSENCIA DE CAPACITACIÓN, AUSENCIA DE PROGRAMAS DE BIENESTAR</v>
      </c>
      <c r="I243" s="109" t="s">
        <v>154</v>
      </c>
      <c r="J243" s="67" t="str">
        <f>VLOOKUP(I243,Hoja2!A$3:I$54,3,0)</f>
        <v>ESTRÉS, DEPRESIÓN, DESMOTIVACIÓN, AUSENCIA DE ATENCIÓN</v>
      </c>
      <c r="K243" s="68"/>
      <c r="L243" s="67" t="str">
        <f>VLOOKUP(I243,Hoja2!A$3:I$54,4,0)</f>
        <v>N/A</v>
      </c>
      <c r="M243" s="67" t="str">
        <f>VLOOKUP(I243,Hoja2!A$3:I$54,5,0)</f>
        <v>PVE PSICOSOCIAL</v>
      </c>
      <c r="N243" s="69">
        <v>2</v>
      </c>
      <c r="O243" s="69">
        <v>2</v>
      </c>
      <c r="P243" s="69">
        <v>10</v>
      </c>
      <c r="Q243" s="69">
        <f t="shared" si="39"/>
        <v>4</v>
      </c>
      <c r="R243" s="69">
        <f t="shared" si="40"/>
        <v>40</v>
      </c>
      <c r="S243" s="69" t="str">
        <f t="shared" si="41"/>
        <v>B-4</v>
      </c>
      <c r="T243" s="66" t="str">
        <f t="shared" si="42"/>
        <v>III</v>
      </c>
      <c r="U243" s="66" t="str">
        <f t="shared" si="43"/>
        <v>Mejorable</v>
      </c>
      <c r="V243" s="68">
        <v>14</v>
      </c>
      <c r="W243" s="67" t="str">
        <f>VLOOKUP(I243,Hoja2!A$3:I$54,6,0)</f>
        <v>SECUELA, CALIFICACIÓN DE ENFERMEDAD LABORAL</v>
      </c>
      <c r="X243" s="72"/>
      <c r="Y243" s="72"/>
      <c r="Z243" s="72"/>
      <c r="AA243" s="71" t="str">
        <f>VLOOKUP(I243,Hoja2!A$3:I$54,7,0)</f>
        <v>N/A</v>
      </c>
      <c r="AB243" s="71" t="str">
        <f>VLOOKUP(I243,Hoja2!A$3:I$54,8,0)</f>
        <v>N/A</v>
      </c>
      <c r="AC243" s="72" t="str">
        <f>VLOOKUP(I243,Hoja2!A$3:I$54,9,0)</f>
        <v>FORTALECIMIENTO PVE PSICOSOCIAL</v>
      </c>
      <c r="AD243" s="83"/>
    </row>
    <row r="244" spans="1:30" ht="25.5">
      <c r="A244" s="133"/>
      <c r="B244" s="130"/>
      <c r="C244" s="124"/>
      <c r="D244" s="127"/>
      <c r="E244" s="112"/>
      <c r="F244" s="112"/>
      <c r="G244" s="112"/>
      <c r="H244" s="67" t="str">
        <f>VLOOKUP(I244,Hoja2!A$3:I$54,2,0)</f>
        <v>SISMOS, INCENDIOS, INUNDACIONES, TERREMOTOS, VENDAVALES</v>
      </c>
      <c r="I244" s="109" t="s">
        <v>250</v>
      </c>
      <c r="J244" s="67" t="str">
        <f>VLOOKUP(I244,Hoja2!A$3:I$54,3,0)</f>
        <v>LESIONES, ATRAPAMIENTO, APLASTAMIENTO, PÉRDIDAS MATERIALES</v>
      </c>
      <c r="K244" s="68"/>
      <c r="L244" s="67" t="str">
        <f>VLOOKUP(I244,Hoja2!A$3:I$54,4,0)</f>
        <v>PG INSPECCIONES, PG EMERGENCIA</v>
      </c>
      <c r="M244" s="67" t="str">
        <f>VLOOKUP(I244,Hoja2!A$3:I$54,5,0)</f>
        <v>BRIGADAS DE EMERGENCIA</v>
      </c>
      <c r="N244" s="69">
        <v>2</v>
      </c>
      <c r="O244" s="69">
        <v>2</v>
      </c>
      <c r="P244" s="69">
        <v>10</v>
      </c>
      <c r="Q244" s="69">
        <f t="shared" si="39"/>
        <v>4</v>
      </c>
      <c r="R244" s="69">
        <f t="shared" si="40"/>
        <v>40</v>
      </c>
      <c r="S244" s="69" t="str">
        <f t="shared" si="41"/>
        <v>B-4</v>
      </c>
      <c r="T244" s="66" t="str">
        <f t="shared" si="42"/>
        <v>III</v>
      </c>
      <c r="U244" s="66" t="str">
        <f t="shared" si="43"/>
        <v>Mejorable</v>
      </c>
      <c r="V244" s="68">
        <v>14</v>
      </c>
      <c r="W244" s="67" t="str">
        <f>VLOOKUP(I244,Hoja2!A$3:I$54,6,0)</f>
        <v>SECUELA, CALIFICACIÓN DE ENFERMEDAD LABORAL, MUERTE</v>
      </c>
      <c r="X244" s="72"/>
      <c r="Y244" s="72"/>
      <c r="Z244" s="72"/>
      <c r="AA244" s="71" t="str">
        <f>VLOOKUP(I244,Hoja2!A$3:I$54,7,0)</f>
        <v>NS PLANES DE EMERGENCIA</v>
      </c>
      <c r="AB244" s="71" t="str">
        <f>VLOOKUP(I244,Hoja2!A$3:I$54,8,0)</f>
        <v>N/A</v>
      </c>
      <c r="AC244" s="72" t="str">
        <f>VLOOKUP(I244,Hoja2!A$3:I$54,9,0)</f>
        <v>N/A</v>
      </c>
      <c r="AD244" s="83"/>
    </row>
    <row r="245" spans="1:30" ht="26.25" thickBot="1">
      <c r="A245" s="133"/>
      <c r="B245" s="130"/>
      <c r="C245" s="125"/>
      <c r="D245" s="128"/>
      <c r="E245" s="113"/>
      <c r="F245" s="113"/>
      <c r="G245" s="113"/>
      <c r="H245" s="84" t="str">
        <f>VLOOKUP(I245,Hoja2!A$3:I$54,2,0)</f>
        <v>LLUVIAS, GRANIZADA, HELADAS</v>
      </c>
      <c r="I245" s="110" t="s">
        <v>251</v>
      </c>
      <c r="J245" s="84" t="str">
        <f>VLOOKUP(I245,Hoja2!A$3:I$54,3,0)</f>
        <v>LESIONES, ATRAPAMIENTO, APLASTAMIENTO, PÉRDIDAS MATERIALES</v>
      </c>
      <c r="K245" s="85"/>
      <c r="L245" s="84" t="str">
        <f>VLOOKUP(I245,Hoja2!A$3:I$54,4,0)</f>
        <v>PG INSPECCIONES, PG EMERGENCIA</v>
      </c>
      <c r="M245" s="84" t="str">
        <f>VLOOKUP(I245,Hoja2!A$3:I$54,5,0)</f>
        <v>BRIGADAS DE EMERGENCIA</v>
      </c>
      <c r="N245" s="86">
        <v>2</v>
      </c>
      <c r="O245" s="86">
        <v>3</v>
      </c>
      <c r="P245" s="86">
        <v>10</v>
      </c>
      <c r="Q245" s="86">
        <f t="shared" si="39"/>
        <v>6</v>
      </c>
      <c r="R245" s="86">
        <f t="shared" si="40"/>
        <v>60</v>
      </c>
      <c r="S245" s="86" t="str">
        <f t="shared" si="41"/>
        <v>M-6</v>
      </c>
      <c r="T245" s="87" t="str">
        <f t="shared" si="42"/>
        <v>III</v>
      </c>
      <c r="U245" s="87" t="str">
        <f t="shared" si="43"/>
        <v>Mejorable</v>
      </c>
      <c r="V245" s="85">
        <v>14</v>
      </c>
      <c r="W245" s="84" t="str">
        <f>VLOOKUP(I245,Hoja2!A$3:I$54,6,0)</f>
        <v>SECUELA, CALIFICACIÓN DE ENFERMEDAD LABORAL, MUERTE</v>
      </c>
      <c r="X245" s="88"/>
      <c r="Y245" s="88"/>
      <c r="Z245" s="88"/>
      <c r="AA245" s="89" t="str">
        <f>VLOOKUP(I245,Hoja2!A$3:I$54,7,0)</f>
        <v>NS PLANES DE EMERGENCIA</v>
      </c>
      <c r="AB245" s="89" t="str">
        <f>VLOOKUP(I245,Hoja2!A$3:I$54,8,0)</f>
        <v>N/A</v>
      </c>
      <c r="AC245" s="88" t="str">
        <f>VLOOKUP(I245,Hoja2!A$3:I$54,9,0)</f>
        <v>N/A</v>
      </c>
      <c r="AD245" s="90"/>
    </row>
    <row r="246" spans="1:30" ht="25.5">
      <c r="A246" s="133"/>
      <c r="B246" s="130"/>
      <c r="C246" s="114" t="s">
        <v>302</v>
      </c>
      <c r="D246" s="117" t="s">
        <v>325</v>
      </c>
      <c r="E246" s="120" t="s">
        <v>300</v>
      </c>
      <c r="F246" s="120">
        <v>42</v>
      </c>
      <c r="G246" s="120" t="s">
        <v>256</v>
      </c>
      <c r="H246" s="73" t="str">
        <f>VLOOKUP(I246,Hoja2!A$3:I$54,2,0)</f>
        <v>INADECUADAS CONEXIONES ELÉCTRICAS, SATURACIÓN EN TOMAS DE ENERGÍA</v>
      </c>
      <c r="I246" s="74" t="s">
        <v>158</v>
      </c>
      <c r="J246" s="73" t="str">
        <f>VLOOKUP(I246,Hoja2!A$3:I$54,3,0)</f>
        <v>QUEMADURAS, ELECTROCUCIÓN, ARITMIA CARDIACA, MUERTE</v>
      </c>
      <c r="K246" s="75"/>
      <c r="L246" s="73" t="str">
        <f>VLOOKUP(I246,Hoja2!A$3:I$54,4,0)</f>
        <v>PG INSPECCIONES, PG EMERGENCIA, REQUISITOS MÍNIMOS PARA LÍNEAS ELÉCTRICAS</v>
      </c>
      <c r="M246" s="73" t="str">
        <f>VLOOKUP(I246,Hoja2!A$3:I$54,5,0)</f>
        <v>ELEMENTOS DE PROTECCIÓN PERSONAL</v>
      </c>
      <c r="N246" s="76">
        <v>10</v>
      </c>
      <c r="O246" s="76">
        <v>3</v>
      </c>
      <c r="P246" s="76">
        <v>60</v>
      </c>
      <c r="Q246" s="76">
        <f t="shared" si="39"/>
        <v>30</v>
      </c>
      <c r="R246" s="76">
        <f t="shared" si="40"/>
        <v>1800</v>
      </c>
      <c r="S246" s="76" t="str">
        <f t="shared" si="41"/>
        <v>MA-30</v>
      </c>
      <c r="T246" s="77" t="str">
        <f t="shared" si="42"/>
        <v>I</v>
      </c>
      <c r="U246" s="77" t="str">
        <f>IF(T246=0,"",IF(T246="IV","Aceptable",IF(T246="III","Mejorable",IF(T246="II","No Aceptable o Aceptable con Control Especifico",IF(T246="I","No Aceptable","")))))</f>
        <v>No Aceptable</v>
      </c>
      <c r="V246" s="75">
        <v>9</v>
      </c>
      <c r="W246" s="73" t="str">
        <f>VLOOKUP(I246,Hoja2!A$3:I$54,6,0)</f>
        <v>SECUELA, CALIFICACIÓN DE ENFERMEDAD LABORAL, MUERTE</v>
      </c>
      <c r="X246" s="78"/>
      <c r="Y246" s="78"/>
      <c r="Z246" s="78"/>
      <c r="AA246" s="79" t="str">
        <f>VLOOKUP(I246,Hoja2!A$3:I$54,7,0)</f>
        <v>NS LÍNEAS ELÉCTRICAS</v>
      </c>
      <c r="AB246" s="79" t="str">
        <f>VLOOKUP(I246,Hoja2!A$3:I$54,8,0)</f>
        <v>BUENAS PRACTICAS, APLICACIÓN DE PROCEDIMIENTOS</v>
      </c>
      <c r="AC246" s="80" t="str">
        <f>VLOOKUP(I246,Hoja2!A$3:I$54,9,0)</f>
        <v>BUENAS PRACTICAS, APLICACIÓN DE PROCEDIMIENTOS</v>
      </c>
      <c r="AD246" s="81"/>
    </row>
    <row r="247" spans="1:30" ht="25.5">
      <c r="A247" s="133"/>
      <c r="B247" s="130"/>
      <c r="C247" s="115"/>
      <c r="D247" s="118"/>
      <c r="E247" s="121"/>
      <c r="F247" s="121"/>
      <c r="G247" s="121"/>
      <c r="H247" s="58" t="str">
        <f>VLOOKUP(I247,Hoja2!A$3:I$54,2,0)</f>
        <v>INADECUADAS CONEXIONES ELÉCTRICAS, SATURACIÓN EN TOMAS DE ENERGÍA</v>
      </c>
      <c r="I247" s="59" t="s">
        <v>163</v>
      </c>
      <c r="J247" s="58" t="str">
        <f>VLOOKUP(I247,Hoja2!A$3:I$54,3,0)</f>
        <v>INTOXICACIÓN, QUEMADURAS</v>
      </c>
      <c r="K247" s="60"/>
      <c r="L247" s="58" t="str">
        <f>VLOOKUP(I247,Hoja2!A$3:I$54,4,0)</f>
        <v>PG INSPECCIONES, PG EMERGENCIA</v>
      </c>
      <c r="M247" s="58" t="str">
        <f>VLOOKUP(I247,Hoja2!A$3:I$54,5,0)</f>
        <v>BRIGADAS DE EMERGENCIA</v>
      </c>
      <c r="N247" s="61">
        <v>10</v>
      </c>
      <c r="O247" s="61">
        <v>3</v>
      </c>
      <c r="P247" s="61">
        <v>60</v>
      </c>
      <c r="Q247" s="61">
        <f t="shared" si="39"/>
        <v>30</v>
      </c>
      <c r="R247" s="61">
        <f t="shared" si="40"/>
        <v>1800</v>
      </c>
      <c r="S247" s="61" t="str">
        <f t="shared" si="41"/>
        <v>MA-30</v>
      </c>
      <c r="T247" s="62" t="str">
        <f t="shared" si="42"/>
        <v>I</v>
      </c>
      <c r="U247" s="62" t="str">
        <f aca="true" t="shared" si="44" ref="U247:U269">IF(T247=0,"",IF(T247="IV","Aceptable",IF(T247="III","Mejorable",IF(T247="II","No Aceptable o Aceptable con Control Especifico",IF(T247="I","No Aceptable","")))))</f>
        <v>No Aceptable</v>
      </c>
      <c r="V247" s="60">
        <v>9</v>
      </c>
      <c r="W247" s="58" t="str">
        <f>VLOOKUP(I247,Hoja2!A$3:I$54,6,0)</f>
        <v>SECUELA, CALIFICACIÓN DE ENFERMEDAD LABORAL, MUERTE</v>
      </c>
      <c r="X247" s="63"/>
      <c r="Y247" s="63"/>
      <c r="Z247" s="63"/>
      <c r="AA247" s="64" t="str">
        <f>VLOOKUP(I247,Hoja2!A$3:I$54,7,0)</f>
        <v>NS PLANES DE EMERGENCIA</v>
      </c>
      <c r="AB247" s="64" t="str">
        <f>VLOOKUP(I247,Hoja2!A$3:I$54,8,0)</f>
        <v>REPORTES DE CONDICIONES INSEGURAS</v>
      </c>
      <c r="AC247" s="65" t="str">
        <f>VLOOKUP(I247,Hoja2!A$3:I$54,9,0)</f>
        <v>N/A</v>
      </c>
      <c r="AD247" s="82"/>
    </row>
    <row r="248" spans="1:30" ht="40.5">
      <c r="A248" s="133"/>
      <c r="B248" s="130"/>
      <c r="C248" s="115"/>
      <c r="D248" s="118"/>
      <c r="E248" s="121"/>
      <c r="F248" s="121"/>
      <c r="G248" s="121"/>
      <c r="H248" s="58" t="str">
        <f>VLOOKUP(I248,Hoja2!A$3:I$54,2,0)</f>
        <v>ESCALERAS SIN BARANDAL, PISOS A DESNIVEL,INFRAESTRUCTURA DÉBIL, OBJETOS MAL UBICADOS, AUSENCIA DE ORDEN Y ASEO</v>
      </c>
      <c r="I248" s="59" t="s">
        <v>247</v>
      </c>
      <c r="J248" s="58" t="str">
        <f>VLOOKUP(I248,Hoja2!A$3:I$54,3,0)</f>
        <v>CAÍDAS DEL MISMO Y DISTINTO NIVEL, FRACTURAS, GOLPE CON OBJETOS, CAÍDA DE OBJETOS, OBSTRUCCIÓN DE VÍAS</v>
      </c>
      <c r="K248" s="60"/>
      <c r="L248" s="58" t="str">
        <f>VLOOKUP(I248,Hoja2!A$3:I$54,4,0)</f>
        <v>PG INSPECCIONES, PG EMERGENCIA</v>
      </c>
      <c r="M248" s="58" t="str">
        <f>VLOOKUP(I248,Hoja2!A$3:I$54,5,0)</f>
        <v>CAPACITACIÓN</v>
      </c>
      <c r="N248" s="61">
        <v>6</v>
      </c>
      <c r="O248" s="61">
        <v>3</v>
      </c>
      <c r="P248" s="61">
        <v>10</v>
      </c>
      <c r="Q248" s="61">
        <f t="shared" si="39"/>
        <v>18</v>
      </c>
      <c r="R248" s="61">
        <f t="shared" si="40"/>
        <v>180</v>
      </c>
      <c r="S248" s="61" t="str">
        <f t="shared" si="41"/>
        <v>A-18</v>
      </c>
      <c r="T248" s="62" t="str">
        <f t="shared" si="42"/>
        <v>II</v>
      </c>
      <c r="U248" s="62" t="str">
        <f t="shared" si="44"/>
        <v>No Aceptable o Aceptable con Control Especifico</v>
      </c>
      <c r="V248" s="60">
        <v>9</v>
      </c>
      <c r="W248" s="58" t="str">
        <f>VLOOKUP(I248,Hoja2!A$3:I$54,6,0)</f>
        <v>SECUELA, CALIFICACIÓN DE ENFERMEDAD LABORAL, MUERTE</v>
      </c>
      <c r="X248" s="65"/>
      <c r="Y248" s="65"/>
      <c r="Z248" s="65"/>
      <c r="AA248" s="64" t="str">
        <f>VLOOKUP(I248,Hoja2!A$3:I$54,7,0)</f>
        <v>N/A</v>
      </c>
      <c r="AB248" s="64" t="str">
        <f>VLOOKUP(I248,Hoja2!A$3:I$54,8,0)</f>
        <v>REPORTES DE CONDICIONES INSEGURAS</v>
      </c>
      <c r="AC248" s="65" t="str">
        <f>VLOOKUP(I248,Hoja2!A$3:I$54,9,0)</f>
        <v>SEGUIMIENTO A ACCIONES PREVENTIVAS Y CORRECTIVAS</v>
      </c>
      <c r="AD248" s="82"/>
    </row>
    <row r="249" spans="1:30" ht="25.5">
      <c r="A249" s="133"/>
      <c r="B249" s="130"/>
      <c r="C249" s="115"/>
      <c r="D249" s="118"/>
      <c r="E249" s="121"/>
      <c r="F249" s="121"/>
      <c r="G249" s="121"/>
      <c r="H249" s="58" t="str">
        <f>VLOOKUP(I249,Hoja2!A$3:I$54,2,0)</f>
        <v>SUPERFICIES DE TRABAJO IRREGULARES O DESLIZANTES</v>
      </c>
      <c r="I249" s="59" t="s">
        <v>248</v>
      </c>
      <c r="J249" s="58" t="str">
        <f>VLOOKUP(I249,Hoja2!A$3:I$54,3,0)</f>
        <v>CAÍDAS DEL MISMO Y DISTINTO NIVEL, FRACTURAS, GOLPE CON OBJETOS</v>
      </c>
      <c r="K249" s="60"/>
      <c r="L249" s="58" t="str">
        <f>VLOOKUP(I249,Hoja2!A$3:I$54,4,0)</f>
        <v>PG INSPECCIONES, PG EMERGENCIA</v>
      </c>
      <c r="M249" s="58" t="str">
        <f>VLOOKUP(I249,Hoja2!A$3:I$54,5,0)</f>
        <v>CAPACITACIÓN</v>
      </c>
      <c r="N249" s="61">
        <v>6</v>
      </c>
      <c r="O249" s="61">
        <v>4</v>
      </c>
      <c r="P249" s="61">
        <v>25</v>
      </c>
      <c r="Q249" s="61">
        <f t="shared" si="39"/>
        <v>24</v>
      </c>
      <c r="R249" s="61">
        <f t="shared" si="40"/>
        <v>600</v>
      </c>
      <c r="S249" s="61" t="str">
        <f t="shared" si="41"/>
        <v>MA-24</v>
      </c>
      <c r="T249" s="66" t="str">
        <f t="shared" si="42"/>
        <v>I</v>
      </c>
      <c r="U249" s="66" t="str">
        <f t="shared" si="44"/>
        <v>No Aceptable</v>
      </c>
      <c r="V249" s="60">
        <v>9</v>
      </c>
      <c r="W249" s="58" t="str">
        <f>VLOOKUP(I249,Hoja2!A$3:I$54,6,0)</f>
        <v>SECUELA, CALIFICACIÓN DE ENFERMEDAD LABORAL, MUERTE</v>
      </c>
      <c r="X249" s="65"/>
      <c r="Y249" s="65"/>
      <c r="Z249" s="65"/>
      <c r="AA249" s="64" t="str">
        <f>VLOOKUP(I249,Hoja2!A$3:I$54,7,0)</f>
        <v>N/A</v>
      </c>
      <c r="AB249" s="64" t="str">
        <f>VLOOKUP(I249,Hoja2!A$3:I$54,8,0)</f>
        <v>REPORTES DE CONDICIONES INSEGURAS</v>
      </c>
      <c r="AC249" s="65" t="str">
        <f>VLOOKUP(I249,Hoja2!A$3:I$54,9,0)</f>
        <v>SEGUIMIENTO A ACCIONES PREVENTIVAS Y CORRECTIVAS</v>
      </c>
      <c r="AD249" s="82"/>
    </row>
    <row r="250" spans="1:30" ht="40.5">
      <c r="A250" s="133"/>
      <c r="B250" s="130"/>
      <c r="C250" s="115"/>
      <c r="D250" s="118"/>
      <c r="E250" s="121"/>
      <c r="F250" s="121"/>
      <c r="G250" s="121"/>
      <c r="H250" s="58" t="str">
        <f>VLOOKUP(I250,Hoja2!A$3:I$54,2,0)</f>
        <v>ATROPELLAMIENTO, ENVESTIDA</v>
      </c>
      <c r="I250" s="59" t="s">
        <v>189</v>
      </c>
      <c r="J250" s="58" t="str">
        <f>VLOOKUP(I250,Hoja2!A$3:I$54,3,0)</f>
        <v>LESIONES, PÉRDIDAS MATERIALES, MUERTE</v>
      </c>
      <c r="K250" s="60"/>
      <c r="L250" s="58" t="str">
        <f>VLOOKUP(I250,Hoja2!A$3:I$54,4,0)</f>
        <v>PG INSPECCIONES, PG EMERGENCIA</v>
      </c>
      <c r="M250" s="58" t="str">
        <f>VLOOKUP(I250,Hoja2!A$3:I$54,5,0)</f>
        <v>PG SEGURIDAD VIAL</v>
      </c>
      <c r="N250" s="61">
        <v>2</v>
      </c>
      <c r="O250" s="61">
        <v>4</v>
      </c>
      <c r="P250" s="61">
        <v>25</v>
      </c>
      <c r="Q250" s="61">
        <f t="shared" si="39"/>
        <v>8</v>
      </c>
      <c r="R250" s="61">
        <f t="shared" si="40"/>
        <v>200</v>
      </c>
      <c r="S250" s="61" t="str">
        <f t="shared" si="41"/>
        <v>M-8</v>
      </c>
      <c r="T250" s="62" t="str">
        <f t="shared" si="42"/>
        <v>II</v>
      </c>
      <c r="U250" s="62" t="str">
        <f t="shared" si="44"/>
        <v>No Aceptable o Aceptable con Control Especifico</v>
      </c>
      <c r="V250" s="60">
        <v>9</v>
      </c>
      <c r="W250" s="58" t="str">
        <f>VLOOKUP(I250,Hoja2!A$3:I$54,6,0)</f>
        <v>SECUELA, CALIFICACIÓN DE ENFERMEDAD LABORAL, MUERTE</v>
      </c>
      <c r="X250" s="65"/>
      <c r="Y250" s="65"/>
      <c r="Z250" s="65"/>
      <c r="AA250" s="64" t="str">
        <f>VLOOKUP(I250,Hoja2!A$3:I$54,7,0)</f>
        <v>NS SEGURIDAD VIAL</v>
      </c>
      <c r="AB250" s="64" t="str">
        <f>VLOOKUP(I250,Hoja2!A$3:I$54,8,0)</f>
        <v>REPORTE DE CONDICIONES</v>
      </c>
      <c r="AC250" s="65" t="str">
        <f>VLOOKUP(I250,Hoja2!A$3:I$54,9,0)</f>
        <v>LISTAS PREOPERACIONALES, MANTENIMIENTO PREVENTIVO Y CORRECTIVO</v>
      </c>
      <c r="AD250" s="82"/>
    </row>
    <row r="251" spans="1:30" ht="40.5">
      <c r="A251" s="133"/>
      <c r="B251" s="130"/>
      <c r="C251" s="115"/>
      <c r="D251" s="118"/>
      <c r="E251" s="121"/>
      <c r="F251" s="121"/>
      <c r="G251" s="121"/>
      <c r="H251" s="58" t="str">
        <f>VLOOKUP(I251,Hoja2!A$3:I$54,2,0)</f>
        <v>ATRACO, ROBO, ATENTADO, SECUESTROS, DE ORDEN PÚBLICO</v>
      </c>
      <c r="I251" s="59" t="s">
        <v>180</v>
      </c>
      <c r="J251" s="58" t="str">
        <f>VLOOKUP(I251,Hoja2!A$3:I$54,3,0)</f>
        <v>HERIDAS, LESIONES FÍSICAS / PSICOLÓGICAS</v>
      </c>
      <c r="K251" s="60"/>
      <c r="L251" s="58" t="str">
        <f>VLOOKUP(I251,Hoja2!A$3:I$54,4,0)</f>
        <v>PG INSPECCIONES, PG EMERGENCIA</v>
      </c>
      <c r="M251" s="58" t="str">
        <f>VLOOKUP(I251,Hoja2!A$3:I$54,5,0)</f>
        <v>UNIFORMES CORPORATIVOS, CHAQUETAS CORPORATIVAS, CARNETIZACIÓN</v>
      </c>
      <c r="N251" s="61">
        <v>6</v>
      </c>
      <c r="O251" s="61">
        <v>3</v>
      </c>
      <c r="P251" s="61">
        <v>25</v>
      </c>
      <c r="Q251" s="61">
        <f t="shared" si="39"/>
        <v>18</v>
      </c>
      <c r="R251" s="61">
        <f t="shared" si="40"/>
        <v>450</v>
      </c>
      <c r="S251" s="61" t="str">
        <f t="shared" si="41"/>
        <v>A-18</v>
      </c>
      <c r="T251" s="62" t="str">
        <f t="shared" si="42"/>
        <v>II</v>
      </c>
      <c r="U251" s="62" t="str">
        <f t="shared" si="44"/>
        <v>No Aceptable o Aceptable con Control Especifico</v>
      </c>
      <c r="V251" s="60">
        <v>9</v>
      </c>
      <c r="W251" s="58" t="str">
        <f>VLOOKUP(I251,Hoja2!A$3:I$54,6,0)</f>
        <v>SECUELA, CALIFICACIÓN DE ENFERMEDAD LABORAL, MUERTE</v>
      </c>
      <c r="X251" s="65"/>
      <c r="Y251" s="65"/>
      <c r="Z251" s="65"/>
      <c r="AA251" s="64" t="str">
        <f>VLOOKUP(I251,Hoja2!A$3:I$54,7,0)</f>
        <v>N/A</v>
      </c>
      <c r="AB251" s="64" t="str">
        <f>VLOOKUP(I251,Hoja2!A$3:I$54,8,0)</f>
        <v>BUENAS PRACTICAS, APLICACIÓN DE PROCEDIMIENTOS</v>
      </c>
      <c r="AC251" s="65" t="str">
        <f>VLOOKUP(I251,Hoja2!A$3:I$54,9,0)</f>
        <v>BUENAS PRACTICAS</v>
      </c>
      <c r="AD251" s="82"/>
    </row>
    <row r="252" spans="1:30" ht="25.5">
      <c r="A252" s="133"/>
      <c r="B252" s="130"/>
      <c r="C252" s="115"/>
      <c r="D252" s="118"/>
      <c r="E252" s="121"/>
      <c r="F252" s="121"/>
      <c r="G252" s="121"/>
      <c r="H252" s="58" t="str">
        <f>VLOOKUP(I252,Hoja2!A$3:I$54,2,0)</f>
        <v>EXPLOSION, FUGA, DERRAME E INCENDIO</v>
      </c>
      <c r="I252" s="59" t="s">
        <v>230</v>
      </c>
      <c r="J252" s="58" t="str">
        <f>VLOOKUP(I252,Hoja2!A$3:I$54,3,0)</f>
        <v>INTOXICACIÓN, QUEMADURAS, LESIONES, ATRAPAMIENTO</v>
      </c>
      <c r="K252" s="60"/>
      <c r="L252" s="58" t="str">
        <f>VLOOKUP(I252,Hoja2!A$3:I$54,4,0)</f>
        <v>PG INSPECCIONES, PG EMERGENCIA</v>
      </c>
      <c r="M252" s="58" t="str">
        <f>VLOOKUP(I252,Hoja2!A$3:I$54,5,0)</f>
        <v>NO OBSERVADO</v>
      </c>
      <c r="N252" s="61">
        <v>2</v>
      </c>
      <c r="O252" s="61">
        <v>2</v>
      </c>
      <c r="P252" s="61">
        <v>10</v>
      </c>
      <c r="Q252" s="61">
        <f t="shared" si="39"/>
        <v>4</v>
      </c>
      <c r="R252" s="61">
        <f t="shared" si="40"/>
        <v>40</v>
      </c>
      <c r="S252" s="61" t="str">
        <f t="shared" si="41"/>
        <v>B-4</v>
      </c>
      <c r="T252" s="62" t="str">
        <f t="shared" si="42"/>
        <v>III</v>
      </c>
      <c r="U252" s="62" t="str">
        <f t="shared" si="44"/>
        <v>Mejorable</v>
      </c>
      <c r="V252" s="60">
        <v>9</v>
      </c>
      <c r="W252" s="58" t="str">
        <f>VLOOKUP(I252,Hoja2!A$3:I$54,6,0)</f>
        <v>SECUELA, CALIFICACIÓN DE ENFERMEDAD LABORAL, MUERTE</v>
      </c>
      <c r="X252" s="65"/>
      <c r="Y252" s="65"/>
      <c r="Z252" s="65"/>
      <c r="AA252" s="64" t="str">
        <f>VLOOKUP(I252,Hoja2!A$3:I$54,7,0)</f>
        <v>NS PLANES DE EMERGENCIA</v>
      </c>
      <c r="AB252" s="64" t="str">
        <f>VLOOKUP(I252,Hoja2!A$3:I$54,8,0)</f>
        <v>PROTOCOLOS DE EVACUACIÓN, PUNTO DE ENCUENTRO</v>
      </c>
      <c r="AC252" s="65" t="str">
        <f>VLOOKUP(I252,Hoja2!A$3:I$54,9,0)</f>
        <v>N/A</v>
      </c>
      <c r="AD252" s="82"/>
    </row>
    <row r="253" spans="1:30" ht="15">
      <c r="A253" s="133"/>
      <c r="B253" s="130"/>
      <c r="C253" s="115"/>
      <c r="D253" s="118"/>
      <c r="E253" s="121"/>
      <c r="F253" s="121"/>
      <c r="G253" s="121"/>
      <c r="H253" s="58" t="str">
        <f>VLOOKUP(I253,Hoja2!A$3:I$54,2,0)</f>
        <v>AUSENCIA O EXCESO DE LUZ EN UN AMBIENTE</v>
      </c>
      <c r="I253" s="59" t="s">
        <v>47</v>
      </c>
      <c r="J253" s="58" t="str">
        <f>VLOOKUP(I253,Hoja2!A$3:I$54,3,0)</f>
        <v>ESTRÉS, DIFICULTAD PARA VER, CANSANCIO VISUAL</v>
      </c>
      <c r="K253" s="60"/>
      <c r="L253" s="58" t="str">
        <f>VLOOKUP(I253,Hoja2!A$3:I$54,4,0)</f>
        <v>PG INSPECCIONES, PG EMERGENCIA</v>
      </c>
      <c r="M253" s="58" t="str">
        <f>VLOOKUP(I253,Hoja2!A$3:I$54,5,0)</f>
        <v>NO OBSERVADO</v>
      </c>
      <c r="N253" s="61">
        <v>10</v>
      </c>
      <c r="O253" s="61">
        <v>3</v>
      </c>
      <c r="P253" s="61">
        <v>25</v>
      </c>
      <c r="Q253" s="61">
        <f t="shared" si="39"/>
        <v>30</v>
      </c>
      <c r="R253" s="61">
        <f t="shared" si="40"/>
        <v>750</v>
      </c>
      <c r="S253" s="61" t="str">
        <f t="shared" si="41"/>
        <v>MA-30</v>
      </c>
      <c r="T253" s="62" t="str">
        <f t="shared" si="42"/>
        <v>I</v>
      </c>
      <c r="U253" s="62" t="str">
        <f t="shared" si="44"/>
        <v>No Aceptable</v>
      </c>
      <c r="V253" s="60">
        <v>9</v>
      </c>
      <c r="W253" s="58" t="str">
        <f>VLOOKUP(I253,Hoja2!A$3:I$54,6,0)</f>
        <v>SECUELA, CALIFICACIÓN DE ENFERMEDAD LABORAL</v>
      </c>
      <c r="X253" s="65"/>
      <c r="Y253" s="65"/>
      <c r="Z253" s="65"/>
      <c r="AA253" s="64" t="str">
        <f>VLOOKUP(I253,Hoja2!A$3:I$54,7,0)</f>
        <v>N/A</v>
      </c>
      <c r="AB253" s="64" t="str">
        <f>VLOOKUP(I253,Hoja2!A$3:I$54,8,0)</f>
        <v>AUTOCUIDADO E HIGIENE</v>
      </c>
      <c r="AC253" s="65" t="str">
        <f>VLOOKUP(I253,Hoja2!A$3:I$54,9,0)</f>
        <v>PG HIGIENE</v>
      </c>
      <c r="AD253" s="82"/>
    </row>
    <row r="254" spans="1:30" ht="25.5">
      <c r="A254" s="133"/>
      <c r="B254" s="130"/>
      <c r="C254" s="115"/>
      <c r="D254" s="118"/>
      <c r="E254" s="121"/>
      <c r="F254" s="121"/>
      <c r="G254" s="121"/>
      <c r="H254" s="58" t="str">
        <f>VLOOKUP(I254,Hoja2!A$3:I$54,2,0)</f>
        <v>POLVOS INORGÁNICOS</v>
      </c>
      <c r="I254" s="59" t="s">
        <v>78</v>
      </c>
      <c r="J254" s="58" t="str">
        <f>VLOOKUP(I254,Hoja2!A$3:I$54,3,0)</f>
        <v>COMPLICACIONES RESPIRATORIAS</v>
      </c>
      <c r="K254" s="60"/>
      <c r="L254" s="58" t="str">
        <f>VLOOKUP(I254,Hoja2!A$3:I$54,4,0)</f>
        <v>PG INSPECCIONES, PG EMERGENCIA, PG RIESGO QUÍMICO</v>
      </c>
      <c r="M254" s="58" t="str">
        <f>VLOOKUP(I254,Hoja2!A$3:I$54,5,0)</f>
        <v>ELEMENTOS DE PROTECCIÓN PERSONAL</v>
      </c>
      <c r="N254" s="61">
        <v>2</v>
      </c>
      <c r="O254" s="61">
        <v>3</v>
      </c>
      <c r="P254" s="61">
        <v>10</v>
      </c>
      <c r="Q254" s="61">
        <f t="shared" si="39"/>
        <v>6</v>
      </c>
      <c r="R254" s="61">
        <f t="shared" si="40"/>
        <v>60</v>
      </c>
      <c r="S254" s="61" t="str">
        <f t="shared" si="41"/>
        <v>M-6</v>
      </c>
      <c r="T254" s="62" t="str">
        <f t="shared" si="42"/>
        <v>III</v>
      </c>
      <c r="U254" s="62" t="str">
        <f t="shared" si="44"/>
        <v>Mejorable</v>
      </c>
      <c r="V254" s="60">
        <v>9</v>
      </c>
      <c r="W254" s="58" t="str">
        <f>VLOOKUP(I254,Hoja2!A$3:I$54,6,0)</f>
        <v>SECUELA, CALIFICACIÓN DE ENFERMEDAD LABORAL</v>
      </c>
      <c r="X254" s="65"/>
      <c r="Y254" s="65"/>
      <c r="Z254" s="65"/>
      <c r="AA254" s="64" t="str">
        <f>VLOOKUP(I254,Hoja2!A$3:I$54,7,0)</f>
        <v>NS QUIMICOS</v>
      </c>
      <c r="AB254" s="64" t="str">
        <f>VLOOKUP(I254,Hoja2!A$3:I$54,8,0)</f>
        <v>BUENAS PRACTICAS Y USO DE EPP</v>
      </c>
      <c r="AC254" s="65" t="str">
        <f>VLOOKUP(I254,Hoja2!A$3:I$54,9,0)</f>
        <v>PG HIGIENE</v>
      </c>
      <c r="AD254" s="82"/>
    </row>
    <row r="255" spans="1:30" ht="25.5">
      <c r="A255" s="133"/>
      <c r="B255" s="130"/>
      <c r="C255" s="115"/>
      <c r="D255" s="118"/>
      <c r="E255" s="121"/>
      <c r="F255" s="121"/>
      <c r="G255" s="121"/>
      <c r="H255" s="58" t="str">
        <f>VLOOKUP(I255,Hoja2!A$3:I$54,2,0)</f>
        <v>MATERIAL PARTICULADO</v>
      </c>
      <c r="I255" s="59" t="s">
        <v>84</v>
      </c>
      <c r="J255" s="58" t="str">
        <f>VLOOKUP(I255,Hoja2!A$3:I$54,3,0)</f>
        <v>COMPLICACIONES RESPIRATORIAS</v>
      </c>
      <c r="K255" s="60"/>
      <c r="L255" s="58" t="str">
        <f>VLOOKUP(I255,Hoja2!A$3:I$54,4,0)</f>
        <v>PG INSPECCIONES, PG EMERGENCIA, PG RIESGO QUÍMICO</v>
      </c>
      <c r="M255" s="58" t="str">
        <f>VLOOKUP(I255,Hoja2!A$3:I$54,5,0)</f>
        <v>ELEMENTOS DE PROTECCIÓN PERSONAL</v>
      </c>
      <c r="N255" s="61">
        <v>2</v>
      </c>
      <c r="O255" s="61">
        <v>1</v>
      </c>
      <c r="P255" s="61">
        <v>10</v>
      </c>
      <c r="Q255" s="61">
        <f t="shared" si="39"/>
        <v>2</v>
      </c>
      <c r="R255" s="61">
        <f t="shared" si="40"/>
        <v>20</v>
      </c>
      <c r="S255" s="61" t="str">
        <f t="shared" si="41"/>
        <v>B-2</v>
      </c>
      <c r="T255" s="62" t="str">
        <f t="shared" si="42"/>
        <v>IV</v>
      </c>
      <c r="U255" s="62" t="str">
        <f t="shared" si="44"/>
        <v>Aceptable</v>
      </c>
      <c r="V255" s="60">
        <v>9</v>
      </c>
      <c r="W255" s="58" t="str">
        <f>VLOOKUP(I255,Hoja2!A$3:I$54,6,0)</f>
        <v>SECUELA, CALIFICACIÓN DE ENFERMEDAD LABORAL</v>
      </c>
      <c r="X255" s="65"/>
      <c r="Y255" s="65"/>
      <c r="Z255" s="65"/>
      <c r="AA255" s="64" t="str">
        <f>VLOOKUP(I255,Hoja2!A$3:I$54,7,0)</f>
        <v>NS QUIMICOS</v>
      </c>
      <c r="AB255" s="64" t="str">
        <f>VLOOKUP(I255,Hoja2!A$3:I$54,8,0)</f>
        <v>BUENAS PRACTICAS Y USO DE EPP</v>
      </c>
      <c r="AC255" s="65" t="str">
        <f>VLOOKUP(I255,Hoja2!A$3:I$54,9,0)</f>
        <v>FORTALECIMIENTO PVE QUÍMICO</v>
      </c>
      <c r="AD255" s="82"/>
    </row>
    <row r="256" spans="1:30" ht="25.5">
      <c r="A256" s="133"/>
      <c r="B256" s="130"/>
      <c r="C256" s="115"/>
      <c r="D256" s="118"/>
      <c r="E256" s="121"/>
      <c r="F256" s="121"/>
      <c r="G256" s="121"/>
      <c r="H256" s="58" t="str">
        <f>VLOOKUP(I256,Hoja2!A$3:I$54,2,0)</f>
        <v>HUMOS METÁLICOS O NO METÁLICOS</v>
      </c>
      <c r="I256" s="59" t="s">
        <v>93</v>
      </c>
      <c r="J256" s="58" t="str">
        <f>VLOOKUP(I256,Hoja2!A$3:I$54,3,0)</f>
        <v>COMPLICACIONES RESPIRATORIAS</v>
      </c>
      <c r="K256" s="60"/>
      <c r="L256" s="58" t="str">
        <f>VLOOKUP(I256,Hoja2!A$3:I$54,4,0)</f>
        <v>PG INSPECCIONES, PG EMERGENCIA, PG RIESGO QUÍMICO</v>
      </c>
      <c r="M256" s="58" t="str">
        <f>VLOOKUP(I256,Hoja2!A$3:I$54,5,0)</f>
        <v>ELEMENTOS DE PROTECCIÓN PERSONAL</v>
      </c>
      <c r="N256" s="61">
        <v>2</v>
      </c>
      <c r="O256" s="61">
        <v>1</v>
      </c>
      <c r="P256" s="61">
        <v>10</v>
      </c>
      <c r="Q256" s="61">
        <f t="shared" si="39"/>
        <v>2</v>
      </c>
      <c r="R256" s="61">
        <f t="shared" si="40"/>
        <v>20</v>
      </c>
      <c r="S256" s="61" t="str">
        <f t="shared" si="41"/>
        <v>B-2</v>
      </c>
      <c r="T256" s="62" t="str">
        <f t="shared" si="42"/>
        <v>IV</v>
      </c>
      <c r="U256" s="62" t="str">
        <f t="shared" si="44"/>
        <v>Aceptable</v>
      </c>
      <c r="V256" s="60">
        <v>9</v>
      </c>
      <c r="W256" s="58" t="str">
        <f>VLOOKUP(I256,Hoja2!A$3:I$54,6,0)</f>
        <v>SECUELA, CALIFICACIÓN DE ENFERMEDAD LABORAL, MUERTE</v>
      </c>
      <c r="X256" s="65"/>
      <c r="Y256" s="65"/>
      <c r="Z256" s="65"/>
      <c r="AA256" s="64" t="str">
        <f>VLOOKUP(I256,Hoja2!A$3:I$54,7,0)</f>
        <v>NS QUIMICOS</v>
      </c>
      <c r="AB256" s="64" t="str">
        <f>VLOOKUP(I256,Hoja2!A$3:I$54,8,0)</f>
        <v>BUENAS PRACTICAS, AUTOCUIDADO Y EPP</v>
      </c>
      <c r="AC256" s="65" t="str">
        <f>VLOOKUP(I256,Hoja2!A$3:I$54,9,0)</f>
        <v>FORTALECIMIENTO PVE QUÍMICO</v>
      </c>
      <c r="AD256" s="82"/>
    </row>
    <row r="257" spans="1:30" ht="15">
      <c r="A257" s="133"/>
      <c r="B257" s="130"/>
      <c r="C257" s="115"/>
      <c r="D257" s="118"/>
      <c r="E257" s="121"/>
      <c r="F257" s="121"/>
      <c r="G257" s="121"/>
      <c r="H257" s="58" t="str">
        <f>VLOOKUP(I257,Hoja2!A$3:I$54,2,0)</f>
        <v>MICROORGANISMOS</v>
      </c>
      <c r="I257" s="59" t="s">
        <v>237</v>
      </c>
      <c r="J257" s="58" t="str">
        <f>VLOOKUP(I257,Hoja2!A$3:I$54,3,0)</f>
        <v>GRIPAS, NAUSEAS, MAREOS, MALESTAR GENERAL</v>
      </c>
      <c r="K257" s="60"/>
      <c r="L257" s="58" t="str">
        <f>VLOOKUP(I257,Hoja2!A$3:I$54,4,0)</f>
        <v>PG INSPECCIONES, PG EMERGENCIA</v>
      </c>
      <c r="M257" s="58" t="str">
        <f>VLOOKUP(I257,Hoja2!A$3:I$54,5,0)</f>
        <v>PVE BIOLÓGICO</v>
      </c>
      <c r="N257" s="61">
        <v>2</v>
      </c>
      <c r="O257" s="61">
        <v>1</v>
      </c>
      <c r="P257" s="61">
        <v>10</v>
      </c>
      <c r="Q257" s="61">
        <f t="shared" si="39"/>
        <v>2</v>
      </c>
      <c r="R257" s="61">
        <f t="shared" si="40"/>
        <v>20</v>
      </c>
      <c r="S257" s="61" t="str">
        <f t="shared" si="41"/>
        <v>B-2</v>
      </c>
      <c r="T257" s="62" t="str">
        <f t="shared" si="42"/>
        <v>IV</v>
      </c>
      <c r="U257" s="62" t="str">
        <f t="shared" si="44"/>
        <v>Aceptable</v>
      </c>
      <c r="V257" s="60">
        <v>9</v>
      </c>
      <c r="W257" s="58" t="str">
        <f>VLOOKUP(I257,Hoja2!A$3:I$54,6,0)</f>
        <v>SECUELA</v>
      </c>
      <c r="X257" s="65"/>
      <c r="Y257" s="65"/>
      <c r="Z257" s="65"/>
      <c r="AA257" s="64" t="str">
        <f>VLOOKUP(I257,Hoja2!A$3:I$54,7,0)</f>
        <v>NS BIOLÓGICO</v>
      </c>
      <c r="AB257" s="64" t="str">
        <f>VLOOKUP(I257,Hoja2!A$3:I$54,8,0)</f>
        <v>N/A</v>
      </c>
      <c r="AC257" s="65" t="str">
        <f>VLOOKUP(I257,Hoja2!A$3:I$54,9,0)</f>
        <v>BUENAS PRACTICAS</v>
      </c>
      <c r="AD257" s="82"/>
    </row>
    <row r="258" spans="1:30" ht="25.5">
      <c r="A258" s="133"/>
      <c r="B258" s="130"/>
      <c r="C258" s="115"/>
      <c r="D258" s="118"/>
      <c r="E258" s="121"/>
      <c r="F258" s="121"/>
      <c r="G258" s="121"/>
      <c r="H258" s="58" t="str">
        <f>VLOOKUP(I258,Hoja2!A$3:I$54,2,0)</f>
        <v>MICROORGANISMOS EN EL AMBIENTE</v>
      </c>
      <c r="I258" s="59" t="s">
        <v>240</v>
      </c>
      <c r="J258" s="58" t="str">
        <f>VLOOKUP(I258,Hoja2!A$3:I$54,3,0)</f>
        <v>LESIONES EN LA PIEL, MALESTAR GENERAL</v>
      </c>
      <c r="K258" s="60"/>
      <c r="L258" s="58" t="str">
        <f>VLOOKUP(I258,Hoja2!A$3:I$54,4,0)</f>
        <v>PG INSPECCIONES, PG EMERGENCIA</v>
      </c>
      <c r="M258" s="58" t="str">
        <f>VLOOKUP(I258,Hoja2!A$3:I$54,5,0)</f>
        <v>PVE BIOLÓGICO, ELEMENTOS DE PROTECCION PERSONAL</v>
      </c>
      <c r="N258" s="61">
        <v>2</v>
      </c>
      <c r="O258" s="61">
        <v>3</v>
      </c>
      <c r="P258" s="61">
        <v>10</v>
      </c>
      <c r="Q258" s="61">
        <f t="shared" si="39"/>
        <v>6</v>
      </c>
      <c r="R258" s="61">
        <f t="shared" si="40"/>
        <v>60</v>
      </c>
      <c r="S258" s="61" t="str">
        <f t="shared" si="41"/>
        <v>M-6</v>
      </c>
      <c r="T258" s="62" t="str">
        <f t="shared" si="42"/>
        <v>III</v>
      </c>
      <c r="U258" s="62" t="str">
        <f t="shared" si="44"/>
        <v>Mejorable</v>
      </c>
      <c r="V258" s="60">
        <v>9</v>
      </c>
      <c r="W258" s="58" t="str">
        <f>VLOOKUP(I258,Hoja2!A$3:I$54,6,0)</f>
        <v>SECUELA, CALIFICACIÓN DE ENFERMEDAD LABORAL, MUERTE</v>
      </c>
      <c r="X258" s="65"/>
      <c r="Y258" s="65"/>
      <c r="Z258" s="65"/>
      <c r="AA258" s="64" t="str">
        <f>VLOOKUP(I258,Hoja2!A$3:I$54,7,0)</f>
        <v>NS BIOLÓGICO</v>
      </c>
      <c r="AB258" s="64" t="str">
        <f>VLOOKUP(I258,Hoja2!A$3:I$54,8,0)</f>
        <v>AUTOCIODADO E HIGIENE, USO DE EPP</v>
      </c>
      <c r="AC258" s="65" t="str">
        <f>VLOOKUP(I258,Hoja2!A$3:I$54,9,0)</f>
        <v>N/A</v>
      </c>
      <c r="AD258" s="82"/>
    </row>
    <row r="259" spans="1:30" ht="25.5">
      <c r="A259" s="133"/>
      <c r="B259" s="130"/>
      <c r="C259" s="115"/>
      <c r="D259" s="118"/>
      <c r="E259" s="121"/>
      <c r="F259" s="121"/>
      <c r="G259" s="121"/>
      <c r="H259" s="58" t="str">
        <f>VLOOKUP(I259,Hoja2!A$3:I$54,2,0)</f>
        <v>HONGOS</v>
      </c>
      <c r="I259" s="59" t="s">
        <v>113</v>
      </c>
      <c r="J259" s="58" t="str">
        <f>VLOOKUP(I259,Hoja2!A$3:I$54,3,0)</f>
        <v>LESIONES EN LA PIEL</v>
      </c>
      <c r="K259" s="60"/>
      <c r="L259" s="58" t="str">
        <f>VLOOKUP(I259,Hoja2!A$3:I$54,4,0)</f>
        <v>PG INSPECCIONES, PG EMERGENCIA</v>
      </c>
      <c r="M259" s="58" t="str">
        <f>VLOOKUP(I259,Hoja2!A$3:I$54,5,0)</f>
        <v>PVE BIOLÓGICO</v>
      </c>
      <c r="N259" s="61">
        <v>2</v>
      </c>
      <c r="O259" s="61">
        <v>1</v>
      </c>
      <c r="P259" s="61">
        <v>10</v>
      </c>
      <c r="Q259" s="61">
        <f t="shared" si="39"/>
        <v>2</v>
      </c>
      <c r="R259" s="61">
        <f t="shared" si="40"/>
        <v>20</v>
      </c>
      <c r="S259" s="61" t="str">
        <f t="shared" si="41"/>
        <v>B-2</v>
      </c>
      <c r="T259" s="62" t="str">
        <f t="shared" si="42"/>
        <v>IV</v>
      </c>
      <c r="U259" s="62" t="str">
        <f t="shared" si="44"/>
        <v>Aceptable</v>
      </c>
      <c r="V259" s="60">
        <v>9</v>
      </c>
      <c r="W259" s="58" t="str">
        <f>VLOOKUP(I259,Hoja2!A$3:I$54,6,0)</f>
        <v>SECUELA</v>
      </c>
      <c r="X259" s="65"/>
      <c r="Y259" s="65"/>
      <c r="Z259" s="65"/>
      <c r="AA259" s="64" t="str">
        <f>VLOOKUP(I259,Hoja2!A$3:I$54,7,0)</f>
        <v>NS BIOLÓGICO</v>
      </c>
      <c r="AB259" s="64" t="str">
        <f>VLOOKUP(I259,Hoja2!A$3:I$54,8,0)</f>
        <v>AUTOCUIDADO E HIGIENE, USO DE EPP</v>
      </c>
      <c r="AC259" s="65" t="str">
        <f>VLOOKUP(I259,Hoja2!A$3:I$54,9,0)</f>
        <v>N/A</v>
      </c>
      <c r="AD259" s="82"/>
    </row>
    <row r="260" spans="1:30" ht="40.5">
      <c r="A260" s="133"/>
      <c r="B260" s="130"/>
      <c r="C260" s="115"/>
      <c r="D260" s="118"/>
      <c r="E260" s="121"/>
      <c r="F260" s="121"/>
      <c r="G260" s="121"/>
      <c r="H260" s="58" t="str">
        <f>VLOOKUP(I260,Hoja2!A$3:I$54,2,0)</f>
        <v>FLUIDOS</v>
      </c>
      <c r="I260" s="59" t="s">
        <v>117</v>
      </c>
      <c r="J260" s="58" t="str">
        <f>VLOOKUP(I260,Hoja2!A$3:I$54,3,0)</f>
        <v>LESIONES DÉRMICAS</v>
      </c>
      <c r="K260" s="60"/>
      <c r="L260" s="58" t="str">
        <f>VLOOKUP(I260,Hoja2!A$3:I$54,4,0)</f>
        <v>PG INSPECCIONES, PG EMERGENCIA</v>
      </c>
      <c r="M260" s="58" t="str">
        <f>VLOOKUP(I260,Hoja2!A$3:I$54,5,0)</f>
        <v>PVE BIOLÓGICO, ELEMENTOS DE PROTECCION PERSONAL</v>
      </c>
      <c r="N260" s="61">
        <v>2</v>
      </c>
      <c r="O260" s="61">
        <v>4</v>
      </c>
      <c r="P260" s="61">
        <v>25</v>
      </c>
      <c r="Q260" s="61">
        <f t="shared" si="39"/>
        <v>8</v>
      </c>
      <c r="R260" s="61">
        <f t="shared" si="40"/>
        <v>200</v>
      </c>
      <c r="S260" s="61" t="str">
        <f t="shared" si="41"/>
        <v>M-8</v>
      </c>
      <c r="T260" s="62" t="str">
        <f t="shared" si="42"/>
        <v>II</v>
      </c>
      <c r="U260" s="62" t="str">
        <f t="shared" si="44"/>
        <v>No Aceptable o Aceptable con Control Especifico</v>
      </c>
      <c r="V260" s="60">
        <v>9</v>
      </c>
      <c r="W260" s="58" t="str">
        <f>VLOOKUP(I260,Hoja2!A$3:I$54,6,0)</f>
        <v>SECUELA, CALIFICACIÓN DE ENFERMEDAD LABORAL, MUERTE</v>
      </c>
      <c r="X260" s="65"/>
      <c r="Y260" s="65"/>
      <c r="Z260" s="65"/>
      <c r="AA260" s="64" t="str">
        <f>VLOOKUP(I260,Hoja2!A$3:I$54,7,0)</f>
        <v>NS BIOLÓGICO</v>
      </c>
      <c r="AB260" s="64" t="str">
        <f>VLOOKUP(I260,Hoja2!A$3:I$54,8,0)</f>
        <v>AUTOCUIDADO E HIGIENE, USO DE EPP</v>
      </c>
      <c r="AC260" s="65" t="str">
        <f>VLOOKUP(I260,Hoja2!A$3:I$54,9,0)</f>
        <v>N/A</v>
      </c>
      <c r="AD260" s="82"/>
    </row>
    <row r="261" spans="1:30" ht="25.5">
      <c r="A261" s="133"/>
      <c r="B261" s="130"/>
      <c r="C261" s="115"/>
      <c r="D261" s="118"/>
      <c r="E261" s="121"/>
      <c r="F261" s="121"/>
      <c r="G261" s="121"/>
      <c r="H261" s="58" t="str">
        <f>VLOOKUP(I261,Hoja2!A$3:I$54,2,0)</f>
        <v>PARÁSITOS</v>
      </c>
      <c r="I261" s="59" t="s">
        <v>119</v>
      </c>
      <c r="J261" s="58" t="str">
        <f>VLOOKUP(I261,Hoja2!A$3:I$54,3,0)</f>
        <v>LESIONES, INFECCIONES PARASITARIAS</v>
      </c>
      <c r="K261" s="60"/>
      <c r="L261" s="58" t="str">
        <f>VLOOKUP(I261,Hoja2!A$3:I$54,4,0)</f>
        <v>PG INSPECCIONES, PG EMERGENCIA</v>
      </c>
      <c r="M261" s="58" t="str">
        <f>VLOOKUP(I261,Hoja2!A$3:I$54,5,0)</f>
        <v>PVE BIOLÓGICO, ELEMENTOS DE PROTECCION PERSONAL</v>
      </c>
      <c r="N261" s="61">
        <v>2</v>
      </c>
      <c r="O261" s="61">
        <v>2</v>
      </c>
      <c r="P261" s="61">
        <v>10</v>
      </c>
      <c r="Q261" s="61">
        <f t="shared" si="39"/>
        <v>4</v>
      </c>
      <c r="R261" s="61">
        <f t="shared" si="40"/>
        <v>40</v>
      </c>
      <c r="S261" s="61" t="str">
        <f t="shared" si="41"/>
        <v>B-4</v>
      </c>
      <c r="T261" s="62" t="str">
        <f t="shared" si="42"/>
        <v>III</v>
      </c>
      <c r="U261" s="62" t="str">
        <f t="shared" si="44"/>
        <v>Mejorable</v>
      </c>
      <c r="V261" s="60">
        <v>9</v>
      </c>
      <c r="W261" s="58" t="str">
        <f>VLOOKUP(I261,Hoja2!A$3:I$54,6,0)</f>
        <v>SECUELA</v>
      </c>
      <c r="X261" s="65"/>
      <c r="Y261" s="65"/>
      <c r="Z261" s="65"/>
      <c r="AA261" s="64" t="str">
        <f>VLOOKUP(I261,Hoja2!A$3:I$54,7,0)</f>
        <v>NS BIOLÓGICO</v>
      </c>
      <c r="AB261" s="64" t="str">
        <f>VLOOKUP(I261,Hoja2!A$3:I$54,8,0)</f>
        <v>AUTOCUIDADO E HIGIENE, USO DE EPP</v>
      </c>
      <c r="AC261" s="65" t="str">
        <f>VLOOKUP(I261,Hoja2!A$3:I$54,9,0)</f>
        <v>N/A</v>
      </c>
      <c r="AD261" s="82"/>
    </row>
    <row r="262" spans="1:30" ht="25.5">
      <c r="A262" s="133"/>
      <c r="B262" s="130"/>
      <c r="C262" s="115"/>
      <c r="D262" s="118"/>
      <c r="E262" s="121"/>
      <c r="F262" s="121"/>
      <c r="G262" s="121"/>
      <c r="H262" s="58" t="str">
        <f>VLOOKUP(I262,Hoja2!A$3:I$54,2,0)</f>
        <v>ANIMALES VIVOS</v>
      </c>
      <c r="I262" s="59" t="s">
        <v>122</v>
      </c>
      <c r="J262" s="58" t="str">
        <f>VLOOKUP(I262,Hoja2!A$3:I$54,3,0)</f>
        <v>LESIONES EN TEJIDOS, INFECCIONES, ENFERMADES INFECTOCONTAGIOSAS</v>
      </c>
      <c r="K262" s="60"/>
      <c r="L262" s="58" t="str">
        <f>VLOOKUP(I262,Hoja2!A$3:I$54,4,0)</f>
        <v>PG INSPECCIONES, PG EMERGENCIA</v>
      </c>
      <c r="M262" s="58" t="str">
        <f>VLOOKUP(I262,Hoja2!A$3:I$54,5,0)</f>
        <v>ELEMENTOS DE PROTECCIÓN PERSONAL</v>
      </c>
      <c r="N262" s="61">
        <v>2</v>
      </c>
      <c r="O262" s="61">
        <v>2</v>
      </c>
      <c r="P262" s="61">
        <v>10</v>
      </c>
      <c r="Q262" s="61">
        <f aca="true" t="shared" si="45" ref="Q262:Q307">N262*O262</f>
        <v>4</v>
      </c>
      <c r="R262" s="61">
        <f aca="true" t="shared" si="46" ref="R262:R307">Q262*P262</f>
        <v>40</v>
      </c>
      <c r="S262" s="61" t="str">
        <f aca="true" t="shared" si="47" ref="S262:S307">IF(Q262=40,"MA-40",IF(Q262=30,"MA-30",IF(Q262=20,"A-20",IF(Q262=10,"A-10",IF(Q262=24,"MA-24",IF(Q262=18,"A-18",IF(Q262=12,"A-12",IF(Q262=6,"M-6",IF(Q262=8,"M-8",IF(Q262=6,"M-6",IF(Q262=4,"B-4",IF(Q262=2,"B-2",))))))))))))</f>
        <v>B-4</v>
      </c>
      <c r="T262" s="62" t="str">
        <f aca="true" t="shared" si="48" ref="T262:T307">IF(R262&lt;=20,"IV",IF(R262&lt;=120,"III",IF(R262&lt;=500,"II",IF(R262&lt;=4000,"I"))))</f>
        <v>III</v>
      </c>
      <c r="U262" s="62" t="str">
        <f t="shared" si="44"/>
        <v>Mejorable</v>
      </c>
      <c r="V262" s="60">
        <v>9</v>
      </c>
      <c r="W262" s="58" t="str">
        <f>VLOOKUP(I262,Hoja2!A$3:I$54,6,0)</f>
        <v>SECUELA, CALIFICACIÓN DE ENFERMEDAD LABORAL, MUERTE</v>
      </c>
      <c r="X262" s="65"/>
      <c r="Y262" s="65"/>
      <c r="Z262" s="65"/>
      <c r="AA262" s="64" t="str">
        <f>VLOOKUP(I262,Hoja2!A$3:I$54,7,0)</f>
        <v>NS BIOLÓGICO</v>
      </c>
      <c r="AB262" s="64" t="str">
        <f>VLOOKUP(I262,Hoja2!A$3:I$54,8,0)</f>
        <v>AUTOCUIDADO E HIGIENE, USO DE EPP</v>
      </c>
      <c r="AC262" s="65" t="str">
        <f>VLOOKUP(I262,Hoja2!A$3:I$54,9,0)</f>
        <v>BUENAS PRACTICAS</v>
      </c>
      <c r="AD262" s="82"/>
    </row>
    <row r="263" spans="1:30" ht="38.25">
      <c r="A263" s="133"/>
      <c r="B263" s="130"/>
      <c r="C263" s="115"/>
      <c r="D263" s="118"/>
      <c r="E263" s="121"/>
      <c r="F263" s="121"/>
      <c r="G263" s="121"/>
      <c r="H263" s="58" t="str">
        <f>VLOOKUP(I263,Hoja2!A$3:I$54,2,0)</f>
        <v>CARGA DE UN PESO MAYOR AL RECOMENDADO</v>
      </c>
      <c r="I263" s="59" t="s">
        <v>125</v>
      </c>
      <c r="J263" s="58" t="str">
        <f>VLOOKUP(I263,Hoja2!A$3:I$54,3,0)</f>
        <v>LESIONES OSTEOMUSCULARES</v>
      </c>
      <c r="K263" s="60"/>
      <c r="L263" s="58" t="str">
        <f>VLOOKUP(I263,Hoja2!A$3:I$54,4,0)</f>
        <v>PG INSPECCIONES, PG EMERGENCIA</v>
      </c>
      <c r="M263" s="58" t="str">
        <f>VLOOKUP(I263,Hoja2!A$3:I$54,5,0)</f>
        <v>PVE BIOMECÁNICO, PROGRAMA PAUSAS ACTIVAS, PG MEDICINA PREVENTIVA Y DEL TRABAJO</v>
      </c>
      <c r="N263" s="61">
        <v>2</v>
      </c>
      <c r="O263" s="61">
        <v>3</v>
      </c>
      <c r="P263" s="61">
        <v>10</v>
      </c>
      <c r="Q263" s="61">
        <f t="shared" si="45"/>
        <v>6</v>
      </c>
      <c r="R263" s="61">
        <f t="shared" si="46"/>
        <v>60</v>
      </c>
      <c r="S263" s="61" t="str">
        <f t="shared" si="47"/>
        <v>M-6</v>
      </c>
      <c r="T263" s="62" t="str">
        <f t="shared" si="48"/>
        <v>III</v>
      </c>
      <c r="U263" s="62" t="str">
        <f t="shared" si="44"/>
        <v>Mejorable</v>
      </c>
      <c r="V263" s="60">
        <v>9</v>
      </c>
      <c r="W263" s="58" t="str">
        <f>VLOOKUP(I263,Hoja2!A$3:I$54,6,0)</f>
        <v>SECUELA, CALIFICACIÓN DE ENFERMEDAD LABORAL</v>
      </c>
      <c r="X263" s="65"/>
      <c r="Y263" s="65"/>
      <c r="Z263" s="65"/>
      <c r="AA263" s="64" t="str">
        <f>VLOOKUP(I263,Hoja2!A$3:I$54,7,0)</f>
        <v>NS MANEJO DE CARGAS</v>
      </c>
      <c r="AB263" s="64" t="str">
        <f>VLOOKUP(I263,Hoja2!A$3:I$54,8,0)</f>
        <v>LEVANTAMIENTO MANUAL Y MECÁNICO DE CARGAS</v>
      </c>
      <c r="AC263" s="65" t="str">
        <f>VLOOKUP(I263,Hoja2!A$3:I$54,9,0)</f>
        <v>FORTALECIMIENTO PVE BIOMECÁNICO</v>
      </c>
      <c r="AD263" s="82"/>
    </row>
    <row r="264" spans="1:30" ht="25.5">
      <c r="A264" s="133"/>
      <c r="B264" s="130"/>
      <c r="C264" s="115"/>
      <c r="D264" s="118"/>
      <c r="E264" s="121"/>
      <c r="F264" s="121"/>
      <c r="G264" s="121"/>
      <c r="H264" s="58" t="str">
        <f>VLOOKUP(I264,Hoja2!A$3:I$54,2,0)</f>
        <v>RELACIONES, COHESIÓN, CALIDAD DE INTERACCIONES NO EFECTIVA, NO HAY TRABAJO EN EQUIPO</v>
      </c>
      <c r="I264" s="59" t="s">
        <v>141</v>
      </c>
      <c r="J264" s="58" t="str">
        <f>VLOOKUP(I264,Hoja2!A$3:I$54,3,0)</f>
        <v>ENFERMEDADES DIGESTIVAS, IRRITABILIDAD</v>
      </c>
      <c r="K264" s="60"/>
      <c r="L264" s="58" t="str">
        <f>VLOOKUP(I264,Hoja2!A$3:I$54,4,0)</f>
        <v>N/A</v>
      </c>
      <c r="M264" s="58" t="str">
        <f>VLOOKUP(I264,Hoja2!A$3:I$54,5,0)</f>
        <v>PVE PSICOSOCIAL</v>
      </c>
      <c r="N264" s="61">
        <v>2</v>
      </c>
      <c r="O264" s="61">
        <v>3</v>
      </c>
      <c r="P264" s="61">
        <v>10</v>
      </c>
      <c r="Q264" s="61">
        <f t="shared" si="45"/>
        <v>6</v>
      </c>
      <c r="R264" s="61">
        <f t="shared" si="46"/>
        <v>60</v>
      </c>
      <c r="S264" s="61" t="str">
        <f t="shared" si="47"/>
        <v>M-6</v>
      </c>
      <c r="T264" s="62" t="str">
        <f t="shared" si="48"/>
        <v>III</v>
      </c>
      <c r="U264" s="62" t="str">
        <f t="shared" si="44"/>
        <v>Mejorable</v>
      </c>
      <c r="V264" s="60">
        <v>9</v>
      </c>
      <c r="W264" s="58" t="str">
        <f>VLOOKUP(I264,Hoja2!A$3:I$54,6,0)</f>
        <v>SECUELA, CALIFICACIÓN DE ENFERMEDAD LABORAL</v>
      </c>
      <c r="X264" s="65"/>
      <c r="Y264" s="65"/>
      <c r="Z264" s="65"/>
      <c r="AA264" s="64" t="str">
        <f>VLOOKUP(I264,Hoja2!A$3:I$54,7,0)</f>
        <v>N/A</v>
      </c>
      <c r="AB264" s="64" t="str">
        <f>VLOOKUP(I264,Hoja2!A$3:I$54,8,0)</f>
        <v>N/A</v>
      </c>
      <c r="AC264" s="65" t="str">
        <f>VLOOKUP(I264,Hoja2!A$3:I$54,9,0)</f>
        <v>FORTALECIMIENTO PVE PSICOSOCIAL</v>
      </c>
      <c r="AD264" s="82"/>
    </row>
    <row r="265" spans="1:30" ht="25.5">
      <c r="A265" s="133"/>
      <c r="B265" s="130"/>
      <c r="C265" s="115"/>
      <c r="D265" s="118"/>
      <c r="E265" s="121"/>
      <c r="F265" s="121"/>
      <c r="G265" s="121"/>
      <c r="H265" s="58" t="str">
        <f>VLOOKUP(I265,Hoja2!A$3:I$54,2,0)</f>
        <v>CARGA MENTAL, DEMANDAS EMOCIONALES, INESPECIFICIDAD DE DEFINICIÓN DE ROLES, MONOTONÍA</v>
      </c>
      <c r="I265" s="59" t="s">
        <v>146</v>
      </c>
      <c r="J265" s="58" t="str">
        <f>VLOOKUP(I265,Hoja2!A$3:I$54,3,0)</f>
        <v>ESTRÉS, CEFALÉA, IRRITABILIDAD</v>
      </c>
      <c r="K265" s="60"/>
      <c r="L265" s="58" t="str">
        <f>VLOOKUP(I265,Hoja2!A$3:I$54,4,0)</f>
        <v>N/A</v>
      </c>
      <c r="M265" s="58" t="str">
        <f>VLOOKUP(I265,Hoja2!A$3:I$54,5,0)</f>
        <v>PVE PSICOSOCIAL</v>
      </c>
      <c r="N265" s="61">
        <v>2</v>
      </c>
      <c r="O265" s="61">
        <v>1</v>
      </c>
      <c r="P265" s="61">
        <v>10</v>
      </c>
      <c r="Q265" s="61">
        <f t="shared" si="45"/>
        <v>2</v>
      </c>
      <c r="R265" s="61">
        <f t="shared" si="46"/>
        <v>20</v>
      </c>
      <c r="S265" s="61" t="str">
        <f t="shared" si="47"/>
        <v>B-2</v>
      </c>
      <c r="T265" s="62" t="str">
        <f t="shared" si="48"/>
        <v>IV</v>
      </c>
      <c r="U265" s="62" t="str">
        <f t="shared" si="44"/>
        <v>Aceptable</v>
      </c>
      <c r="V265" s="60">
        <v>9</v>
      </c>
      <c r="W265" s="58" t="str">
        <f>VLOOKUP(I265,Hoja2!A$3:I$54,6,0)</f>
        <v>SECUELA, CALIFICACIÓN DE ENFERMEDAD LABORAL</v>
      </c>
      <c r="X265" s="65"/>
      <c r="Y265" s="65"/>
      <c r="Z265" s="65"/>
      <c r="AA265" s="64" t="str">
        <f>VLOOKUP(I265,Hoja2!A$3:I$54,7,0)</f>
        <v>N/A</v>
      </c>
      <c r="AB265" s="64" t="str">
        <f>VLOOKUP(I265,Hoja2!A$3:I$54,8,0)</f>
        <v>N/A</v>
      </c>
      <c r="AC265" s="65" t="str">
        <f>VLOOKUP(I265,Hoja2!A$3:I$54,9,0)</f>
        <v>FORTALECIMIENTO PVE PSICOSOCIAL</v>
      </c>
      <c r="AD265" s="82"/>
    </row>
    <row r="266" spans="1:30" ht="38.25">
      <c r="A266" s="133"/>
      <c r="B266" s="130"/>
      <c r="C266" s="115"/>
      <c r="D266" s="118"/>
      <c r="E266" s="121"/>
      <c r="F266" s="121"/>
      <c r="G266" s="121"/>
      <c r="H266" s="58" t="str">
        <f>VLOOKUP(I266,Hoja2!A$3:I$54,2,0)</f>
        <v>TECNOLOGÍA NO AVANZADA, COMUNICACIÓN NO EFECTIVA, SOBRECARGA CUANTITATIVA Y CUALITATIVA, NO HAY VARIACIÓN EN FORMA DE TRABAJO</v>
      </c>
      <c r="I266" s="59" t="s">
        <v>149</v>
      </c>
      <c r="J266" s="58" t="str">
        <f>VLOOKUP(I266,Hoja2!A$3:I$54,3,0)</f>
        <v>ENFERMEDADES DIGESTIVAS, IRRITABILIDAD</v>
      </c>
      <c r="K266" s="60"/>
      <c r="L266" s="58" t="str">
        <f>VLOOKUP(I266,Hoja2!A$3:I$54,4,0)</f>
        <v>N/A</v>
      </c>
      <c r="M266" s="58" t="str">
        <f>VLOOKUP(I266,Hoja2!A$3:I$54,5,0)</f>
        <v>PVE PSICOSOCIAL</v>
      </c>
      <c r="N266" s="61">
        <v>2</v>
      </c>
      <c r="O266" s="61">
        <v>2</v>
      </c>
      <c r="P266" s="61">
        <v>10</v>
      </c>
      <c r="Q266" s="61">
        <f t="shared" si="45"/>
        <v>4</v>
      </c>
      <c r="R266" s="61">
        <f t="shared" si="46"/>
        <v>40</v>
      </c>
      <c r="S266" s="61" t="str">
        <f t="shared" si="47"/>
        <v>B-4</v>
      </c>
      <c r="T266" s="66" t="str">
        <f t="shared" si="48"/>
        <v>III</v>
      </c>
      <c r="U266" s="66" t="str">
        <f t="shared" si="44"/>
        <v>Mejorable</v>
      </c>
      <c r="V266" s="60">
        <v>9</v>
      </c>
      <c r="W266" s="58" t="str">
        <f>VLOOKUP(I266,Hoja2!A$3:I$54,6,0)</f>
        <v>SECUELA, CALIFICACIÓN DE ENFERMEDAD LABORAL</v>
      </c>
      <c r="X266" s="65"/>
      <c r="Y266" s="65"/>
      <c r="Z266" s="65"/>
      <c r="AA266" s="64" t="str">
        <f>VLOOKUP(I266,Hoja2!A$3:I$54,7,0)</f>
        <v>N/A</v>
      </c>
      <c r="AB266" s="64" t="str">
        <f>VLOOKUP(I266,Hoja2!A$3:I$54,8,0)</f>
        <v>N/A</v>
      </c>
      <c r="AC266" s="65" t="str">
        <f>VLOOKUP(I266,Hoja2!A$3:I$54,9,0)</f>
        <v>FORTALECIMIENTO PVE PSICOSOCIAL</v>
      </c>
      <c r="AD266" s="82"/>
    </row>
    <row r="267" spans="1:30" ht="25.5">
      <c r="A267" s="133"/>
      <c r="B267" s="130"/>
      <c r="C267" s="115"/>
      <c r="D267" s="118"/>
      <c r="E267" s="121"/>
      <c r="F267" s="121"/>
      <c r="G267" s="121"/>
      <c r="H267" s="58" t="str">
        <f>VLOOKUP(I267,Hoja2!A$3:I$54,2,0)</f>
        <v>ESTILOS DE MANDO RÍGIDOS, AUSENCIA DE CAPACITACIÓN, AUSENCIA DE PROGRAMAS DE BIENESTAR</v>
      </c>
      <c r="I267" s="59" t="s">
        <v>154</v>
      </c>
      <c r="J267" s="58" t="str">
        <f>VLOOKUP(I267,Hoja2!A$3:I$54,3,0)</f>
        <v>ESTRÉS, DEPRESIÓN, DESMOTIVACIÓN, AUSENCIA DE ATENCIÓN</v>
      </c>
      <c r="K267" s="60"/>
      <c r="L267" s="58" t="str">
        <f>VLOOKUP(I267,Hoja2!A$3:I$54,4,0)</f>
        <v>N/A</v>
      </c>
      <c r="M267" s="58" t="str">
        <f>VLOOKUP(I267,Hoja2!A$3:I$54,5,0)</f>
        <v>PVE PSICOSOCIAL</v>
      </c>
      <c r="N267" s="61">
        <v>2</v>
      </c>
      <c r="O267" s="61">
        <v>2</v>
      </c>
      <c r="P267" s="61">
        <v>10</v>
      </c>
      <c r="Q267" s="61">
        <f t="shared" si="45"/>
        <v>4</v>
      </c>
      <c r="R267" s="61">
        <f t="shared" si="46"/>
        <v>40</v>
      </c>
      <c r="S267" s="61" t="str">
        <f t="shared" si="47"/>
        <v>B-4</v>
      </c>
      <c r="T267" s="66" t="str">
        <f t="shared" si="48"/>
        <v>III</v>
      </c>
      <c r="U267" s="66" t="str">
        <f t="shared" si="44"/>
        <v>Mejorable</v>
      </c>
      <c r="V267" s="60">
        <v>9</v>
      </c>
      <c r="W267" s="58" t="str">
        <f>VLOOKUP(I267,Hoja2!A$3:I$54,6,0)</f>
        <v>SECUELA, CALIFICACIÓN DE ENFERMEDAD LABORAL</v>
      </c>
      <c r="X267" s="65"/>
      <c r="Y267" s="65"/>
      <c r="Z267" s="65"/>
      <c r="AA267" s="64" t="str">
        <f>VLOOKUP(I267,Hoja2!A$3:I$54,7,0)</f>
        <v>N/A</v>
      </c>
      <c r="AB267" s="64" t="str">
        <f>VLOOKUP(I267,Hoja2!A$3:I$54,8,0)</f>
        <v>N/A</v>
      </c>
      <c r="AC267" s="65" t="str">
        <f>VLOOKUP(I267,Hoja2!A$3:I$54,9,0)</f>
        <v>FORTALECIMIENTO PVE PSICOSOCIAL</v>
      </c>
      <c r="AD267" s="82"/>
    </row>
    <row r="268" spans="1:30" ht="25.5">
      <c r="A268" s="133"/>
      <c r="B268" s="130"/>
      <c r="C268" s="115"/>
      <c r="D268" s="118"/>
      <c r="E268" s="121"/>
      <c r="F268" s="121"/>
      <c r="G268" s="121"/>
      <c r="H268" s="58" t="str">
        <f>VLOOKUP(I268,Hoja2!A$3:I$54,2,0)</f>
        <v>SISMOS, INCENDIOS, INUNDACIONES, TERREMOTOS, VENDAVALES</v>
      </c>
      <c r="I268" s="59" t="s">
        <v>250</v>
      </c>
      <c r="J268" s="58" t="str">
        <f>VLOOKUP(I268,Hoja2!A$3:I$54,3,0)</f>
        <v>LESIONES, ATRAPAMIENTO, APLASTAMIENTO, PÉRDIDAS MATERIALES</v>
      </c>
      <c r="K268" s="60"/>
      <c r="L268" s="58" t="str">
        <f>VLOOKUP(I268,Hoja2!A$3:I$54,4,0)</f>
        <v>PG INSPECCIONES, PG EMERGENCIA</v>
      </c>
      <c r="M268" s="58" t="str">
        <f>VLOOKUP(I268,Hoja2!A$3:I$54,5,0)</f>
        <v>BRIGADAS DE EMERGENCIA</v>
      </c>
      <c r="N268" s="61">
        <v>2</v>
      </c>
      <c r="O268" s="61">
        <v>2</v>
      </c>
      <c r="P268" s="61">
        <v>10</v>
      </c>
      <c r="Q268" s="61">
        <f t="shared" si="45"/>
        <v>4</v>
      </c>
      <c r="R268" s="61">
        <f t="shared" si="46"/>
        <v>40</v>
      </c>
      <c r="S268" s="61" t="str">
        <f t="shared" si="47"/>
        <v>B-4</v>
      </c>
      <c r="T268" s="66" t="str">
        <f t="shared" si="48"/>
        <v>III</v>
      </c>
      <c r="U268" s="66" t="str">
        <f t="shared" si="44"/>
        <v>Mejorable</v>
      </c>
      <c r="V268" s="60">
        <v>9</v>
      </c>
      <c r="W268" s="58" t="str">
        <f>VLOOKUP(I268,Hoja2!A$3:I$54,6,0)</f>
        <v>SECUELA, CALIFICACIÓN DE ENFERMEDAD LABORAL, MUERTE</v>
      </c>
      <c r="X268" s="65"/>
      <c r="Y268" s="65"/>
      <c r="Z268" s="65"/>
      <c r="AA268" s="64" t="str">
        <f>VLOOKUP(I268,Hoja2!A$3:I$54,7,0)</f>
        <v>NS PLANES DE EMERGENCIA</v>
      </c>
      <c r="AB268" s="64" t="str">
        <f>VLOOKUP(I268,Hoja2!A$3:I$54,8,0)</f>
        <v>N/A</v>
      </c>
      <c r="AC268" s="65" t="str">
        <f>VLOOKUP(I268,Hoja2!A$3:I$54,9,0)</f>
        <v>N/A</v>
      </c>
      <c r="AD268" s="82"/>
    </row>
    <row r="269" spans="1:30" ht="26.25" thickBot="1">
      <c r="A269" s="133"/>
      <c r="B269" s="130"/>
      <c r="C269" s="116"/>
      <c r="D269" s="119"/>
      <c r="E269" s="122"/>
      <c r="F269" s="122"/>
      <c r="G269" s="122"/>
      <c r="H269" s="91" t="str">
        <f>VLOOKUP(I269,Hoja2!A$3:I$54,2,0)</f>
        <v>LLUVIAS, GRANIZADA, HELADAS</v>
      </c>
      <c r="I269" s="92" t="s">
        <v>251</v>
      </c>
      <c r="J269" s="91" t="str">
        <f>VLOOKUP(I269,Hoja2!A$3:I$54,3,0)</f>
        <v>LESIONES, ATRAPAMIENTO, APLASTAMIENTO, PÉRDIDAS MATERIALES</v>
      </c>
      <c r="K269" s="93"/>
      <c r="L269" s="91" t="str">
        <f>VLOOKUP(I269,Hoja2!A$3:I$54,4,0)</f>
        <v>PG INSPECCIONES, PG EMERGENCIA</v>
      </c>
      <c r="M269" s="91" t="str">
        <f>VLOOKUP(I269,Hoja2!A$3:I$54,5,0)</f>
        <v>BRIGADAS DE EMERGENCIA</v>
      </c>
      <c r="N269" s="94">
        <v>2</v>
      </c>
      <c r="O269" s="94">
        <v>3</v>
      </c>
      <c r="P269" s="94">
        <v>10</v>
      </c>
      <c r="Q269" s="94">
        <f t="shared" si="45"/>
        <v>6</v>
      </c>
      <c r="R269" s="94">
        <f t="shared" si="46"/>
        <v>60</v>
      </c>
      <c r="S269" s="94" t="str">
        <f t="shared" si="47"/>
        <v>M-6</v>
      </c>
      <c r="T269" s="87" t="str">
        <f t="shared" si="48"/>
        <v>III</v>
      </c>
      <c r="U269" s="87" t="str">
        <f t="shared" si="44"/>
        <v>Mejorable</v>
      </c>
      <c r="V269" s="93">
        <v>9</v>
      </c>
      <c r="W269" s="91" t="str">
        <f>VLOOKUP(I269,Hoja2!A$3:I$54,6,0)</f>
        <v>SECUELA, CALIFICACIÓN DE ENFERMEDAD LABORAL, MUERTE</v>
      </c>
      <c r="X269" s="95"/>
      <c r="Y269" s="95"/>
      <c r="Z269" s="95"/>
      <c r="AA269" s="96" t="str">
        <f>VLOOKUP(I269,Hoja2!A$3:I$54,7,0)</f>
        <v>NS PLANES DE EMERGENCIA</v>
      </c>
      <c r="AB269" s="96" t="str">
        <f>VLOOKUP(I269,Hoja2!A$3:I$54,8,0)</f>
        <v>N/A</v>
      </c>
      <c r="AC269" s="95" t="str">
        <f>VLOOKUP(I269,Hoja2!A$3:I$54,9,0)</f>
        <v>N/A</v>
      </c>
      <c r="AD269" s="97"/>
    </row>
    <row r="270" spans="1:30" ht="25.5">
      <c r="A270" s="133"/>
      <c r="B270" s="130"/>
      <c r="C270" s="123" t="s">
        <v>306</v>
      </c>
      <c r="D270" s="126" t="s">
        <v>326</v>
      </c>
      <c r="E270" s="111" t="s">
        <v>304</v>
      </c>
      <c r="F270" s="111">
        <v>42</v>
      </c>
      <c r="G270" s="111" t="s">
        <v>256</v>
      </c>
      <c r="H270" s="98" t="str">
        <f>VLOOKUP(I270,Hoja2!A$3:I$54,2,0)</f>
        <v>INADECUADAS CONEXIONES ELÉCTRICAS, SATURACIÓN EN TOMAS DE ENERGÍA</v>
      </c>
      <c r="I270" s="108" t="s">
        <v>158</v>
      </c>
      <c r="J270" s="98" t="str">
        <f>VLOOKUP(I270,Hoja2!A$3:I$54,3,0)</f>
        <v>QUEMADURAS, ELECTROCUCIÓN, ARITMIA CARDIACA, MUERTE</v>
      </c>
      <c r="K270" s="99"/>
      <c r="L270" s="98" t="str">
        <f>VLOOKUP(I270,Hoja2!A$3:I$54,4,0)</f>
        <v>PG INSPECCIONES, PG EMERGENCIA, REQUISITOS MÍNIMOS PARA LÍNEAS ELÉCTRICAS</v>
      </c>
      <c r="M270" s="98" t="str">
        <f>VLOOKUP(I270,Hoja2!A$3:I$54,5,0)</f>
        <v>ELEMENTOS DE PROTECCIÓN PERSONAL</v>
      </c>
      <c r="N270" s="100">
        <v>10</v>
      </c>
      <c r="O270" s="100">
        <v>3</v>
      </c>
      <c r="P270" s="100">
        <v>60</v>
      </c>
      <c r="Q270" s="100">
        <f t="shared" si="45"/>
        <v>30</v>
      </c>
      <c r="R270" s="100">
        <f t="shared" si="46"/>
        <v>1800</v>
      </c>
      <c r="S270" s="100" t="str">
        <f t="shared" si="47"/>
        <v>MA-30</v>
      </c>
      <c r="T270" s="77" t="str">
        <f t="shared" si="48"/>
        <v>I</v>
      </c>
      <c r="U270" s="77" t="str">
        <f>IF(T270=0,"",IF(T270="IV","Aceptable",IF(T270="III","Mejorable",IF(T270="II","No Aceptable o Aceptable con Control Especifico",IF(T270="I","No Aceptable","")))))</f>
        <v>No Aceptable</v>
      </c>
      <c r="V270" s="99">
        <v>6</v>
      </c>
      <c r="W270" s="98" t="str">
        <f>VLOOKUP(I270,Hoja2!A$3:I$54,6,0)</f>
        <v>SECUELA, CALIFICACIÓN DE ENFERMEDAD LABORAL, MUERTE</v>
      </c>
      <c r="X270" s="101"/>
      <c r="Y270" s="101"/>
      <c r="Z270" s="101"/>
      <c r="AA270" s="102" t="str">
        <f>VLOOKUP(I270,Hoja2!A$3:I$54,7,0)</f>
        <v>NS LÍNEAS ELÉCTRICAS</v>
      </c>
      <c r="AB270" s="102" t="str">
        <f>VLOOKUP(I270,Hoja2!A$3:I$54,8,0)</f>
        <v>BUENAS PRACTICAS, APLICACIÓN DE PROCEDIMIENTOS</v>
      </c>
      <c r="AC270" s="103" t="str">
        <f>VLOOKUP(I270,Hoja2!A$3:I$54,9,0)</f>
        <v>BUENAS PRACTICAS, APLICACIÓN DE PROCEDIMIENTOS</v>
      </c>
      <c r="AD270" s="104"/>
    </row>
    <row r="271" spans="1:30" ht="25.5">
      <c r="A271" s="133"/>
      <c r="B271" s="130"/>
      <c r="C271" s="124"/>
      <c r="D271" s="127"/>
      <c r="E271" s="112"/>
      <c r="F271" s="112"/>
      <c r="G271" s="112"/>
      <c r="H271" s="67" t="str">
        <f>VLOOKUP(I271,Hoja2!A$3:I$54,2,0)</f>
        <v>INADECUADAS CONEXIONES ELÉCTRICAS, SATURACIÓN EN TOMAS DE ENERGÍA</v>
      </c>
      <c r="I271" s="109" t="s">
        <v>163</v>
      </c>
      <c r="J271" s="67" t="str">
        <f>VLOOKUP(I271,Hoja2!A$3:I$54,3,0)</f>
        <v>INTOXICACIÓN, QUEMADURAS</v>
      </c>
      <c r="K271" s="68"/>
      <c r="L271" s="67" t="str">
        <f>VLOOKUP(I271,Hoja2!A$3:I$54,4,0)</f>
        <v>PG INSPECCIONES, PG EMERGENCIA</v>
      </c>
      <c r="M271" s="67" t="str">
        <f>VLOOKUP(I271,Hoja2!A$3:I$54,5,0)</f>
        <v>BRIGADAS DE EMERGENCIA</v>
      </c>
      <c r="N271" s="69">
        <v>10</v>
      </c>
      <c r="O271" s="69">
        <v>3</v>
      </c>
      <c r="P271" s="69">
        <v>60</v>
      </c>
      <c r="Q271" s="69">
        <f t="shared" si="45"/>
        <v>30</v>
      </c>
      <c r="R271" s="69">
        <f t="shared" si="46"/>
        <v>1800</v>
      </c>
      <c r="S271" s="69" t="str">
        <f t="shared" si="47"/>
        <v>MA-30</v>
      </c>
      <c r="T271" s="62" t="str">
        <f t="shared" si="48"/>
        <v>I</v>
      </c>
      <c r="U271" s="62" t="str">
        <f aca="true" t="shared" si="49" ref="U271:U293">IF(T271=0,"",IF(T271="IV","Aceptable",IF(T271="III","Mejorable",IF(T271="II","No Aceptable o Aceptable con Control Especifico",IF(T271="I","No Aceptable","")))))</f>
        <v>No Aceptable</v>
      </c>
      <c r="V271" s="68">
        <v>6</v>
      </c>
      <c r="W271" s="67" t="str">
        <f>VLOOKUP(I271,Hoja2!A$3:I$54,6,0)</f>
        <v>SECUELA, CALIFICACIÓN DE ENFERMEDAD LABORAL, MUERTE</v>
      </c>
      <c r="X271" s="70"/>
      <c r="Y271" s="70"/>
      <c r="Z271" s="70"/>
      <c r="AA271" s="71" t="str">
        <f>VLOOKUP(I271,Hoja2!A$3:I$54,7,0)</f>
        <v>NS PLANES DE EMERGENCIA</v>
      </c>
      <c r="AB271" s="71" t="str">
        <f>VLOOKUP(I271,Hoja2!A$3:I$54,8,0)</f>
        <v>REPORTES DE CONDICIONES INSEGURAS</v>
      </c>
      <c r="AC271" s="72" t="str">
        <f>VLOOKUP(I271,Hoja2!A$3:I$54,9,0)</f>
        <v>N/A</v>
      </c>
      <c r="AD271" s="83"/>
    </row>
    <row r="272" spans="1:30" ht="40.5">
      <c r="A272" s="133"/>
      <c r="B272" s="130"/>
      <c r="C272" s="124"/>
      <c r="D272" s="127"/>
      <c r="E272" s="112"/>
      <c r="F272" s="112"/>
      <c r="G272" s="112"/>
      <c r="H272" s="67" t="str">
        <f>VLOOKUP(I272,Hoja2!A$3:I$54,2,0)</f>
        <v>ESCALERAS SIN BARANDAL, PISOS A DESNIVEL,INFRAESTRUCTURA DÉBIL, OBJETOS MAL UBICADOS, AUSENCIA DE ORDEN Y ASEO</v>
      </c>
      <c r="I272" s="109" t="s">
        <v>247</v>
      </c>
      <c r="J272" s="67" t="str">
        <f>VLOOKUP(I272,Hoja2!A$3:I$54,3,0)</f>
        <v>CAÍDAS DEL MISMO Y DISTINTO NIVEL, FRACTURAS, GOLPE CON OBJETOS, CAÍDA DE OBJETOS, OBSTRUCCIÓN DE VÍAS</v>
      </c>
      <c r="K272" s="68"/>
      <c r="L272" s="67" t="str">
        <f>VLOOKUP(I272,Hoja2!A$3:I$54,4,0)</f>
        <v>PG INSPECCIONES, PG EMERGENCIA</v>
      </c>
      <c r="M272" s="67" t="str">
        <f>VLOOKUP(I272,Hoja2!A$3:I$54,5,0)</f>
        <v>CAPACITACIÓN</v>
      </c>
      <c r="N272" s="69">
        <v>6</v>
      </c>
      <c r="O272" s="69">
        <v>3</v>
      </c>
      <c r="P272" s="69">
        <v>10</v>
      </c>
      <c r="Q272" s="69">
        <f t="shared" si="45"/>
        <v>18</v>
      </c>
      <c r="R272" s="69">
        <f t="shared" si="46"/>
        <v>180</v>
      </c>
      <c r="S272" s="69" t="str">
        <f t="shared" si="47"/>
        <v>A-18</v>
      </c>
      <c r="T272" s="62" t="str">
        <f t="shared" si="48"/>
        <v>II</v>
      </c>
      <c r="U272" s="62" t="str">
        <f t="shared" si="49"/>
        <v>No Aceptable o Aceptable con Control Especifico</v>
      </c>
      <c r="V272" s="68">
        <v>6</v>
      </c>
      <c r="W272" s="67" t="str">
        <f>VLOOKUP(I272,Hoja2!A$3:I$54,6,0)</f>
        <v>SECUELA, CALIFICACIÓN DE ENFERMEDAD LABORAL, MUERTE</v>
      </c>
      <c r="X272" s="72"/>
      <c r="Y272" s="72"/>
      <c r="Z272" s="72"/>
      <c r="AA272" s="71" t="str">
        <f>VLOOKUP(I272,Hoja2!A$3:I$54,7,0)</f>
        <v>N/A</v>
      </c>
      <c r="AB272" s="71" t="str">
        <f>VLOOKUP(I272,Hoja2!A$3:I$54,8,0)</f>
        <v>REPORTES DE CONDICIONES INSEGURAS</v>
      </c>
      <c r="AC272" s="72" t="str">
        <f>VLOOKUP(I272,Hoja2!A$3:I$54,9,0)</f>
        <v>SEGUIMIENTO A ACCIONES PREVENTIVAS Y CORRECTIVAS</v>
      </c>
      <c r="AD272" s="83"/>
    </row>
    <row r="273" spans="1:30" ht="25.5">
      <c r="A273" s="133"/>
      <c r="B273" s="130"/>
      <c r="C273" s="124"/>
      <c r="D273" s="127"/>
      <c r="E273" s="112"/>
      <c r="F273" s="112"/>
      <c r="G273" s="112"/>
      <c r="H273" s="67" t="str">
        <f>VLOOKUP(I273,Hoja2!A$3:I$54,2,0)</f>
        <v>SUPERFICIES DE TRABAJO IRREGULARES O DESLIZANTES</v>
      </c>
      <c r="I273" s="109" t="s">
        <v>248</v>
      </c>
      <c r="J273" s="67" t="str">
        <f>VLOOKUP(I273,Hoja2!A$3:I$54,3,0)</f>
        <v>CAÍDAS DEL MISMO Y DISTINTO NIVEL, FRACTURAS, GOLPE CON OBJETOS</v>
      </c>
      <c r="K273" s="68"/>
      <c r="L273" s="67" t="str">
        <f>VLOOKUP(I273,Hoja2!A$3:I$54,4,0)</f>
        <v>PG INSPECCIONES, PG EMERGENCIA</v>
      </c>
      <c r="M273" s="67" t="str">
        <f>VLOOKUP(I273,Hoja2!A$3:I$54,5,0)</f>
        <v>CAPACITACIÓN</v>
      </c>
      <c r="N273" s="69">
        <v>6</v>
      </c>
      <c r="O273" s="69">
        <v>4</v>
      </c>
      <c r="P273" s="69">
        <v>25</v>
      </c>
      <c r="Q273" s="69">
        <f t="shared" si="45"/>
        <v>24</v>
      </c>
      <c r="R273" s="69">
        <f t="shared" si="46"/>
        <v>600</v>
      </c>
      <c r="S273" s="69" t="str">
        <f t="shared" si="47"/>
        <v>MA-24</v>
      </c>
      <c r="T273" s="66" t="str">
        <f t="shared" si="48"/>
        <v>I</v>
      </c>
      <c r="U273" s="66" t="str">
        <f t="shared" si="49"/>
        <v>No Aceptable</v>
      </c>
      <c r="V273" s="68">
        <v>6</v>
      </c>
      <c r="W273" s="67" t="str">
        <f>VLOOKUP(I273,Hoja2!A$3:I$54,6,0)</f>
        <v>SECUELA, CALIFICACIÓN DE ENFERMEDAD LABORAL, MUERTE</v>
      </c>
      <c r="X273" s="72"/>
      <c r="Y273" s="72"/>
      <c r="Z273" s="72"/>
      <c r="AA273" s="71" t="str">
        <f>VLOOKUP(I273,Hoja2!A$3:I$54,7,0)</f>
        <v>N/A</v>
      </c>
      <c r="AB273" s="71" t="str">
        <f>VLOOKUP(I273,Hoja2!A$3:I$54,8,0)</f>
        <v>REPORTES DE CONDICIONES INSEGURAS</v>
      </c>
      <c r="AC273" s="72" t="str">
        <f>VLOOKUP(I273,Hoja2!A$3:I$54,9,0)</f>
        <v>SEGUIMIENTO A ACCIONES PREVENTIVAS Y CORRECTIVAS</v>
      </c>
      <c r="AD273" s="83"/>
    </row>
    <row r="274" spans="1:30" ht="40.5">
      <c r="A274" s="133"/>
      <c r="B274" s="130"/>
      <c r="C274" s="124"/>
      <c r="D274" s="127"/>
      <c r="E274" s="112"/>
      <c r="F274" s="112"/>
      <c r="G274" s="112"/>
      <c r="H274" s="67" t="str">
        <f>VLOOKUP(I274,Hoja2!A$3:I$54,2,0)</f>
        <v>ATROPELLAMIENTO, ENVESTIDA</v>
      </c>
      <c r="I274" s="109" t="s">
        <v>189</v>
      </c>
      <c r="J274" s="67" t="str">
        <f>VLOOKUP(I274,Hoja2!A$3:I$54,3,0)</f>
        <v>LESIONES, PÉRDIDAS MATERIALES, MUERTE</v>
      </c>
      <c r="K274" s="68"/>
      <c r="L274" s="67" t="str">
        <f>VLOOKUP(I274,Hoja2!A$3:I$54,4,0)</f>
        <v>PG INSPECCIONES, PG EMERGENCIA</v>
      </c>
      <c r="M274" s="67" t="str">
        <f>VLOOKUP(I274,Hoja2!A$3:I$54,5,0)</f>
        <v>PG SEGURIDAD VIAL</v>
      </c>
      <c r="N274" s="69">
        <v>2</v>
      </c>
      <c r="O274" s="69">
        <v>4</v>
      </c>
      <c r="P274" s="69">
        <v>25</v>
      </c>
      <c r="Q274" s="69">
        <f t="shared" si="45"/>
        <v>8</v>
      </c>
      <c r="R274" s="69">
        <f t="shared" si="46"/>
        <v>200</v>
      </c>
      <c r="S274" s="69" t="str">
        <f t="shared" si="47"/>
        <v>M-8</v>
      </c>
      <c r="T274" s="62" t="str">
        <f t="shared" si="48"/>
        <v>II</v>
      </c>
      <c r="U274" s="62" t="str">
        <f t="shared" si="49"/>
        <v>No Aceptable o Aceptable con Control Especifico</v>
      </c>
      <c r="V274" s="68">
        <v>6</v>
      </c>
      <c r="W274" s="67" t="str">
        <f>VLOOKUP(I274,Hoja2!A$3:I$54,6,0)</f>
        <v>SECUELA, CALIFICACIÓN DE ENFERMEDAD LABORAL, MUERTE</v>
      </c>
      <c r="X274" s="72"/>
      <c r="Y274" s="72"/>
      <c r="Z274" s="72"/>
      <c r="AA274" s="71" t="str">
        <f>VLOOKUP(I274,Hoja2!A$3:I$54,7,0)</f>
        <v>NS SEGURIDAD VIAL</v>
      </c>
      <c r="AB274" s="71" t="str">
        <f>VLOOKUP(I274,Hoja2!A$3:I$54,8,0)</f>
        <v>REPORTE DE CONDICIONES</v>
      </c>
      <c r="AC274" s="72" t="str">
        <f>VLOOKUP(I274,Hoja2!A$3:I$54,9,0)</f>
        <v>LISTAS PREOPERACIONALES, MANTENIMIENTO PREVENTIVO Y CORRECTIVO</v>
      </c>
      <c r="AD274" s="83"/>
    </row>
    <row r="275" spans="1:30" ht="40.5">
      <c r="A275" s="133"/>
      <c r="B275" s="130"/>
      <c r="C275" s="124"/>
      <c r="D275" s="127"/>
      <c r="E275" s="112"/>
      <c r="F275" s="112"/>
      <c r="G275" s="112"/>
      <c r="H275" s="67" t="str">
        <f>VLOOKUP(I275,Hoja2!A$3:I$54,2,0)</f>
        <v>ATRACO, ROBO, ATENTADO, SECUESTROS, DE ORDEN PÚBLICO</v>
      </c>
      <c r="I275" s="109" t="s">
        <v>180</v>
      </c>
      <c r="J275" s="67" t="str">
        <f>VLOOKUP(I275,Hoja2!A$3:I$54,3,0)</f>
        <v>HERIDAS, LESIONES FÍSICAS / PSICOLÓGICAS</v>
      </c>
      <c r="K275" s="68"/>
      <c r="L275" s="67" t="str">
        <f>VLOOKUP(I275,Hoja2!A$3:I$54,4,0)</f>
        <v>PG INSPECCIONES, PG EMERGENCIA</v>
      </c>
      <c r="M275" s="67" t="str">
        <f>VLOOKUP(I275,Hoja2!A$3:I$54,5,0)</f>
        <v>UNIFORMES CORPORATIVOS, CHAQUETAS CORPORATIVAS, CARNETIZACIÓN</v>
      </c>
      <c r="N275" s="69">
        <v>6</v>
      </c>
      <c r="O275" s="69">
        <v>3</v>
      </c>
      <c r="P275" s="69">
        <v>25</v>
      </c>
      <c r="Q275" s="69">
        <f t="shared" si="45"/>
        <v>18</v>
      </c>
      <c r="R275" s="69">
        <f t="shared" si="46"/>
        <v>450</v>
      </c>
      <c r="S275" s="69" t="str">
        <f t="shared" si="47"/>
        <v>A-18</v>
      </c>
      <c r="T275" s="62" t="str">
        <f t="shared" si="48"/>
        <v>II</v>
      </c>
      <c r="U275" s="62" t="str">
        <f t="shared" si="49"/>
        <v>No Aceptable o Aceptable con Control Especifico</v>
      </c>
      <c r="V275" s="68">
        <v>6</v>
      </c>
      <c r="W275" s="67" t="str">
        <f>VLOOKUP(I275,Hoja2!A$3:I$54,6,0)</f>
        <v>SECUELA, CALIFICACIÓN DE ENFERMEDAD LABORAL, MUERTE</v>
      </c>
      <c r="X275" s="72"/>
      <c r="Y275" s="72"/>
      <c r="Z275" s="72"/>
      <c r="AA275" s="71" t="str">
        <f>VLOOKUP(I275,Hoja2!A$3:I$54,7,0)</f>
        <v>N/A</v>
      </c>
      <c r="AB275" s="71" t="str">
        <f>VLOOKUP(I275,Hoja2!A$3:I$54,8,0)</f>
        <v>BUENAS PRACTICAS, APLICACIÓN DE PROCEDIMIENTOS</v>
      </c>
      <c r="AC275" s="72" t="str">
        <f>VLOOKUP(I275,Hoja2!A$3:I$54,9,0)</f>
        <v>BUENAS PRACTICAS</v>
      </c>
      <c r="AD275" s="83"/>
    </row>
    <row r="276" spans="1:30" ht="23.25" customHeight="1">
      <c r="A276" s="133"/>
      <c r="B276" s="130"/>
      <c r="C276" s="124"/>
      <c r="D276" s="127"/>
      <c r="E276" s="112"/>
      <c r="F276" s="112"/>
      <c r="G276" s="112"/>
      <c r="H276" s="67" t="str">
        <f>VLOOKUP(I276,Hoja2!A$3:I$54,2,0)</f>
        <v>EXPLOSION, FUGA, DERRAME E INCENDIO</v>
      </c>
      <c r="I276" s="109" t="s">
        <v>230</v>
      </c>
      <c r="J276" s="67" t="str">
        <f>VLOOKUP(I276,Hoja2!A$3:I$54,3,0)</f>
        <v>INTOXICACIÓN, QUEMADURAS, LESIONES, ATRAPAMIENTO</v>
      </c>
      <c r="K276" s="68"/>
      <c r="L276" s="67" t="str">
        <f>VLOOKUP(I276,Hoja2!A$3:I$54,4,0)</f>
        <v>PG INSPECCIONES, PG EMERGENCIA</v>
      </c>
      <c r="M276" s="67" t="str">
        <f>VLOOKUP(I276,Hoja2!A$3:I$54,5,0)</f>
        <v>NO OBSERVADO</v>
      </c>
      <c r="N276" s="69">
        <v>2</v>
      </c>
      <c r="O276" s="69">
        <v>2</v>
      </c>
      <c r="P276" s="69">
        <v>10</v>
      </c>
      <c r="Q276" s="69">
        <f t="shared" si="45"/>
        <v>4</v>
      </c>
      <c r="R276" s="69">
        <f t="shared" si="46"/>
        <v>40</v>
      </c>
      <c r="S276" s="69" t="str">
        <f t="shared" si="47"/>
        <v>B-4</v>
      </c>
      <c r="T276" s="62" t="str">
        <f t="shared" si="48"/>
        <v>III</v>
      </c>
      <c r="U276" s="62" t="str">
        <f t="shared" si="49"/>
        <v>Mejorable</v>
      </c>
      <c r="V276" s="68">
        <v>6</v>
      </c>
      <c r="W276" s="67" t="str">
        <f>VLOOKUP(I276,Hoja2!A$3:I$54,6,0)</f>
        <v>SECUELA, CALIFICACIÓN DE ENFERMEDAD LABORAL, MUERTE</v>
      </c>
      <c r="X276" s="72"/>
      <c r="Y276" s="72"/>
      <c r="Z276" s="72"/>
      <c r="AA276" s="71" t="str">
        <f>VLOOKUP(I276,Hoja2!A$3:I$54,7,0)</f>
        <v>NS PLANES DE EMERGENCIA</v>
      </c>
      <c r="AB276" s="71" t="str">
        <f>VLOOKUP(I276,Hoja2!A$3:I$54,8,0)</f>
        <v>PROTOCOLOS DE EVACUACIÓN, PUNTO DE ENCUENTRO</v>
      </c>
      <c r="AC276" s="72" t="str">
        <f>VLOOKUP(I276,Hoja2!A$3:I$54,9,0)</f>
        <v>N/A</v>
      </c>
      <c r="AD276" s="83"/>
    </row>
    <row r="277" spans="1:30" ht="24.75" customHeight="1">
      <c r="A277" s="133"/>
      <c r="B277" s="130"/>
      <c r="C277" s="124"/>
      <c r="D277" s="127"/>
      <c r="E277" s="112"/>
      <c r="F277" s="112"/>
      <c r="G277" s="112"/>
      <c r="H277" s="67" t="str">
        <f>VLOOKUP(I277,Hoja2!A$3:I$54,2,0)</f>
        <v>AUSENCIA O EXCESO DE LUZ EN UN AMBIENTE</v>
      </c>
      <c r="I277" s="109" t="s">
        <v>47</v>
      </c>
      <c r="J277" s="67" t="str">
        <f>VLOOKUP(I277,Hoja2!A$3:I$54,3,0)</f>
        <v>ESTRÉS, DIFICULTAD PARA VER, CANSANCIO VISUAL</v>
      </c>
      <c r="K277" s="68"/>
      <c r="L277" s="67" t="str">
        <f>VLOOKUP(I277,Hoja2!A$3:I$54,4,0)</f>
        <v>PG INSPECCIONES, PG EMERGENCIA</v>
      </c>
      <c r="M277" s="67" t="str">
        <f>VLOOKUP(I277,Hoja2!A$3:I$54,5,0)</f>
        <v>NO OBSERVADO</v>
      </c>
      <c r="N277" s="69">
        <v>10</v>
      </c>
      <c r="O277" s="69">
        <v>3</v>
      </c>
      <c r="P277" s="69">
        <v>25</v>
      </c>
      <c r="Q277" s="69">
        <f t="shared" si="45"/>
        <v>30</v>
      </c>
      <c r="R277" s="69">
        <f t="shared" si="46"/>
        <v>750</v>
      </c>
      <c r="S277" s="69" t="str">
        <f t="shared" si="47"/>
        <v>MA-30</v>
      </c>
      <c r="T277" s="62" t="str">
        <f t="shared" si="48"/>
        <v>I</v>
      </c>
      <c r="U277" s="62" t="str">
        <f t="shared" si="49"/>
        <v>No Aceptable</v>
      </c>
      <c r="V277" s="68">
        <v>6</v>
      </c>
      <c r="W277" s="67" t="str">
        <f>VLOOKUP(I277,Hoja2!A$3:I$54,6,0)</f>
        <v>SECUELA, CALIFICACIÓN DE ENFERMEDAD LABORAL</v>
      </c>
      <c r="X277" s="72"/>
      <c r="Y277" s="72"/>
      <c r="Z277" s="72"/>
      <c r="AA277" s="71" t="str">
        <f>VLOOKUP(I277,Hoja2!A$3:I$54,7,0)</f>
        <v>N/A</v>
      </c>
      <c r="AB277" s="71" t="str">
        <f>VLOOKUP(I277,Hoja2!A$3:I$54,8,0)</f>
        <v>AUTOCUIDADO E HIGIENE</v>
      </c>
      <c r="AC277" s="72" t="str">
        <f>VLOOKUP(I277,Hoja2!A$3:I$54,9,0)</f>
        <v>PG HIGIENE</v>
      </c>
      <c r="AD277" s="83"/>
    </row>
    <row r="278" spans="1:30" ht="25.5">
      <c r="A278" s="133"/>
      <c r="B278" s="130"/>
      <c r="C278" s="124"/>
      <c r="D278" s="127"/>
      <c r="E278" s="112"/>
      <c r="F278" s="112"/>
      <c r="G278" s="112"/>
      <c r="H278" s="67" t="str">
        <f>VLOOKUP(I278,Hoja2!A$3:I$54,2,0)</f>
        <v>POLVOS INORGÁNICOS</v>
      </c>
      <c r="I278" s="109" t="s">
        <v>78</v>
      </c>
      <c r="J278" s="67" t="str">
        <f>VLOOKUP(I278,Hoja2!A$3:I$54,3,0)</f>
        <v>COMPLICACIONES RESPIRATORIAS</v>
      </c>
      <c r="K278" s="68"/>
      <c r="L278" s="67" t="str">
        <f>VLOOKUP(I278,Hoja2!A$3:I$54,4,0)</f>
        <v>PG INSPECCIONES, PG EMERGENCIA, PG RIESGO QUÍMICO</v>
      </c>
      <c r="M278" s="67" t="str">
        <f>VLOOKUP(I278,Hoja2!A$3:I$54,5,0)</f>
        <v>ELEMENTOS DE PROTECCIÓN PERSONAL</v>
      </c>
      <c r="N278" s="69">
        <v>2</v>
      </c>
      <c r="O278" s="69">
        <v>3</v>
      </c>
      <c r="P278" s="69">
        <v>10</v>
      </c>
      <c r="Q278" s="69">
        <f t="shared" si="45"/>
        <v>6</v>
      </c>
      <c r="R278" s="69">
        <f t="shared" si="46"/>
        <v>60</v>
      </c>
      <c r="S278" s="69" t="str">
        <f t="shared" si="47"/>
        <v>M-6</v>
      </c>
      <c r="T278" s="62" t="str">
        <f t="shared" si="48"/>
        <v>III</v>
      </c>
      <c r="U278" s="62" t="str">
        <f t="shared" si="49"/>
        <v>Mejorable</v>
      </c>
      <c r="V278" s="68">
        <v>6</v>
      </c>
      <c r="W278" s="67" t="str">
        <f>VLOOKUP(I278,Hoja2!A$3:I$54,6,0)</f>
        <v>SECUELA, CALIFICACIÓN DE ENFERMEDAD LABORAL</v>
      </c>
      <c r="X278" s="72"/>
      <c r="Y278" s="72"/>
      <c r="Z278" s="72"/>
      <c r="AA278" s="71" t="str">
        <f>VLOOKUP(I278,Hoja2!A$3:I$54,7,0)</f>
        <v>NS QUIMICOS</v>
      </c>
      <c r="AB278" s="71" t="str">
        <f>VLOOKUP(I278,Hoja2!A$3:I$54,8,0)</f>
        <v>BUENAS PRACTICAS Y USO DE EPP</v>
      </c>
      <c r="AC278" s="72" t="str">
        <f>VLOOKUP(I278,Hoja2!A$3:I$54,9,0)</f>
        <v>PG HIGIENE</v>
      </c>
      <c r="AD278" s="83"/>
    </row>
    <row r="279" spans="1:30" ht="25.5">
      <c r="A279" s="133"/>
      <c r="B279" s="130"/>
      <c r="C279" s="124"/>
      <c r="D279" s="127"/>
      <c r="E279" s="112"/>
      <c r="F279" s="112"/>
      <c r="G279" s="112"/>
      <c r="H279" s="67" t="str">
        <f>VLOOKUP(I279,Hoja2!A$3:I$54,2,0)</f>
        <v>MATERIAL PARTICULADO</v>
      </c>
      <c r="I279" s="109" t="s">
        <v>84</v>
      </c>
      <c r="J279" s="67" t="str">
        <f>VLOOKUP(I279,Hoja2!A$3:I$54,3,0)</f>
        <v>COMPLICACIONES RESPIRATORIAS</v>
      </c>
      <c r="K279" s="68"/>
      <c r="L279" s="67" t="str">
        <f>VLOOKUP(I279,Hoja2!A$3:I$54,4,0)</f>
        <v>PG INSPECCIONES, PG EMERGENCIA, PG RIESGO QUÍMICO</v>
      </c>
      <c r="M279" s="67" t="str">
        <f>VLOOKUP(I279,Hoja2!A$3:I$54,5,0)</f>
        <v>ELEMENTOS DE PROTECCIÓN PERSONAL</v>
      </c>
      <c r="N279" s="69">
        <v>2</v>
      </c>
      <c r="O279" s="69">
        <v>1</v>
      </c>
      <c r="P279" s="69">
        <v>10</v>
      </c>
      <c r="Q279" s="69">
        <f t="shared" si="45"/>
        <v>2</v>
      </c>
      <c r="R279" s="69">
        <f t="shared" si="46"/>
        <v>20</v>
      </c>
      <c r="S279" s="69" t="str">
        <f t="shared" si="47"/>
        <v>B-2</v>
      </c>
      <c r="T279" s="62" t="str">
        <f t="shared" si="48"/>
        <v>IV</v>
      </c>
      <c r="U279" s="62" t="str">
        <f t="shared" si="49"/>
        <v>Aceptable</v>
      </c>
      <c r="V279" s="68">
        <v>6</v>
      </c>
      <c r="W279" s="67" t="str">
        <f>VLOOKUP(I279,Hoja2!A$3:I$54,6,0)</f>
        <v>SECUELA, CALIFICACIÓN DE ENFERMEDAD LABORAL</v>
      </c>
      <c r="X279" s="72"/>
      <c r="Y279" s="72"/>
      <c r="Z279" s="72"/>
      <c r="AA279" s="71" t="str">
        <f>VLOOKUP(I279,Hoja2!A$3:I$54,7,0)</f>
        <v>NS QUIMICOS</v>
      </c>
      <c r="AB279" s="71" t="str">
        <f>VLOOKUP(I279,Hoja2!A$3:I$54,8,0)</f>
        <v>BUENAS PRACTICAS Y USO DE EPP</v>
      </c>
      <c r="AC279" s="72" t="str">
        <f>VLOOKUP(I279,Hoja2!A$3:I$54,9,0)</f>
        <v>FORTALECIMIENTO PVE QUÍMICO</v>
      </c>
      <c r="AD279" s="83"/>
    </row>
    <row r="280" spans="1:30" ht="25.5">
      <c r="A280" s="133"/>
      <c r="B280" s="130"/>
      <c r="C280" s="124"/>
      <c r="D280" s="127"/>
      <c r="E280" s="112"/>
      <c r="F280" s="112"/>
      <c r="G280" s="112"/>
      <c r="H280" s="67" t="str">
        <f>VLOOKUP(I280,Hoja2!A$3:I$54,2,0)</f>
        <v>HUMOS METÁLICOS O NO METÁLICOS</v>
      </c>
      <c r="I280" s="109" t="s">
        <v>93</v>
      </c>
      <c r="J280" s="67" t="str">
        <f>VLOOKUP(I280,Hoja2!A$3:I$54,3,0)</f>
        <v>COMPLICACIONES RESPIRATORIAS</v>
      </c>
      <c r="K280" s="68"/>
      <c r="L280" s="67" t="str">
        <f>VLOOKUP(I280,Hoja2!A$3:I$54,4,0)</f>
        <v>PG INSPECCIONES, PG EMERGENCIA, PG RIESGO QUÍMICO</v>
      </c>
      <c r="M280" s="67" t="str">
        <f>VLOOKUP(I280,Hoja2!A$3:I$54,5,0)</f>
        <v>ELEMENTOS DE PROTECCIÓN PERSONAL</v>
      </c>
      <c r="N280" s="69">
        <v>2</v>
      </c>
      <c r="O280" s="69">
        <v>1</v>
      </c>
      <c r="P280" s="69">
        <v>10</v>
      </c>
      <c r="Q280" s="69">
        <f t="shared" si="45"/>
        <v>2</v>
      </c>
      <c r="R280" s="69">
        <f t="shared" si="46"/>
        <v>20</v>
      </c>
      <c r="S280" s="69" t="str">
        <f t="shared" si="47"/>
        <v>B-2</v>
      </c>
      <c r="T280" s="62" t="str">
        <f t="shared" si="48"/>
        <v>IV</v>
      </c>
      <c r="U280" s="62" t="str">
        <f t="shared" si="49"/>
        <v>Aceptable</v>
      </c>
      <c r="V280" s="68">
        <v>6</v>
      </c>
      <c r="W280" s="67" t="str">
        <f>VLOOKUP(I280,Hoja2!A$3:I$54,6,0)</f>
        <v>SECUELA, CALIFICACIÓN DE ENFERMEDAD LABORAL, MUERTE</v>
      </c>
      <c r="X280" s="72"/>
      <c r="Y280" s="72"/>
      <c r="Z280" s="72"/>
      <c r="AA280" s="71" t="str">
        <f>VLOOKUP(I280,Hoja2!A$3:I$54,7,0)</f>
        <v>NS QUIMICOS</v>
      </c>
      <c r="AB280" s="71" t="str">
        <f>VLOOKUP(I280,Hoja2!A$3:I$54,8,0)</f>
        <v>BUENAS PRACTICAS, AUTOCUIDADO Y EPP</v>
      </c>
      <c r="AC280" s="72" t="str">
        <f>VLOOKUP(I280,Hoja2!A$3:I$54,9,0)</f>
        <v>FORTALECIMIENTO PVE QUÍMICO</v>
      </c>
      <c r="AD280" s="83"/>
    </row>
    <row r="281" spans="1:30" ht="15">
      <c r="A281" s="133"/>
      <c r="B281" s="130"/>
      <c r="C281" s="124"/>
      <c r="D281" s="127"/>
      <c r="E281" s="112"/>
      <c r="F281" s="112"/>
      <c r="G281" s="112"/>
      <c r="H281" s="67" t="str">
        <f>VLOOKUP(I281,Hoja2!A$3:I$54,2,0)</f>
        <v>MICROORGANISMOS</v>
      </c>
      <c r="I281" s="109" t="s">
        <v>237</v>
      </c>
      <c r="J281" s="67" t="str">
        <f>VLOOKUP(I281,Hoja2!A$3:I$54,3,0)</f>
        <v>GRIPAS, NAUSEAS, MAREOS, MALESTAR GENERAL</v>
      </c>
      <c r="K281" s="68"/>
      <c r="L281" s="67" t="str">
        <f>VLOOKUP(I281,Hoja2!A$3:I$54,4,0)</f>
        <v>PG INSPECCIONES, PG EMERGENCIA</v>
      </c>
      <c r="M281" s="67" t="str">
        <f>VLOOKUP(I281,Hoja2!A$3:I$54,5,0)</f>
        <v>PVE BIOLÓGICO</v>
      </c>
      <c r="N281" s="69">
        <v>2</v>
      </c>
      <c r="O281" s="69">
        <v>1</v>
      </c>
      <c r="P281" s="69">
        <v>10</v>
      </c>
      <c r="Q281" s="69">
        <f t="shared" si="45"/>
        <v>2</v>
      </c>
      <c r="R281" s="69">
        <f t="shared" si="46"/>
        <v>20</v>
      </c>
      <c r="S281" s="69" t="str">
        <f t="shared" si="47"/>
        <v>B-2</v>
      </c>
      <c r="T281" s="62" t="str">
        <f t="shared" si="48"/>
        <v>IV</v>
      </c>
      <c r="U281" s="62" t="str">
        <f t="shared" si="49"/>
        <v>Aceptable</v>
      </c>
      <c r="V281" s="68">
        <v>6</v>
      </c>
      <c r="W281" s="67" t="str">
        <f>VLOOKUP(I281,Hoja2!A$3:I$54,6,0)</f>
        <v>SECUELA</v>
      </c>
      <c r="X281" s="72"/>
      <c r="Y281" s="72"/>
      <c r="Z281" s="72"/>
      <c r="AA281" s="71" t="str">
        <f>VLOOKUP(I281,Hoja2!A$3:I$54,7,0)</f>
        <v>NS BIOLÓGICO</v>
      </c>
      <c r="AB281" s="71" t="str">
        <f>VLOOKUP(I281,Hoja2!A$3:I$54,8,0)</f>
        <v>N/A</v>
      </c>
      <c r="AC281" s="72" t="str">
        <f>VLOOKUP(I281,Hoja2!A$3:I$54,9,0)</f>
        <v>BUENAS PRACTICAS</v>
      </c>
      <c r="AD281" s="83"/>
    </row>
    <row r="282" spans="1:30" ht="27.75" customHeight="1">
      <c r="A282" s="133"/>
      <c r="B282" s="130"/>
      <c r="C282" s="124"/>
      <c r="D282" s="127"/>
      <c r="E282" s="112"/>
      <c r="F282" s="112"/>
      <c r="G282" s="112"/>
      <c r="H282" s="67" t="str">
        <f>VLOOKUP(I282,Hoja2!A$3:I$54,2,0)</f>
        <v>MICROORGANISMOS EN EL AMBIENTE</v>
      </c>
      <c r="I282" s="109" t="s">
        <v>240</v>
      </c>
      <c r="J282" s="67" t="str">
        <f>VLOOKUP(I282,Hoja2!A$3:I$54,3,0)</f>
        <v>LESIONES EN LA PIEL, MALESTAR GENERAL</v>
      </c>
      <c r="K282" s="68"/>
      <c r="L282" s="67" t="str">
        <f>VLOOKUP(I282,Hoja2!A$3:I$54,4,0)</f>
        <v>PG INSPECCIONES, PG EMERGENCIA</v>
      </c>
      <c r="M282" s="67" t="str">
        <f>VLOOKUP(I282,Hoja2!A$3:I$54,5,0)</f>
        <v>PVE BIOLÓGICO, ELEMENTOS DE PROTECCION PERSONAL</v>
      </c>
      <c r="N282" s="69">
        <v>2</v>
      </c>
      <c r="O282" s="69">
        <v>3</v>
      </c>
      <c r="P282" s="69">
        <v>10</v>
      </c>
      <c r="Q282" s="69">
        <f t="shared" si="45"/>
        <v>6</v>
      </c>
      <c r="R282" s="69">
        <f t="shared" si="46"/>
        <v>60</v>
      </c>
      <c r="S282" s="69" t="str">
        <f t="shared" si="47"/>
        <v>M-6</v>
      </c>
      <c r="T282" s="62" t="str">
        <f t="shared" si="48"/>
        <v>III</v>
      </c>
      <c r="U282" s="62" t="str">
        <f t="shared" si="49"/>
        <v>Mejorable</v>
      </c>
      <c r="V282" s="68">
        <v>6</v>
      </c>
      <c r="W282" s="67" t="str">
        <f>VLOOKUP(I282,Hoja2!A$3:I$54,6,0)</f>
        <v>SECUELA, CALIFICACIÓN DE ENFERMEDAD LABORAL, MUERTE</v>
      </c>
      <c r="X282" s="72"/>
      <c r="Y282" s="72"/>
      <c r="Z282" s="72"/>
      <c r="AA282" s="71" t="str">
        <f>VLOOKUP(I282,Hoja2!A$3:I$54,7,0)</f>
        <v>NS BIOLÓGICO</v>
      </c>
      <c r="AB282" s="71" t="str">
        <f>VLOOKUP(I282,Hoja2!A$3:I$54,8,0)</f>
        <v>AUTOCIODADO E HIGIENE, USO DE EPP</v>
      </c>
      <c r="AC282" s="72" t="str">
        <f>VLOOKUP(I282,Hoja2!A$3:I$54,9,0)</f>
        <v>N/A</v>
      </c>
      <c r="AD282" s="83"/>
    </row>
    <row r="283" spans="1:30" ht="27.75" customHeight="1">
      <c r="A283" s="133"/>
      <c r="B283" s="130"/>
      <c r="C283" s="124"/>
      <c r="D283" s="127"/>
      <c r="E283" s="112"/>
      <c r="F283" s="112"/>
      <c r="G283" s="112"/>
      <c r="H283" s="67" t="str">
        <f>VLOOKUP(I283,Hoja2!A$3:I$54,2,0)</f>
        <v>HONGOS</v>
      </c>
      <c r="I283" s="109" t="s">
        <v>113</v>
      </c>
      <c r="J283" s="67" t="str">
        <f>VLOOKUP(I283,Hoja2!A$3:I$54,3,0)</f>
        <v>LESIONES EN LA PIEL</v>
      </c>
      <c r="K283" s="68"/>
      <c r="L283" s="67" t="str">
        <f>VLOOKUP(I283,Hoja2!A$3:I$54,4,0)</f>
        <v>PG INSPECCIONES, PG EMERGENCIA</v>
      </c>
      <c r="M283" s="67" t="str">
        <f>VLOOKUP(I283,Hoja2!A$3:I$54,5,0)</f>
        <v>PVE BIOLÓGICO</v>
      </c>
      <c r="N283" s="69">
        <v>2</v>
      </c>
      <c r="O283" s="69">
        <v>1</v>
      </c>
      <c r="P283" s="69">
        <v>10</v>
      </c>
      <c r="Q283" s="69">
        <f t="shared" si="45"/>
        <v>2</v>
      </c>
      <c r="R283" s="69">
        <f t="shared" si="46"/>
        <v>20</v>
      </c>
      <c r="S283" s="69" t="str">
        <f t="shared" si="47"/>
        <v>B-2</v>
      </c>
      <c r="T283" s="62" t="str">
        <f t="shared" si="48"/>
        <v>IV</v>
      </c>
      <c r="U283" s="62" t="str">
        <f t="shared" si="49"/>
        <v>Aceptable</v>
      </c>
      <c r="V283" s="68">
        <v>6</v>
      </c>
      <c r="W283" s="67" t="str">
        <f>VLOOKUP(I283,Hoja2!A$3:I$54,6,0)</f>
        <v>SECUELA</v>
      </c>
      <c r="X283" s="72"/>
      <c r="Y283" s="72"/>
      <c r="Z283" s="72"/>
      <c r="AA283" s="71" t="str">
        <f>VLOOKUP(I283,Hoja2!A$3:I$54,7,0)</f>
        <v>NS BIOLÓGICO</v>
      </c>
      <c r="AB283" s="71" t="str">
        <f>VLOOKUP(I283,Hoja2!A$3:I$54,8,0)</f>
        <v>AUTOCUIDADO E HIGIENE, USO DE EPP</v>
      </c>
      <c r="AC283" s="72" t="str">
        <f>VLOOKUP(I283,Hoja2!A$3:I$54,9,0)</f>
        <v>N/A</v>
      </c>
      <c r="AD283" s="83"/>
    </row>
    <row r="284" spans="1:30" ht="27.75" customHeight="1">
      <c r="A284" s="133"/>
      <c r="B284" s="130"/>
      <c r="C284" s="124"/>
      <c r="D284" s="127"/>
      <c r="E284" s="112"/>
      <c r="F284" s="112"/>
      <c r="G284" s="112"/>
      <c r="H284" s="67" t="str">
        <f>VLOOKUP(I284,Hoja2!A$3:I$54,2,0)</f>
        <v>FLUIDOS</v>
      </c>
      <c r="I284" s="109" t="s">
        <v>117</v>
      </c>
      <c r="J284" s="67" t="str">
        <f>VLOOKUP(I284,Hoja2!A$3:I$54,3,0)</f>
        <v>LESIONES DÉRMICAS</v>
      </c>
      <c r="K284" s="68"/>
      <c r="L284" s="67" t="str">
        <f>VLOOKUP(I284,Hoja2!A$3:I$54,4,0)</f>
        <v>PG INSPECCIONES, PG EMERGENCIA</v>
      </c>
      <c r="M284" s="67" t="str">
        <f>VLOOKUP(I284,Hoja2!A$3:I$54,5,0)</f>
        <v>PVE BIOLÓGICO, ELEMENTOS DE PROTECCION PERSONAL</v>
      </c>
      <c r="N284" s="69">
        <v>2</v>
      </c>
      <c r="O284" s="69">
        <v>4</v>
      </c>
      <c r="P284" s="69">
        <v>25</v>
      </c>
      <c r="Q284" s="69">
        <f t="shared" si="45"/>
        <v>8</v>
      </c>
      <c r="R284" s="69">
        <f t="shared" si="46"/>
        <v>200</v>
      </c>
      <c r="S284" s="69" t="str">
        <f t="shared" si="47"/>
        <v>M-8</v>
      </c>
      <c r="T284" s="62" t="str">
        <f t="shared" si="48"/>
        <v>II</v>
      </c>
      <c r="U284" s="62" t="str">
        <f t="shared" si="49"/>
        <v>No Aceptable o Aceptable con Control Especifico</v>
      </c>
      <c r="V284" s="68">
        <v>6</v>
      </c>
      <c r="W284" s="67" t="str">
        <f>VLOOKUP(I284,Hoja2!A$3:I$54,6,0)</f>
        <v>SECUELA, CALIFICACIÓN DE ENFERMEDAD LABORAL, MUERTE</v>
      </c>
      <c r="X284" s="72"/>
      <c r="Y284" s="72"/>
      <c r="Z284" s="72"/>
      <c r="AA284" s="71" t="str">
        <f>VLOOKUP(I284,Hoja2!A$3:I$54,7,0)</f>
        <v>NS BIOLÓGICO</v>
      </c>
      <c r="AB284" s="71" t="str">
        <f>VLOOKUP(I284,Hoja2!A$3:I$54,8,0)</f>
        <v>AUTOCUIDADO E HIGIENE, USO DE EPP</v>
      </c>
      <c r="AC284" s="72" t="str">
        <f>VLOOKUP(I284,Hoja2!A$3:I$54,9,0)</f>
        <v>N/A</v>
      </c>
      <c r="AD284" s="83"/>
    </row>
    <row r="285" spans="1:30" ht="25.5">
      <c r="A285" s="133"/>
      <c r="B285" s="130"/>
      <c r="C285" s="124"/>
      <c r="D285" s="127"/>
      <c r="E285" s="112"/>
      <c r="F285" s="112"/>
      <c r="G285" s="112"/>
      <c r="H285" s="67" t="str">
        <f>VLOOKUP(I285,Hoja2!A$3:I$54,2,0)</f>
        <v>PARÁSITOS</v>
      </c>
      <c r="I285" s="109" t="s">
        <v>119</v>
      </c>
      <c r="J285" s="67" t="str">
        <f>VLOOKUP(I285,Hoja2!A$3:I$54,3,0)</f>
        <v>LESIONES, INFECCIONES PARASITARIAS</v>
      </c>
      <c r="K285" s="68"/>
      <c r="L285" s="67" t="str">
        <f>VLOOKUP(I285,Hoja2!A$3:I$54,4,0)</f>
        <v>PG INSPECCIONES, PG EMERGENCIA</v>
      </c>
      <c r="M285" s="67" t="str">
        <f>VLOOKUP(I285,Hoja2!A$3:I$54,5,0)</f>
        <v>PVE BIOLÓGICO, ELEMENTOS DE PROTECCION PERSONAL</v>
      </c>
      <c r="N285" s="69">
        <v>2</v>
      </c>
      <c r="O285" s="69">
        <v>2</v>
      </c>
      <c r="P285" s="69">
        <v>10</v>
      </c>
      <c r="Q285" s="69">
        <f t="shared" si="45"/>
        <v>4</v>
      </c>
      <c r="R285" s="69">
        <f t="shared" si="46"/>
        <v>40</v>
      </c>
      <c r="S285" s="69" t="str">
        <f t="shared" si="47"/>
        <v>B-4</v>
      </c>
      <c r="T285" s="62" t="str">
        <f t="shared" si="48"/>
        <v>III</v>
      </c>
      <c r="U285" s="62" t="str">
        <f t="shared" si="49"/>
        <v>Mejorable</v>
      </c>
      <c r="V285" s="68">
        <v>6</v>
      </c>
      <c r="W285" s="67" t="str">
        <f>VLOOKUP(I285,Hoja2!A$3:I$54,6,0)</f>
        <v>SECUELA</v>
      </c>
      <c r="X285" s="72"/>
      <c r="Y285" s="72"/>
      <c r="Z285" s="72"/>
      <c r="AA285" s="71" t="str">
        <f>VLOOKUP(I285,Hoja2!A$3:I$54,7,0)</f>
        <v>NS BIOLÓGICO</v>
      </c>
      <c r="AB285" s="71" t="str">
        <f>VLOOKUP(I285,Hoja2!A$3:I$54,8,0)</f>
        <v>AUTOCUIDADO E HIGIENE, USO DE EPP</v>
      </c>
      <c r="AC285" s="72" t="str">
        <f>VLOOKUP(I285,Hoja2!A$3:I$54,9,0)</f>
        <v>N/A</v>
      </c>
      <c r="AD285" s="83"/>
    </row>
    <row r="286" spans="1:30" ht="25.5">
      <c r="A286" s="133"/>
      <c r="B286" s="130"/>
      <c r="C286" s="124"/>
      <c r="D286" s="127"/>
      <c r="E286" s="112"/>
      <c r="F286" s="112"/>
      <c r="G286" s="112"/>
      <c r="H286" s="67" t="str">
        <f>VLOOKUP(I286,Hoja2!A$3:I$54,2,0)</f>
        <v>ANIMALES VIVOS</v>
      </c>
      <c r="I286" s="109" t="s">
        <v>122</v>
      </c>
      <c r="J286" s="67" t="str">
        <f>VLOOKUP(I286,Hoja2!A$3:I$54,3,0)</f>
        <v>LESIONES EN TEJIDOS, INFECCIONES, ENFERMADES INFECTOCONTAGIOSAS</v>
      </c>
      <c r="K286" s="68"/>
      <c r="L286" s="67" t="str">
        <f>VLOOKUP(I286,Hoja2!A$3:I$54,4,0)</f>
        <v>PG INSPECCIONES, PG EMERGENCIA</v>
      </c>
      <c r="M286" s="67" t="str">
        <f>VLOOKUP(I286,Hoja2!A$3:I$54,5,0)</f>
        <v>ELEMENTOS DE PROTECCIÓN PERSONAL</v>
      </c>
      <c r="N286" s="69">
        <v>2</v>
      </c>
      <c r="O286" s="69">
        <v>2</v>
      </c>
      <c r="P286" s="69">
        <v>10</v>
      </c>
      <c r="Q286" s="69">
        <f t="shared" si="45"/>
        <v>4</v>
      </c>
      <c r="R286" s="69">
        <f t="shared" si="46"/>
        <v>40</v>
      </c>
      <c r="S286" s="69" t="str">
        <f t="shared" si="47"/>
        <v>B-4</v>
      </c>
      <c r="T286" s="62" t="str">
        <f t="shared" si="48"/>
        <v>III</v>
      </c>
      <c r="U286" s="62" t="str">
        <f t="shared" si="49"/>
        <v>Mejorable</v>
      </c>
      <c r="V286" s="68">
        <v>6</v>
      </c>
      <c r="W286" s="67" t="str">
        <f>VLOOKUP(I286,Hoja2!A$3:I$54,6,0)</f>
        <v>SECUELA, CALIFICACIÓN DE ENFERMEDAD LABORAL, MUERTE</v>
      </c>
      <c r="X286" s="72"/>
      <c r="Y286" s="72"/>
      <c r="Z286" s="72"/>
      <c r="AA286" s="71" t="str">
        <f>VLOOKUP(I286,Hoja2!A$3:I$54,7,0)</f>
        <v>NS BIOLÓGICO</v>
      </c>
      <c r="AB286" s="71" t="str">
        <f>VLOOKUP(I286,Hoja2!A$3:I$54,8,0)</f>
        <v>AUTOCUIDADO E HIGIENE, USO DE EPP</v>
      </c>
      <c r="AC286" s="72" t="str">
        <f>VLOOKUP(I286,Hoja2!A$3:I$54,9,0)</f>
        <v>BUENAS PRACTICAS</v>
      </c>
      <c r="AD286" s="83"/>
    </row>
    <row r="287" spans="1:30" ht="38.25">
      <c r="A287" s="133"/>
      <c r="B287" s="130"/>
      <c r="C287" s="124"/>
      <c r="D287" s="127"/>
      <c r="E287" s="112"/>
      <c r="F287" s="112"/>
      <c r="G287" s="112"/>
      <c r="H287" s="67" t="str">
        <f>VLOOKUP(I287,Hoja2!A$3:I$54,2,0)</f>
        <v>CARGA DE UN PESO MAYOR AL RECOMENDADO</v>
      </c>
      <c r="I287" s="109" t="s">
        <v>125</v>
      </c>
      <c r="J287" s="67" t="str">
        <f>VLOOKUP(I287,Hoja2!A$3:I$54,3,0)</f>
        <v>LESIONES OSTEOMUSCULARES</v>
      </c>
      <c r="K287" s="68"/>
      <c r="L287" s="67" t="str">
        <f>VLOOKUP(I287,Hoja2!A$3:I$54,4,0)</f>
        <v>PG INSPECCIONES, PG EMERGENCIA</v>
      </c>
      <c r="M287" s="67" t="str">
        <f>VLOOKUP(I287,Hoja2!A$3:I$54,5,0)</f>
        <v>PVE BIOMECÁNICO, PROGRAMA PAUSAS ACTIVAS, PG MEDICINA PREVENTIVA Y DEL TRABAJO</v>
      </c>
      <c r="N287" s="69">
        <v>2</v>
      </c>
      <c r="O287" s="69">
        <v>3</v>
      </c>
      <c r="P287" s="69">
        <v>10</v>
      </c>
      <c r="Q287" s="69">
        <f t="shared" si="45"/>
        <v>6</v>
      </c>
      <c r="R287" s="69">
        <f t="shared" si="46"/>
        <v>60</v>
      </c>
      <c r="S287" s="69" t="str">
        <f t="shared" si="47"/>
        <v>M-6</v>
      </c>
      <c r="T287" s="62" t="str">
        <f t="shared" si="48"/>
        <v>III</v>
      </c>
      <c r="U287" s="62" t="str">
        <f t="shared" si="49"/>
        <v>Mejorable</v>
      </c>
      <c r="V287" s="68">
        <v>6</v>
      </c>
      <c r="W287" s="67" t="str">
        <f>VLOOKUP(I287,Hoja2!A$3:I$54,6,0)</f>
        <v>SECUELA, CALIFICACIÓN DE ENFERMEDAD LABORAL</v>
      </c>
      <c r="X287" s="72"/>
      <c r="Y287" s="72"/>
      <c r="Z287" s="72"/>
      <c r="AA287" s="71" t="str">
        <f>VLOOKUP(I287,Hoja2!A$3:I$54,7,0)</f>
        <v>NS MANEJO DE CARGAS</v>
      </c>
      <c r="AB287" s="71" t="str">
        <f>VLOOKUP(I287,Hoja2!A$3:I$54,8,0)</f>
        <v>LEVANTAMIENTO MANUAL Y MECÁNICO DE CARGAS</v>
      </c>
      <c r="AC287" s="72" t="str">
        <f>VLOOKUP(I287,Hoja2!A$3:I$54,9,0)</f>
        <v>FORTALECIMIENTO PVE BIOMECÁNICO</v>
      </c>
      <c r="AD287" s="83"/>
    </row>
    <row r="288" spans="1:30" ht="25.5">
      <c r="A288" s="133"/>
      <c r="B288" s="130"/>
      <c r="C288" s="124"/>
      <c r="D288" s="127"/>
      <c r="E288" s="112"/>
      <c r="F288" s="112"/>
      <c r="G288" s="112"/>
      <c r="H288" s="67" t="str">
        <f>VLOOKUP(I288,Hoja2!A$3:I$54,2,0)</f>
        <v>RELACIONES, COHESIÓN, CALIDAD DE INTERACCIONES NO EFECTIVA, NO HAY TRABAJO EN EQUIPO</v>
      </c>
      <c r="I288" s="109" t="s">
        <v>141</v>
      </c>
      <c r="J288" s="67" t="str">
        <f>VLOOKUP(I288,Hoja2!A$3:I$54,3,0)</f>
        <v>ENFERMEDADES DIGESTIVAS, IRRITABILIDAD</v>
      </c>
      <c r="K288" s="68"/>
      <c r="L288" s="67" t="str">
        <f>VLOOKUP(I288,Hoja2!A$3:I$54,4,0)</f>
        <v>N/A</v>
      </c>
      <c r="M288" s="67" t="str">
        <f>VLOOKUP(I288,Hoja2!A$3:I$54,5,0)</f>
        <v>PVE PSICOSOCIAL</v>
      </c>
      <c r="N288" s="69">
        <v>2</v>
      </c>
      <c r="O288" s="69">
        <v>3</v>
      </c>
      <c r="P288" s="69">
        <v>10</v>
      </c>
      <c r="Q288" s="69">
        <f t="shared" si="45"/>
        <v>6</v>
      </c>
      <c r="R288" s="69">
        <f t="shared" si="46"/>
        <v>60</v>
      </c>
      <c r="S288" s="69" t="str">
        <f t="shared" si="47"/>
        <v>M-6</v>
      </c>
      <c r="T288" s="62" t="str">
        <f t="shared" si="48"/>
        <v>III</v>
      </c>
      <c r="U288" s="62" t="str">
        <f t="shared" si="49"/>
        <v>Mejorable</v>
      </c>
      <c r="V288" s="68">
        <v>6</v>
      </c>
      <c r="W288" s="67" t="str">
        <f>VLOOKUP(I288,Hoja2!A$3:I$54,6,0)</f>
        <v>SECUELA, CALIFICACIÓN DE ENFERMEDAD LABORAL</v>
      </c>
      <c r="X288" s="72"/>
      <c r="Y288" s="72"/>
      <c r="Z288" s="72"/>
      <c r="AA288" s="71" t="str">
        <f>VLOOKUP(I288,Hoja2!A$3:I$54,7,0)</f>
        <v>N/A</v>
      </c>
      <c r="AB288" s="71" t="str">
        <f>VLOOKUP(I288,Hoja2!A$3:I$54,8,0)</f>
        <v>N/A</v>
      </c>
      <c r="AC288" s="72" t="str">
        <f>VLOOKUP(I288,Hoja2!A$3:I$54,9,0)</f>
        <v>FORTALECIMIENTO PVE PSICOSOCIAL</v>
      </c>
      <c r="AD288" s="83"/>
    </row>
    <row r="289" spans="1:30" ht="25.5">
      <c r="A289" s="133"/>
      <c r="B289" s="130"/>
      <c r="C289" s="124"/>
      <c r="D289" s="127"/>
      <c r="E289" s="112"/>
      <c r="F289" s="112"/>
      <c r="G289" s="112"/>
      <c r="H289" s="67" t="str">
        <f>VLOOKUP(I289,Hoja2!A$3:I$54,2,0)</f>
        <v>CARGA MENTAL, DEMANDAS EMOCIONALES, INESPECIFICIDAD DE DEFINICIÓN DE ROLES, MONOTONÍA</v>
      </c>
      <c r="I289" s="109" t="s">
        <v>146</v>
      </c>
      <c r="J289" s="67" t="str">
        <f>VLOOKUP(I289,Hoja2!A$3:I$54,3,0)</f>
        <v>ESTRÉS, CEFALÉA, IRRITABILIDAD</v>
      </c>
      <c r="K289" s="68"/>
      <c r="L289" s="67" t="str">
        <f>VLOOKUP(I289,Hoja2!A$3:I$54,4,0)</f>
        <v>N/A</v>
      </c>
      <c r="M289" s="67" t="str">
        <f>VLOOKUP(I289,Hoja2!A$3:I$54,5,0)</f>
        <v>PVE PSICOSOCIAL</v>
      </c>
      <c r="N289" s="69">
        <v>2</v>
      </c>
      <c r="O289" s="69">
        <v>1</v>
      </c>
      <c r="P289" s="69">
        <v>10</v>
      </c>
      <c r="Q289" s="69">
        <f t="shared" si="45"/>
        <v>2</v>
      </c>
      <c r="R289" s="69">
        <f t="shared" si="46"/>
        <v>20</v>
      </c>
      <c r="S289" s="69" t="str">
        <f t="shared" si="47"/>
        <v>B-2</v>
      </c>
      <c r="T289" s="62" t="str">
        <f t="shared" si="48"/>
        <v>IV</v>
      </c>
      <c r="U289" s="62" t="str">
        <f t="shared" si="49"/>
        <v>Aceptable</v>
      </c>
      <c r="V289" s="68">
        <v>6</v>
      </c>
      <c r="W289" s="67" t="str">
        <f>VLOOKUP(I289,Hoja2!A$3:I$54,6,0)</f>
        <v>SECUELA, CALIFICACIÓN DE ENFERMEDAD LABORAL</v>
      </c>
      <c r="X289" s="72"/>
      <c r="Y289" s="72"/>
      <c r="Z289" s="72"/>
      <c r="AA289" s="71" t="str">
        <f>VLOOKUP(I289,Hoja2!A$3:I$54,7,0)</f>
        <v>N/A</v>
      </c>
      <c r="AB289" s="71" t="str">
        <f>VLOOKUP(I289,Hoja2!A$3:I$54,8,0)</f>
        <v>N/A</v>
      </c>
      <c r="AC289" s="72" t="str">
        <f>VLOOKUP(I289,Hoja2!A$3:I$54,9,0)</f>
        <v>FORTALECIMIENTO PVE PSICOSOCIAL</v>
      </c>
      <c r="AD289" s="83"/>
    </row>
    <row r="290" spans="1:30" ht="38.25">
      <c r="A290" s="133"/>
      <c r="B290" s="130"/>
      <c r="C290" s="124"/>
      <c r="D290" s="127"/>
      <c r="E290" s="112"/>
      <c r="F290" s="112"/>
      <c r="G290" s="112"/>
      <c r="H290" s="67" t="str">
        <f>VLOOKUP(I290,Hoja2!A$3:I$54,2,0)</f>
        <v>TECNOLOGÍA NO AVANZADA, COMUNICACIÓN NO EFECTIVA, SOBRECARGA CUANTITATIVA Y CUALITATIVA, NO HAY VARIACIÓN EN FORMA DE TRABAJO</v>
      </c>
      <c r="I290" s="109" t="s">
        <v>149</v>
      </c>
      <c r="J290" s="67" t="str">
        <f>VLOOKUP(I290,Hoja2!A$3:I$54,3,0)</f>
        <v>ENFERMEDADES DIGESTIVAS, IRRITABILIDAD</v>
      </c>
      <c r="K290" s="68"/>
      <c r="L290" s="67" t="str">
        <f>VLOOKUP(I290,Hoja2!A$3:I$54,4,0)</f>
        <v>N/A</v>
      </c>
      <c r="M290" s="67" t="str">
        <f>VLOOKUP(I290,Hoja2!A$3:I$54,5,0)</f>
        <v>PVE PSICOSOCIAL</v>
      </c>
      <c r="N290" s="69">
        <v>2</v>
      </c>
      <c r="O290" s="69">
        <v>2</v>
      </c>
      <c r="P290" s="69">
        <v>10</v>
      </c>
      <c r="Q290" s="69">
        <f t="shared" si="45"/>
        <v>4</v>
      </c>
      <c r="R290" s="69">
        <f t="shared" si="46"/>
        <v>40</v>
      </c>
      <c r="S290" s="69" t="str">
        <f t="shared" si="47"/>
        <v>B-4</v>
      </c>
      <c r="T290" s="66" t="str">
        <f t="shared" si="48"/>
        <v>III</v>
      </c>
      <c r="U290" s="66" t="str">
        <f t="shared" si="49"/>
        <v>Mejorable</v>
      </c>
      <c r="V290" s="68">
        <v>6</v>
      </c>
      <c r="W290" s="67" t="str">
        <f>VLOOKUP(I290,Hoja2!A$3:I$54,6,0)</f>
        <v>SECUELA, CALIFICACIÓN DE ENFERMEDAD LABORAL</v>
      </c>
      <c r="X290" s="72"/>
      <c r="Y290" s="72"/>
      <c r="Z290" s="72"/>
      <c r="AA290" s="71" t="str">
        <f>VLOOKUP(I290,Hoja2!A$3:I$54,7,0)</f>
        <v>N/A</v>
      </c>
      <c r="AB290" s="71" t="str">
        <f>VLOOKUP(I290,Hoja2!A$3:I$54,8,0)</f>
        <v>N/A</v>
      </c>
      <c r="AC290" s="72" t="str">
        <f>VLOOKUP(I290,Hoja2!A$3:I$54,9,0)</f>
        <v>FORTALECIMIENTO PVE PSICOSOCIAL</v>
      </c>
      <c r="AD290" s="83"/>
    </row>
    <row r="291" spans="1:30" ht="25.5">
      <c r="A291" s="133"/>
      <c r="B291" s="130"/>
      <c r="C291" s="124"/>
      <c r="D291" s="127"/>
      <c r="E291" s="112"/>
      <c r="F291" s="112"/>
      <c r="G291" s="112"/>
      <c r="H291" s="67" t="str">
        <f>VLOOKUP(I291,Hoja2!A$3:I$54,2,0)</f>
        <v>ESTILOS DE MANDO RÍGIDOS, AUSENCIA DE CAPACITACIÓN, AUSENCIA DE PROGRAMAS DE BIENESTAR</v>
      </c>
      <c r="I291" s="109" t="s">
        <v>154</v>
      </c>
      <c r="J291" s="67" t="str">
        <f>VLOOKUP(I291,Hoja2!A$3:I$54,3,0)</f>
        <v>ESTRÉS, DEPRESIÓN, DESMOTIVACIÓN, AUSENCIA DE ATENCIÓN</v>
      </c>
      <c r="K291" s="68"/>
      <c r="L291" s="67" t="str">
        <f>VLOOKUP(I291,Hoja2!A$3:I$54,4,0)</f>
        <v>N/A</v>
      </c>
      <c r="M291" s="67" t="str">
        <f>VLOOKUP(I291,Hoja2!A$3:I$54,5,0)</f>
        <v>PVE PSICOSOCIAL</v>
      </c>
      <c r="N291" s="69">
        <v>2</v>
      </c>
      <c r="O291" s="69">
        <v>2</v>
      </c>
      <c r="P291" s="69">
        <v>10</v>
      </c>
      <c r="Q291" s="69">
        <f t="shared" si="45"/>
        <v>4</v>
      </c>
      <c r="R291" s="69">
        <f t="shared" si="46"/>
        <v>40</v>
      </c>
      <c r="S291" s="69" t="str">
        <f t="shared" si="47"/>
        <v>B-4</v>
      </c>
      <c r="T291" s="66" t="str">
        <f t="shared" si="48"/>
        <v>III</v>
      </c>
      <c r="U291" s="66" t="str">
        <f t="shared" si="49"/>
        <v>Mejorable</v>
      </c>
      <c r="V291" s="68">
        <v>6</v>
      </c>
      <c r="W291" s="67" t="str">
        <f>VLOOKUP(I291,Hoja2!A$3:I$54,6,0)</f>
        <v>SECUELA, CALIFICACIÓN DE ENFERMEDAD LABORAL</v>
      </c>
      <c r="X291" s="72"/>
      <c r="Y291" s="72"/>
      <c r="Z291" s="72"/>
      <c r="AA291" s="71" t="str">
        <f>VLOOKUP(I291,Hoja2!A$3:I$54,7,0)</f>
        <v>N/A</v>
      </c>
      <c r="AB291" s="71" t="str">
        <f>VLOOKUP(I291,Hoja2!A$3:I$54,8,0)</f>
        <v>N/A</v>
      </c>
      <c r="AC291" s="72" t="str">
        <f>VLOOKUP(I291,Hoja2!A$3:I$54,9,0)</f>
        <v>FORTALECIMIENTO PVE PSICOSOCIAL</v>
      </c>
      <c r="AD291" s="83"/>
    </row>
    <row r="292" spans="1:30" ht="25.5">
      <c r="A292" s="133"/>
      <c r="B292" s="130"/>
      <c r="C292" s="124"/>
      <c r="D292" s="127"/>
      <c r="E292" s="112"/>
      <c r="F292" s="112"/>
      <c r="G292" s="112"/>
      <c r="H292" s="67" t="str">
        <f>VLOOKUP(I292,Hoja2!A$3:I$54,2,0)</f>
        <v>SISMOS, INCENDIOS, INUNDACIONES, TERREMOTOS, VENDAVALES</v>
      </c>
      <c r="I292" s="109" t="s">
        <v>250</v>
      </c>
      <c r="J292" s="67" t="str">
        <f>VLOOKUP(I292,Hoja2!A$3:I$54,3,0)</f>
        <v>LESIONES, ATRAPAMIENTO, APLASTAMIENTO, PÉRDIDAS MATERIALES</v>
      </c>
      <c r="K292" s="68"/>
      <c r="L292" s="67" t="str">
        <f>VLOOKUP(I292,Hoja2!A$3:I$54,4,0)</f>
        <v>PG INSPECCIONES, PG EMERGENCIA</v>
      </c>
      <c r="M292" s="67" t="str">
        <f>VLOOKUP(I292,Hoja2!A$3:I$54,5,0)</f>
        <v>BRIGADAS DE EMERGENCIA</v>
      </c>
      <c r="N292" s="69">
        <v>2</v>
      </c>
      <c r="O292" s="69">
        <v>2</v>
      </c>
      <c r="P292" s="69">
        <v>10</v>
      </c>
      <c r="Q292" s="69">
        <f t="shared" si="45"/>
        <v>4</v>
      </c>
      <c r="R292" s="69">
        <f t="shared" si="46"/>
        <v>40</v>
      </c>
      <c r="S292" s="69" t="str">
        <f t="shared" si="47"/>
        <v>B-4</v>
      </c>
      <c r="T292" s="66" t="str">
        <f t="shared" si="48"/>
        <v>III</v>
      </c>
      <c r="U292" s="66" t="str">
        <f t="shared" si="49"/>
        <v>Mejorable</v>
      </c>
      <c r="V292" s="68">
        <v>6</v>
      </c>
      <c r="W292" s="67" t="str">
        <f>VLOOKUP(I292,Hoja2!A$3:I$54,6,0)</f>
        <v>SECUELA, CALIFICACIÓN DE ENFERMEDAD LABORAL, MUERTE</v>
      </c>
      <c r="X292" s="72"/>
      <c r="Y292" s="72"/>
      <c r="Z292" s="72"/>
      <c r="AA292" s="71" t="str">
        <f>VLOOKUP(I292,Hoja2!A$3:I$54,7,0)</f>
        <v>NS PLANES DE EMERGENCIA</v>
      </c>
      <c r="AB292" s="71" t="str">
        <f>VLOOKUP(I292,Hoja2!A$3:I$54,8,0)</f>
        <v>N/A</v>
      </c>
      <c r="AC292" s="72" t="str">
        <f>VLOOKUP(I292,Hoja2!A$3:I$54,9,0)</f>
        <v>N/A</v>
      </c>
      <c r="AD292" s="83"/>
    </row>
    <row r="293" spans="1:30" ht="39" customHeight="1" thickBot="1">
      <c r="A293" s="133"/>
      <c r="B293" s="130"/>
      <c r="C293" s="125"/>
      <c r="D293" s="128"/>
      <c r="E293" s="113"/>
      <c r="F293" s="113"/>
      <c r="G293" s="113"/>
      <c r="H293" s="84" t="str">
        <f>VLOOKUP(I293,Hoja2!A$3:I$54,2,0)</f>
        <v>LLUVIAS, GRANIZADA, HELADAS</v>
      </c>
      <c r="I293" s="110" t="s">
        <v>251</v>
      </c>
      <c r="J293" s="84" t="str">
        <f>VLOOKUP(I293,Hoja2!A$3:I$54,3,0)</f>
        <v>LESIONES, ATRAPAMIENTO, APLASTAMIENTO, PÉRDIDAS MATERIALES</v>
      </c>
      <c r="K293" s="85"/>
      <c r="L293" s="84" t="str">
        <f>VLOOKUP(I293,Hoja2!A$3:I$54,4,0)</f>
        <v>PG INSPECCIONES, PG EMERGENCIA</v>
      </c>
      <c r="M293" s="84" t="str">
        <f>VLOOKUP(I293,Hoja2!A$3:I$54,5,0)</f>
        <v>BRIGADAS DE EMERGENCIA</v>
      </c>
      <c r="N293" s="86">
        <v>2</v>
      </c>
      <c r="O293" s="86">
        <v>3</v>
      </c>
      <c r="P293" s="86">
        <v>10</v>
      </c>
      <c r="Q293" s="86">
        <f t="shared" si="45"/>
        <v>6</v>
      </c>
      <c r="R293" s="86">
        <f t="shared" si="46"/>
        <v>60</v>
      </c>
      <c r="S293" s="86" t="str">
        <f t="shared" si="47"/>
        <v>M-6</v>
      </c>
      <c r="T293" s="87" t="str">
        <f t="shared" si="48"/>
        <v>III</v>
      </c>
      <c r="U293" s="87" t="str">
        <f t="shared" si="49"/>
        <v>Mejorable</v>
      </c>
      <c r="V293" s="85">
        <v>6</v>
      </c>
      <c r="W293" s="84" t="str">
        <f>VLOOKUP(I293,Hoja2!A$3:I$54,6,0)</f>
        <v>SECUELA, CALIFICACIÓN DE ENFERMEDAD LABORAL, MUERTE</v>
      </c>
      <c r="X293" s="88"/>
      <c r="Y293" s="88"/>
      <c r="Z293" s="88"/>
      <c r="AA293" s="89" t="str">
        <f>VLOOKUP(I293,Hoja2!A$3:I$54,7,0)</f>
        <v>NS PLANES DE EMERGENCIA</v>
      </c>
      <c r="AB293" s="89" t="str">
        <f>VLOOKUP(I293,Hoja2!A$3:I$54,8,0)</f>
        <v>N/A</v>
      </c>
      <c r="AC293" s="88" t="str">
        <f>VLOOKUP(I293,Hoja2!A$3:I$54,9,0)</f>
        <v>N/A</v>
      </c>
      <c r="AD293" s="90"/>
    </row>
    <row r="294" spans="1:30" ht="25.5">
      <c r="A294" s="133"/>
      <c r="B294" s="130"/>
      <c r="C294" s="114"/>
      <c r="D294" s="117"/>
      <c r="E294" s="120" t="s">
        <v>327</v>
      </c>
      <c r="F294" s="120">
        <v>50</v>
      </c>
      <c r="G294" s="120" t="s">
        <v>256</v>
      </c>
      <c r="H294" s="73" t="str">
        <f>VLOOKUP(I294,Hoja2!A$3:I$54,2,0)</f>
        <v>INADECUADAS CONEXIONES ELÉCTRICAS, SATURACIÓN EN TOMAS DE ENERGÍA</v>
      </c>
      <c r="I294" s="74" t="s">
        <v>158</v>
      </c>
      <c r="J294" s="73" t="str">
        <f>VLOOKUP(I294,Hoja2!A$3:I$54,3,0)</f>
        <v>QUEMADURAS, ELECTROCUCIÓN, ARITMIA CARDIACA, MUERTE</v>
      </c>
      <c r="K294" s="75"/>
      <c r="L294" s="73" t="str">
        <f>VLOOKUP(I294,Hoja2!A$3:I$54,4,0)</f>
        <v>PG INSPECCIONES, PG EMERGENCIA, REQUISITOS MÍNIMOS PARA LÍNEAS ELÉCTRICAS</v>
      </c>
      <c r="M294" s="73" t="str">
        <f>VLOOKUP(I294,Hoja2!A$3:I$54,5,0)</f>
        <v>ELEMENTOS DE PROTECCIÓN PERSONAL</v>
      </c>
      <c r="N294" s="76">
        <v>10</v>
      </c>
      <c r="O294" s="76">
        <v>3</v>
      </c>
      <c r="P294" s="76">
        <v>60</v>
      </c>
      <c r="Q294" s="76">
        <f t="shared" si="45"/>
        <v>30</v>
      </c>
      <c r="R294" s="76">
        <f t="shared" si="46"/>
        <v>1800</v>
      </c>
      <c r="S294" s="76" t="str">
        <f t="shared" si="47"/>
        <v>MA-30</v>
      </c>
      <c r="T294" s="77" t="str">
        <f t="shared" si="48"/>
        <v>I</v>
      </c>
      <c r="U294" s="77" t="str">
        <f>IF(T294=0,"",IF(T294="IV","Aceptable",IF(T294="III","Mejorable",IF(T294="II","No Aceptable o Aceptable con Control Especifico",IF(T294="I","No Aceptable","")))))</f>
        <v>No Aceptable</v>
      </c>
      <c r="V294" s="75">
        <v>3</v>
      </c>
      <c r="W294" s="73" t="str">
        <f>VLOOKUP(I294,Hoja2!A$3:I$54,6,0)</f>
        <v>SECUELA, CALIFICACIÓN DE ENFERMEDAD LABORAL, MUERTE</v>
      </c>
      <c r="X294" s="78"/>
      <c r="Y294" s="78"/>
      <c r="Z294" s="78"/>
      <c r="AA294" s="79" t="str">
        <f>VLOOKUP(I294,Hoja2!A$3:I$54,7,0)</f>
        <v>NS LÍNEAS ELÉCTRICAS</v>
      </c>
      <c r="AB294" s="79" t="str">
        <f>VLOOKUP(I294,Hoja2!A$3:I$54,8,0)</f>
        <v>BUENAS PRACTICAS, APLICACIÓN DE PROCEDIMIENTOS</v>
      </c>
      <c r="AC294" s="80" t="str">
        <f>VLOOKUP(I294,Hoja2!A$3:I$54,9,0)</f>
        <v>BUENAS PRACTICAS, APLICACIÓN DE PROCEDIMIENTOS</v>
      </c>
      <c r="AD294" s="81"/>
    </row>
    <row r="295" spans="1:30" ht="25.5">
      <c r="A295" s="133"/>
      <c r="B295" s="130"/>
      <c r="C295" s="115"/>
      <c r="D295" s="118"/>
      <c r="E295" s="121"/>
      <c r="F295" s="121"/>
      <c r="G295" s="121"/>
      <c r="H295" s="58" t="str">
        <f>VLOOKUP(I295,Hoja2!A$3:I$54,2,0)</f>
        <v>INADECUADAS CONEXIONES ELÉCTRICAS, SATURACIÓN EN TOMAS DE ENERGÍA</v>
      </c>
      <c r="I295" s="59" t="s">
        <v>163</v>
      </c>
      <c r="J295" s="58" t="str">
        <f>VLOOKUP(I295,Hoja2!A$3:I$54,3,0)</f>
        <v>INTOXICACIÓN, QUEMADURAS</v>
      </c>
      <c r="K295" s="60"/>
      <c r="L295" s="58" t="str">
        <f>VLOOKUP(I295,Hoja2!A$3:I$54,4,0)</f>
        <v>PG INSPECCIONES, PG EMERGENCIA</v>
      </c>
      <c r="M295" s="58" t="str">
        <f>VLOOKUP(I295,Hoja2!A$3:I$54,5,0)</f>
        <v>BRIGADAS DE EMERGENCIA</v>
      </c>
      <c r="N295" s="61">
        <v>10</v>
      </c>
      <c r="O295" s="61">
        <v>3</v>
      </c>
      <c r="P295" s="61">
        <v>60</v>
      </c>
      <c r="Q295" s="61">
        <f t="shared" si="45"/>
        <v>30</v>
      </c>
      <c r="R295" s="61">
        <f t="shared" si="46"/>
        <v>1800</v>
      </c>
      <c r="S295" s="61" t="str">
        <f t="shared" si="47"/>
        <v>MA-30</v>
      </c>
      <c r="T295" s="62" t="str">
        <f t="shared" si="48"/>
        <v>I</v>
      </c>
      <c r="U295" s="62" t="str">
        <f aca="true" t="shared" si="50" ref="U295:U317">IF(T295=0,"",IF(T295="IV","Aceptable",IF(T295="III","Mejorable",IF(T295="II","No Aceptable o Aceptable con Control Especifico",IF(T295="I","No Aceptable","")))))</f>
        <v>No Aceptable</v>
      </c>
      <c r="V295" s="60">
        <v>3</v>
      </c>
      <c r="W295" s="58" t="str">
        <f>VLOOKUP(I295,Hoja2!A$3:I$54,6,0)</f>
        <v>SECUELA, CALIFICACIÓN DE ENFERMEDAD LABORAL, MUERTE</v>
      </c>
      <c r="X295" s="63"/>
      <c r="Y295" s="63"/>
      <c r="Z295" s="63"/>
      <c r="AA295" s="64" t="str">
        <f>VLOOKUP(I295,Hoja2!A$3:I$54,7,0)</f>
        <v>NS PLANES DE EMERGENCIA</v>
      </c>
      <c r="AB295" s="64" t="str">
        <f>VLOOKUP(I295,Hoja2!A$3:I$54,8,0)</f>
        <v>REPORTES DE CONDICIONES INSEGURAS</v>
      </c>
      <c r="AC295" s="65" t="str">
        <f>VLOOKUP(I295,Hoja2!A$3:I$54,9,0)</f>
        <v>N/A</v>
      </c>
      <c r="AD295" s="82"/>
    </row>
    <row r="296" spans="1:30" ht="40.5">
      <c r="A296" s="133"/>
      <c r="B296" s="130"/>
      <c r="C296" s="115"/>
      <c r="D296" s="118"/>
      <c r="E296" s="121"/>
      <c r="F296" s="121"/>
      <c r="G296" s="121"/>
      <c r="H296" s="58" t="str">
        <f>VLOOKUP(I296,Hoja2!A$3:I$54,2,0)</f>
        <v>ESCALERAS SIN BARANDAL, PISOS A DESNIVEL,INFRAESTRUCTURA DÉBIL, OBJETOS MAL UBICADOS, AUSENCIA DE ORDEN Y ASEO</v>
      </c>
      <c r="I296" s="59" t="s">
        <v>247</v>
      </c>
      <c r="J296" s="58" t="str">
        <f>VLOOKUP(I296,Hoja2!A$3:I$54,3,0)</f>
        <v>CAÍDAS DEL MISMO Y DISTINTO NIVEL, FRACTURAS, GOLPE CON OBJETOS, CAÍDA DE OBJETOS, OBSTRUCCIÓN DE VÍAS</v>
      </c>
      <c r="K296" s="60"/>
      <c r="L296" s="58" t="str">
        <f>VLOOKUP(I296,Hoja2!A$3:I$54,4,0)</f>
        <v>PG INSPECCIONES, PG EMERGENCIA</v>
      </c>
      <c r="M296" s="58" t="str">
        <f>VLOOKUP(I296,Hoja2!A$3:I$54,5,0)</f>
        <v>CAPACITACIÓN</v>
      </c>
      <c r="N296" s="61">
        <v>6</v>
      </c>
      <c r="O296" s="61">
        <v>3</v>
      </c>
      <c r="P296" s="61">
        <v>10</v>
      </c>
      <c r="Q296" s="61">
        <f t="shared" si="45"/>
        <v>18</v>
      </c>
      <c r="R296" s="61">
        <f t="shared" si="46"/>
        <v>180</v>
      </c>
      <c r="S296" s="61" t="str">
        <f t="shared" si="47"/>
        <v>A-18</v>
      </c>
      <c r="T296" s="62" t="str">
        <f t="shared" si="48"/>
        <v>II</v>
      </c>
      <c r="U296" s="62" t="str">
        <f t="shared" si="50"/>
        <v>No Aceptable o Aceptable con Control Especifico</v>
      </c>
      <c r="V296" s="60">
        <v>3</v>
      </c>
      <c r="W296" s="58" t="str">
        <f>VLOOKUP(I296,Hoja2!A$3:I$54,6,0)</f>
        <v>SECUELA, CALIFICACIÓN DE ENFERMEDAD LABORAL, MUERTE</v>
      </c>
      <c r="X296" s="65"/>
      <c r="Y296" s="65"/>
      <c r="Z296" s="65"/>
      <c r="AA296" s="64" t="str">
        <f>VLOOKUP(I296,Hoja2!A$3:I$54,7,0)</f>
        <v>N/A</v>
      </c>
      <c r="AB296" s="64" t="str">
        <f>VLOOKUP(I296,Hoja2!A$3:I$54,8,0)</f>
        <v>REPORTES DE CONDICIONES INSEGURAS</v>
      </c>
      <c r="AC296" s="65" t="str">
        <f>VLOOKUP(I296,Hoja2!A$3:I$54,9,0)</f>
        <v>SEGUIMIENTO A ACCIONES PREVENTIVAS Y CORRECTIVAS</v>
      </c>
      <c r="AD296" s="82"/>
    </row>
    <row r="297" spans="1:30" ht="25.5">
      <c r="A297" s="133"/>
      <c r="B297" s="130"/>
      <c r="C297" s="115"/>
      <c r="D297" s="118"/>
      <c r="E297" s="121"/>
      <c r="F297" s="121"/>
      <c r="G297" s="121"/>
      <c r="H297" s="58" t="str">
        <f>VLOOKUP(I297,Hoja2!A$3:I$54,2,0)</f>
        <v>SUPERFICIES DE TRABAJO IRREGULARES O DESLIZANTES</v>
      </c>
      <c r="I297" s="59" t="s">
        <v>248</v>
      </c>
      <c r="J297" s="58" t="str">
        <f>VLOOKUP(I297,Hoja2!A$3:I$54,3,0)</f>
        <v>CAÍDAS DEL MISMO Y DISTINTO NIVEL, FRACTURAS, GOLPE CON OBJETOS</v>
      </c>
      <c r="K297" s="60"/>
      <c r="L297" s="58" t="str">
        <f>VLOOKUP(I297,Hoja2!A$3:I$54,4,0)</f>
        <v>PG INSPECCIONES, PG EMERGENCIA</v>
      </c>
      <c r="M297" s="58" t="str">
        <f>VLOOKUP(I297,Hoja2!A$3:I$54,5,0)</f>
        <v>CAPACITACIÓN</v>
      </c>
      <c r="N297" s="61">
        <v>6</v>
      </c>
      <c r="O297" s="61">
        <v>4</v>
      </c>
      <c r="P297" s="61">
        <v>25</v>
      </c>
      <c r="Q297" s="61">
        <f t="shared" si="45"/>
        <v>24</v>
      </c>
      <c r="R297" s="61">
        <f t="shared" si="46"/>
        <v>600</v>
      </c>
      <c r="S297" s="61" t="str">
        <f t="shared" si="47"/>
        <v>MA-24</v>
      </c>
      <c r="T297" s="66" t="str">
        <f t="shared" si="48"/>
        <v>I</v>
      </c>
      <c r="U297" s="66" t="str">
        <f t="shared" si="50"/>
        <v>No Aceptable</v>
      </c>
      <c r="V297" s="60">
        <v>3</v>
      </c>
      <c r="W297" s="58" t="str">
        <f>VLOOKUP(I297,Hoja2!A$3:I$54,6,0)</f>
        <v>SECUELA, CALIFICACIÓN DE ENFERMEDAD LABORAL, MUERTE</v>
      </c>
      <c r="X297" s="65"/>
      <c r="Y297" s="65"/>
      <c r="Z297" s="65"/>
      <c r="AA297" s="64" t="str">
        <f>VLOOKUP(I297,Hoja2!A$3:I$54,7,0)</f>
        <v>N/A</v>
      </c>
      <c r="AB297" s="64" t="str">
        <f>VLOOKUP(I297,Hoja2!A$3:I$54,8,0)</f>
        <v>REPORTES DE CONDICIONES INSEGURAS</v>
      </c>
      <c r="AC297" s="65" t="str">
        <f>VLOOKUP(I297,Hoja2!A$3:I$54,9,0)</f>
        <v>SEGUIMIENTO A ACCIONES PREVENTIVAS Y CORRECTIVAS</v>
      </c>
      <c r="AD297" s="82"/>
    </row>
    <row r="298" spans="1:30" ht="40.5">
      <c r="A298" s="133"/>
      <c r="B298" s="130"/>
      <c r="C298" s="115"/>
      <c r="D298" s="118"/>
      <c r="E298" s="121"/>
      <c r="F298" s="121"/>
      <c r="G298" s="121"/>
      <c r="H298" s="58" t="str">
        <f>VLOOKUP(I298,Hoja2!A$3:I$54,2,0)</f>
        <v>ATROPELLAMIENTO, ENVESTIDA</v>
      </c>
      <c r="I298" s="59" t="s">
        <v>189</v>
      </c>
      <c r="J298" s="58" t="str">
        <f>VLOOKUP(I298,Hoja2!A$3:I$54,3,0)</f>
        <v>LESIONES, PÉRDIDAS MATERIALES, MUERTE</v>
      </c>
      <c r="K298" s="60"/>
      <c r="L298" s="58" t="str">
        <f>VLOOKUP(I298,Hoja2!A$3:I$54,4,0)</f>
        <v>PG INSPECCIONES, PG EMERGENCIA</v>
      </c>
      <c r="M298" s="58" t="str">
        <f>VLOOKUP(I298,Hoja2!A$3:I$54,5,0)</f>
        <v>PG SEGURIDAD VIAL</v>
      </c>
      <c r="N298" s="61">
        <v>2</v>
      </c>
      <c r="O298" s="61">
        <v>4</v>
      </c>
      <c r="P298" s="61">
        <v>25</v>
      </c>
      <c r="Q298" s="61">
        <f t="shared" si="45"/>
        <v>8</v>
      </c>
      <c r="R298" s="61">
        <f t="shared" si="46"/>
        <v>200</v>
      </c>
      <c r="S298" s="61" t="str">
        <f t="shared" si="47"/>
        <v>M-8</v>
      </c>
      <c r="T298" s="62" t="str">
        <f t="shared" si="48"/>
        <v>II</v>
      </c>
      <c r="U298" s="62" t="str">
        <f t="shared" si="50"/>
        <v>No Aceptable o Aceptable con Control Especifico</v>
      </c>
      <c r="V298" s="60">
        <v>3</v>
      </c>
      <c r="W298" s="58" t="str">
        <f>VLOOKUP(I298,Hoja2!A$3:I$54,6,0)</f>
        <v>SECUELA, CALIFICACIÓN DE ENFERMEDAD LABORAL, MUERTE</v>
      </c>
      <c r="X298" s="65"/>
      <c r="Y298" s="65"/>
      <c r="Z298" s="65"/>
      <c r="AA298" s="64" t="str">
        <f>VLOOKUP(I298,Hoja2!A$3:I$54,7,0)</f>
        <v>NS SEGURIDAD VIAL</v>
      </c>
      <c r="AB298" s="64" t="str">
        <f>VLOOKUP(I298,Hoja2!A$3:I$54,8,0)</f>
        <v>REPORTE DE CONDICIONES</v>
      </c>
      <c r="AC298" s="65" t="str">
        <f>VLOOKUP(I298,Hoja2!A$3:I$54,9,0)</f>
        <v>LISTAS PREOPERACIONALES, MANTENIMIENTO PREVENTIVO Y CORRECTIVO</v>
      </c>
      <c r="AD298" s="82"/>
    </row>
    <row r="299" spans="1:30" ht="40.5">
      <c r="A299" s="133"/>
      <c r="B299" s="130"/>
      <c r="C299" s="115"/>
      <c r="D299" s="118"/>
      <c r="E299" s="121"/>
      <c r="F299" s="121"/>
      <c r="G299" s="121"/>
      <c r="H299" s="58" t="str">
        <f>VLOOKUP(I299,Hoja2!A$3:I$54,2,0)</f>
        <v>ATRACO, ROBO, ATENTADO, SECUESTROS, DE ORDEN PÚBLICO</v>
      </c>
      <c r="I299" s="59" t="s">
        <v>180</v>
      </c>
      <c r="J299" s="58" t="str">
        <f>VLOOKUP(I299,Hoja2!A$3:I$54,3,0)</f>
        <v>HERIDAS, LESIONES FÍSICAS / PSICOLÓGICAS</v>
      </c>
      <c r="K299" s="60"/>
      <c r="L299" s="58" t="str">
        <f>VLOOKUP(I299,Hoja2!A$3:I$54,4,0)</f>
        <v>PG INSPECCIONES, PG EMERGENCIA</v>
      </c>
      <c r="M299" s="58" t="str">
        <f>VLOOKUP(I299,Hoja2!A$3:I$54,5,0)</f>
        <v>UNIFORMES CORPORATIVOS, CHAQUETAS CORPORATIVAS, CARNETIZACIÓN</v>
      </c>
      <c r="N299" s="61">
        <v>6</v>
      </c>
      <c r="O299" s="61">
        <v>3</v>
      </c>
      <c r="P299" s="61">
        <v>25</v>
      </c>
      <c r="Q299" s="61">
        <f t="shared" si="45"/>
        <v>18</v>
      </c>
      <c r="R299" s="61">
        <f t="shared" si="46"/>
        <v>450</v>
      </c>
      <c r="S299" s="61" t="str">
        <f t="shared" si="47"/>
        <v>A-18</v>
      </c>
      <c r="T299" s="62" t="str">
        <f t="shared" si="48"/>
        <v>II</v>
      </c>
      <c r="U299" s="62" t="str">
        <f t="shared" si="50"/>
        <v>No Aceptable o Aceptable con Control Especifico</v>
      </c>
      <c r="V299" s="60">
        <v>3</v>
      </c>
      <c r="W299" s="58" t="str">
        <f>VLOOKUP(I299,Hoja2!A$3:I$54,6,0)</f>
        <v>SECUELA, CALIFICACIÓN DE ENFERMEDAD LABORAL, MUERTE</v>
      </c>
      <c r="X299" s="65"/>
      <c r="Y299" s="65"/>
      <c r="Z299" s="65"/>
      <c r="AA299" s="64" t="str">
        <f>VLOOKUP(I299,Hoja2!A$3:I$54,7,0)</f>
        <v>N/A</v>
      </c>
      <c r="AB299" s="64" t="str">
        <f>VLOOKUP(I299,Hoja2!A$3:I$54,8,0)</f>
        <v>BUENAS PRACTICAS, APLICACIÓN DE PROCEDIMIENTOS</v>
      </c>
      <c r="AC299" s="65" t="str">
        <f>VLOOKUP(I299,Hoja2!A$3:I$54,9,0)</f>
        <v>BUENAS PRACTICAS</v>
      </c>
      <c r="AD299" s="82"/>
    </row>
    <row r="300" spans="1:30" ht="25.5">
      <c r="A300" s="133"/>
      <c r="B300" s="130"/>
      <c r="C300" s="115"/>
      <c r="D300" s="118"/>
      <c r="E300" s="121"/>
      <c r="F300" s="121"/>
      <c r="G300" s="121"/>
      <c r="H300" s="58" t="str">
        <f>VLOOKUP(I300,Hoja2!A$3:I$54,2,0)</f>
        <v>EXPLOSION, FUGA, DERRAME E INCENDIO</v>
      </c>
      <c r="I300" s="59" t="s">
        <v>230</v>
      </c>
      <c r="J300" s="58" t="str">
        <f>VLOOKUP(I300,Hoja2!A$3:I$54,3,0)</f>
        <v>INTOXICACIÓN, QUEMADURAS, LESIONES, ATRAPAMIENTO</v>
      </c>
      <c r="K300" s="60"/>
      <c r="L300" s="58" t="str">
        <f>VLOOKUP(I300,Hoja2!A$3:I$54,4,0)</f>
        <v>PG INSPECCIONES, PG EMERGENCIA</v>
      </c>
      <c r="M300" s="58" t="str">
        <f>VLOOKUP(I300,Hoja2!A$3:I$54,5,0)</f>
        <v>NO OBSERVADO</v>
      </c>
      <c r="N300" s="61">
        <v>2</v>
      </c>
      <c r="O300" s="61">
        <v>2</v>
      </c>
      <c r="P300" s="61">
        <v>10</v>
      </c>
      <c r="Q300" s="61">
        <f t="shared" si="45"/>
        <v>4</v>
      </c>
      <c r="R300" s="61">
        <f t="shared" si="46"/>
        <v>40</v>
      </c>
      <c r="S300" s="61" t="str">
        <f t="shared" si="47"/>
        <v>B-4</v>
      </c>
      <c r="T300" s="62" t="str">
        <f t="shared" si="48"/>
        <v>III</v>
      </c>
      <c r="U300" s="62" t="str">
        <f t="shared" si="50"/>
        <v>Mejorable</v>
      </c>
      <c r="V300" s="60">
        <v>3</v>
      </c>
      <c r="W300" s="58" t="str">
        <f>VLOOKUP(I300,Hoja2!A$3:I$54,6,0)</f>
        <v>SECUELA, CALIFICACIÓN DE ENFERMEDAD LABORAL, MUERTE</v>
      </c>
      <c r="X300" s="65"/>
      <c r="Y300" s="65"/>
      <c r="Z300" s="65"/>
      <c r="AA300" s="64" t="str">
        <f>VLOOKUP(I300,Hoja2!A$3:I$54,7,0)</f>
        <v>NS PLANES DE EMERGENCIA</v>
      </c>
      <c r="AB300" s="64" t="str">
        <f>VLOOKUP(I300,Hoja2!A$3:I$54,8,0)</f>
        <v>PROTOCOLOS DE EVACUACIÓN, PUNTO DE ENCUENTRO</v>
      </c>
      <c r="AC300" s="65" t="str">
        <f>VLOOKUP(I300,Hoja2!A$3:I$54,9,0)</f>
        <v>N/A</v>
      </c>
      <c r="AD300" s="82"/>
    </row>
    <row r="301" spans="1:30" ht="15">
      <c r="A301" s="133"/>
      <c r="B301" s="130"/>
      <c r="C301" s="115"/>
      <c r="D301" s="118"/>
      <c r="E301" s="121"/>
      <c r="F301" s="121"/>
      <c r="G301" s="121"/>
      <c r="H301" s="58" t="str">
        <f>VLOOKUP(I301,Hoja2!A$3:I$54,2,0)</f>
        <v>AUSENCIA O EXCESO DE LUZ EN UN AMBIENTE</v>
      </c>
      <c r="I301" s="59" t="s">
        <v>47</v>
      </c>
      <c r="J301" s="58" t="str">
        <f>VLOOKUP(I301,Hoja2!A$3:I$54,3,0)</f>
        <v>ESTRÉS, DIFICULTAD PARA VER, CANSANCIO VISUAL</v>
      </c>
      <c r="K301" s="60"/>
      <c r="L301" s="58" t="str">
        <f>VLOOKUP(I301,Hoja2!A$3:I$54,4,0)</f>
        <v>PG INSPECCIONES, PG EMERGENCIA</v>
      </c>
      <c r="M301" s="58" t="str">
        <f>VLOOKUP(I301,Hoja2!A$3:I$54,5,0)</f>
        <v>NO OBSERVADO</v>
      </c>
      <c r="N301" s="61">
        <v>10</v>
      </c>
      <c r="O301" s="61">
        <v>3</v>
      </c>
      <c r="P301" s="61">
        <v>25</v>
      </c>
      <c r="Q301" s="61">
        <f t="shared" si="45"/>
        <v>30</v>
      </c>
      <c r="R301" s="61">
        <f t="shared" si="46"/>
        <v>750</v>
      </c>
      <c r="S301" s="61" t="str">
        <f t="shared" si="47"/>
        <v>MA-30</v>
      </c>
      <c r="T301" s="62" t="str">
        <f t="shared" si="48"/>
        <v>I</v>
      </c>
      <c r="U301" s="62" t="str">
        <f t="shared" si="50"/>
        <v>No Aceptable</v>
      </c>
      <c r="V301" s="60">
        <v>3</v>
      </c>
      <c r="W301" s="58" t="str">
        <f>VLOOKUP(I301,Hoja2!A$3:I$54,6,0)</f>
        <v>SECUELA, CALIFICACIÓN DE ENFERMEDAD LABORAL</v>
      </c>
      <c r="X301" s="65"/>
      <c r="Y301" s="65"/>
      <c r="Z301" s="65"/>
      <c r="AA301" s="64" t="str">
        <f>VLOOKUP(I301,Hoja2!A$3:I$54,7,0)</f>
        <v>N/A</v>
      </c>
      <c r="AB301" s="64" t="str">
        <f>VLOOKUP(I301,Hoja2!A$3:I$54,8,0)</f>
        <v>AUTOCUIDADO E HIGIENE</v>
      </c>
      <c r="AC301" s="65" t="str">
        <f>VLOOKUP(I301,Hoja2!A$3:I$54,9,0)</f>
        <v>PG HIGIENE</v>
      </c>
      <c r="AD301" s="82"/>
    </row>
    <row r="302" spans="1:30" ht="25.5">
      <c r="A302" s="133"/>
      <c r="B302" s="130"/>
      <c r="C302" s="115"/>
      <c r="D302" s="118"/>
      <c r="E302" s="121"/>
      <c r="F302" s="121"/>
      <c r="G302" s="121"/>
      <c r="H302" s="58" t="str">
        <f>VLOOKUP(I302,Hoja2!A$3:I$54,2,0)</f>
        <v>POLVOS INORGÁNICOS</v>
      </c>
      <c r="I302" s="59" t="s">
        <v>78</v>
      </c>
      <c r="J302" s="58" t="str">
        <f>VLOOKUP(I302,Hoja2!A$3:I$54,3,0)</f>
        <v>COMPLICACIONES RESPIRATORIAS</v>
      </c>
      <c r="K302" s="60"/>
      <c r="L302" s="58" t="str">
        <f>VLOOKUP(I302,Hoja2!A$3:I$54,4,0)</f>
        <v>PG INSPECCIONES, PG EMERGENCIA, PG RIESGO QUÍMICO</v>
      </c>
      <c r="M302" s="58" t="str">
        <f>VLOOKUP(I302,Hoja2!A$3:I$54,5,0)</f>
        <v>ELEMENTOS DE PROTECCIÓN PERSONAL</v>
      </c>
      <c r="N302" s="61">
        <v>2</v>
      </c>
      <c r="O302" s="61">
        <v>3</v>
      </c>
      <c r="P302" s="61">
        <v>10</v>
      </c>
      <c r="Q302" s="61">
        <f t="shared" si="45"/>
        <v>6</v>
      </c>
      <c r="R302" s="61">
        <f t="shared" si="46"/>
        <v>60</v>
      </c>
      <c r="S302" s="61" t="str">
        <f t="shared" si="47"/>
        <v>M-6</v>
      </c>
      <c r="T302" s="62" t="str">
        <f t="shared" si="48"/>
        <v>III</v>
      </c>
      <c r="U302" s="62" t="str">
        <f t="shared" si="50"/>
        <v>Mejorable</v>
      </c>
      <c r="V302" s="60">
        <v>3</v>
      </c>
      <c r="W302" s="58" t="str">
        <f>VLOOKUP(I302,Hoja2!A$3:I$54,6,0)</f>
        <v>SECUELA, CALIFICACIÓN DE ENFERMEDAD LABORAL</v>
      </c>
      <c r="X302" s="65"/>
      <c r="Y302" s="65"/>
      <c r="Z302" s="65"/>
      <c r="AA302" s="64" t="str">
        <f>VLOOKUP(I302,Hoja2!A$3:I$54,7,0)</f>
        <v>NS QUIMICOS</v>
      </c>
      <c r="AB302" s="64" t="str">
        <f>VLOOKUP(I302,Hoja2!A$3:I$54,8,0)</f>
        <v>BUENAS PRACTICAS Y USO DE EPP</v>
      </c>
      <c r="AC302" s="65" t="str">
        <f>VLOOKUP(I302,Hoja2!A$3:I$54,9,0)</f>
        <v>PG HIGIENE</v>
      </c>
      <c r="AD302" s="82"/>
    </row>
    <row r="303" spans="1:30" ht="25.5">
      <c r="A303" s="133"/>
      <c r="B303" s="130"/>
      <c r="C303" s="115"/>
      <c r="D303" s="118"/>
      <c r="E303" s="121"/>
      <c r="F303" s="121"/>
      <c r="G303" s="121"/>
      <c r="H303" s="58" t="str">
        <f>VLOOKUP(I303,Hoja2!A$3:I$54,2,0)</f>
        <v>MATERIAL PARTICULADO</v>
      </c>
      <c r="I303" s="59" t="s">
        <v>84</v>
      </c>
      <c r="J303" s="58" t="str">
        <f>VLOOKUP(I303,Hoja2!A$3:I$54,3,0)</f>
        <v>COMPLICACIONES RESPIRATORIAS</v>
      </c>
      <c r="K303" s="60"/>
      <c r="L303" s="58" t="str">
        <f>VLOOKUP(I303,Hoja2!A$3:I$54,4,0)</f>
        <v>PG INSPECCIONES, PG EMERGENCIA, PG RIESGO QUÍMICO</v>
      </c>
      <c r="M303" s="58" t="str">
        <f>VLOOKUP(I303,Hoja2!A$3:I$54,5,0)</f>
        <v>ELEMENTOS DE PROTECCIÓN PERSONAL</v>
      </c>
      <c r="N303" s="61">
        <v>2</v>
      </c>
      <c r="O303" s="61">
        <v>1</v>
      </c>
      <c r="P303" s="61">
        <v>10</v>
      </c>
      <c r="Q303" s="61">
        <f t="shared" si="45"/>
        <v>2</v>
      </c>
      <c r="R303" s="61">
        <f t="shared" si="46"/>
        <v>20</v>
      </c>
      <c r="S303" s="61" t="str">
        <f t="shared" si="47"/>
        <v>B-2</v>
      </c>
      <c r="T303" s="62" t="str">
        <f t="shared" si="48"/>
        <v>IV</v>
      </c>
      <c r="U303" s="62" t="str">
        <f t="shared" si="50"/>
        <v>Aceptable</v>
      </c>
      <c r="V303" s="60">
        <v>3</v>
      </c>
      <c r="W303" s="58" t="str">
        <f>VLOOKUP(I303,Hoja2!A$3:I$54,6,0)</f>
        <v>SECUELA, CALIFICACIÓN DE ENFERMEDAD LABORAL</v>
      </c>
      <c r="X303" s="65"/>
      <c r="Y303" s="65"/>
      <c r="Z303" s="65"/>
      <c r="AA303" s="64" t="str">
        <f>VLOOKUP(I303,Hoja2!A$3:I$54,7,0)</f>
        <v>NS QUIMICOS</v>
      </c>
      <c r="AB303" s="64" t="str">
        <f>VLOOKUP(I303,Hoja2!A$3:I$54,8,0)</f>
        <v>BUENAS PRACTICAS Y USO DE EPP</v>
      </c>
      <c r="AC303" s="65" t="str">
        <f>VLOOKUP(I303,Hoja2!A$3:I$54,9,0)</f>
        <v>FORTALECIMIENTO PVE QUÍMICO</v>
      </c>
      <c r="AD303" s="82"/>
    </row>
    <row r="304" spans="1:30" ht="25.5">
      <c r="A304" s="133"/>
      <c r="B304" s="130"/>
      <c r="C304" s="115"/>
      <c r="D304" s="118"/>
      <c r="E304" s="121"/>
      <c r="F304" s="121"/>
      <c r="G304" s="121"/>
      <c r="H304" s="58" t="str">
        <f>VLOOKUP(I304,Hoja2!A$3:I$54,2,0)</f>
        <v>HUMOS METÁLICOS O NO METÁLICOS</v>
      </c>
      <c r="I304" s="59" t="s">
        <v>93</v>
      </c>
      <c r="J304" s="58" t="str">
        <f>VLOOKUP(I304,Hoja2!A$3:I$54,3,0)</f>
        <v>COMPLICACIONES RESPIRATORIAS</v>
      </c>
      <c r="K304" s="60"/>
      <c r="L304" s="58" t="str">
        <f>VLOOKUP(I304,Hoja2!A$3:I$54,4,0)</f>
        <v>PG INSPECCIONES, PG EMERGENCIA, PG RIESGO QUÍMICO</v>
      </c>
      <c r="M304" s="58" t="str">
        <f>VLOOKUP(I304,Hoja2!A$3:I$54,5,0)</f>
        <v>ELEMENTOS DE PROTECCIÓN PERSONAL</v>
      </c>
      <c r="N304" s="61">
        <v>2</v>
      </c>
      <c r="O304" s="61">
        <v>1</v>
      </c>
      <c r="P304" s="61">
        <v>10</v>
      </c>
      <c r="Q304" s="61">
        <f t="shared" si="45"/>
        <v>2</v>
      </c>
      <c r="R304" s="61">
        <f t="shared" si="46"/>
        <v>20</v>
      </c>
      <c r="S304" s="61" t="str">
        <f t="shared" si="47"/>
        <v>B-2</v>
      </c>
      <c r="T304" s="62" t="str">
        <f t="shared" si="48"/>
        <v>IV</v>
      </c>
      <c r="U304" s="62" t="str">
        <f t="shared" si="50"/>
        <v>Aceptable</v>
      </c>
      <c r="V304" s="60">
        <v>3</v>
      </c>
      <c r="W304" s="58" t="str">
        <f>VLOOKUP(I304,Hoja2!A$3:I$54,6,0)</f>
        <v>SECUELA, CALIFICACIÓN DE ENFERMEDAD LABORAL, MUERTE</v>
      </c>
      <c r="X304" s="65"/>
      <c r="Y304" s="65"/>
      <c r="Z304" s="65"/>
      <c r="AA304" s="64" t="str">
        <f>VLOOKUP(I304,Hoja2!A$3:I$54,7,0)</f>
        <v>NS QUIMICOS</v>
      </c>
      <c r="AB304" s="64" t="str">
        <f>VLOOKUP(I304,Hoja2!A$3:I$54,8,0)</f>
        <v>BUENAS PRACTICAS, AUTOCUIDADO Y EPP</v>
      </c>
      <c r="AC304" s="65" t="str">
        <f>VLOOKUP(I304,Hoja2!A$3:I$54,9,0)</f>
        <v>FORTALECIMIENTO PVE QUÍMICO</v>
      </c>
      <c r="AD304" s="82"/>
    </row>
    <row r="305" spans="1:30" ht="15">
      <c r="A305" s="133"/>
      <c r="B305" s="130"/>
      <c r="C305" s="115"/>
      <c r="D305" s="118"/>
      <c r="E305" s="121"/>
      <c r="F305" s="121"/>
      <c r="G305" s="121"/>
      <c r="H305" s="58" t="str">
        <f>VLOOKUP(I305,Hoja2!A$3:I$54,2,0)</f>
        <v>MICROORGANISMOS</v>
      </c>
      <c r="I305" s="59" t="s">
        <v>237</v>
      </c>
      <c r="J305" s="58" t="str">
        <f>VLOOKUP(I305,Hoja2!A$3:I$54,3,0)</f>
        <v>GRIPAS, NAUSEAS, MAREOS, MALESTAR GENERAL</v>
      </c>
      <c r="K305" s="60"/>
      <c r="L305" s="58" t="str">
        <f>VLOOKUP(I305,Hoja2!A$3:I$54,4,0)</f>
        <v>PG INSPECCIONES, PG EMERGENCIA</v>
      </c>
      <c r="M305" s="58" t="str">
        <f>VLOOKUP(I305,Hoja2!A$3:I$54,5,0)</f>
        <v>PVE BIOLÓGICO</v>
      </c>
      <c r="N305" s="61">
        <v>2</v>
      </c>
      <c r="O305" s="61">
        <v>1</v>
      </c>
      <c r="P305" s="61">
        <v>10</v>
      </c>
      <c r="Q305" s="61">
        <f t="shared" si="45"/>
        <v>2</v>
      </c>
      <c r="R305" s="61">
        <f t="shared" si="46"/>
        <v>20</v>
      </c>
      <c r="S305" s="61" t="str">
        <f t="shared" si="47"/>
        <v>B-2</v>
      </c>
      <c r="T305" s="62" t="str">
        <f t="shared" si="48"/>
        <v>IV</v>
      </c>
      <c r="U305" s="62" t="str">
        <f t="shared" si="50"/>
        <v>Aceptable</v>
      </c>
      <c r="V305" s="60">
        <v>3</v>
      </c>
      <c r="W305" s="58" t="str">
        <f>VLOOKUP(I305,Hoja2!A$3:I$54,6,0)</f>
        <v>SECUELA</v>
      </c>
      <c r="X305" s="65"/>
      <c r="Y305" s="65"/>
      <c r="Z305" s="65"/>
      <c r="AA305" s="64" t="str">
        <f>VLOOKUP(I305,Hoja2!A$3:I$54,7,0)</f>
        <v>NS BIOLÓGICO</v>
      </c>
      <c r="AB305" s="64" t="str">
        <f>VLOOKUP(I305,Hoja2!A$3:I$54,8,0)</f>
        <v>N/A</v>
      </c>
      <c r="AC305" s="65" t="str">
        <f>VLOOKUP(I305,Hoja2!A$3:I$54,9,0)</f>
        <v>BUENAS PRACTICAS</v>
      </c>
      <c r="AD305" s="82"/>
    </row>
    <row r="306" spans="1:30" ht="25.5">
      <c r="A306" s="133"/>
      <c r="B306" s="130"/>
      <c r="C306" s="115"/>
      <c r="D306" s="118"/>
      <c r="E306" s="121"/>
      <c r="F306" s="121"/>
      <c r="G306" s="121"/>
      <c r="H306" s="58" t="str">
        <f>VLOOKUP(I306,Hoja2!A$3:I$54,2,0)</f>
        <v>MICROORGANISMOS EN EL AMBIENTE</v>
      </c>
      <c r="I306" s="59" t="s">
        <v>240</v>
      </c>
      <c r="J306" s="58" t="str">
        <f>VLOOKUP(I306,Hoja2!A$3:I$54,3,0)</f>
        <v>LESIONES EN LA PIEL, MALESTAR GENERAL</v>
      </c>
      <c r="K306" s="60"/>
      <c r="L306" s="58" t="str">
        <f>VLOOKUP(I306,Hoja2!A$3:I$54,4,0)</f>
        <v>PG INSPECCIONES, PG EMERGENCIA</v>
      </c>
      <c r="M306" s="58" t="str">
        <f>VLOOKUP(I306,Hoja2!A$3:I$54,5,0)</f>
        <v>PVE BIOLÓGICO, ELEMENTOS DE PROTECCION PERSONAL</v>
      </c>
      <c r="N306" s="61">
        <v>2</v>
      </c>
      <c r="O306" s="61">
        <v>3</v>
      </c>
      <c r="P306" s="61">
        <v>10</v>
      </c>
      <c r="Q306" s="61">
        <f t="shared" si="45"/>
        <v>6</v>
      </c>
      <c r="R306" s="61">
        <f t="shared" si="46"/>
        <v>60</v>
      </c>
      <c r="S306" s="61" t="str">
        <f t="shared" si="47"/>
        <v>M-6</v>
      </c>
      <c r="T306" s="62" t="str">
        <f t="shared" si="48"/>
        <v>III</v>
      </c>
      <c r="U306" s="62" t="str">
        <f t="shared" si="50"/>
        <v>Mejorable</v>
      </c>
      <c r="V306" s="60">
        <v>3</v>
      </c>
      <c r="W306" s="58" t="str">
        <f>VLOOKUP(I306,Hoja2!A$3:I$54,6,0)</f>
        <v>SECUELA, CALIFICACIÓN DE ENFERMEDAD LABORAL, MUERTE</v>
      </c>
      <c r="X306" s="65"/>
      <c r="Y306" s="65"/>
      <c r="Z306" s="65"/>
      <c r="AA306" s="64" t="str">
        <f>VLOOKUP(I306,Hoja2!A$3:I$54,7,0)</f>
        <v>NS BIOLÓGICO</v>
      </c>
      <c r="AB306" s="64" t="str">
        <f>VLOOKUP(I306,Hoja2!A$3:I$54,8,0)</f>
        <v>AUTOCIODADO E HIGIENE, USO DE EPP</v>
      </c>
      <c r="AC306" s="65" t="str">
        <f>VLOOKUP(I306,Hoja2!A$3:I$54,9,0)</f>
        <v>N/A</v>
      </c>
      <c r="AD306" s="82"/>
    </row>
    <row r="307" spans="1:30" ht="25.5">
      <c r="A307" s="133"/>
      <c r="B307" s="130"/>
      <c r="C307" s="115"/>
      <c r="D307" s="118"/>
      <c r="E307" s="121"/>
      <c r="F307" s="121"/>
      <c r="G307" s="121"/>
      <c r="H307" s="58" t="str">
        <f>VLOOKUP(I307,Hoja2!A$3:I$54,2,0)</f>
        <v>HONGOS</v>
      </c>
      <c r="I307" s="59" t="s">
        <v>113</v>
      </c>
      <c r="J307" s="58" t="str">
        <f>VLOOKUP(I307,Hoja2!A$3:I$54,3,0)</f>
        <v>LESIONES EN LA PIEL</v>
      </c>
      <c r="K307" s="60"/>
      <c r="L307" s="58" t="str">
        <f>VLOOKUP(I307,Hoja2!A$3:I$54,4,0)</f>
        <v>PG INSPECCIONES, PG EMERGENCIA</v>
      </c>
      <c r="M307" s="58" t="str">
        <f>VLOOKUP(I307,Hoja2!A$3:I$54,5,0)</f>
        <v>PVE BIOLÓGICO</v>
      </c>
      <c r="N307" s="61">
        <v>2</v>
      </c>
      <c r="O307" s="61">
        <v>1</v>
      </c>
      <c r="P307" s="61">
        <v>10</v>
      </c>
      <c r="Q307" s="61">
        <f t="shared" si="45"/>
        <v>2</v>
      </c>
      <c r="R307" s="61">
        <f t="shared" si="46"/>
        <v>20</v>
      </c>
      <c r="S307" s="61" t="str">
        <f t="shared" si="47"/>
        <v>B-2</v>
      </c>
      <c r="T307" s="62" t="str">
        <f t="shared" si="48"/>
        <v>IV</v>
      </c>
      <c r="U307" s="62" t="str">
        <f t="shared" si="50"/>
        <v>Aceptable</v>
      </c>
      <c r="V307" s="60">
        <v>3</v>
      </c>
      <c r="W307" s="58" t="str">
        <f>VLOOKUP(I307,Hoja2!A$3:I$54,6,0)</f>
        <v>SECUELA</v>
      </c>
      <c r="X307" s="65"/>
      <c r="Y307" s="65"/>
      <c r="Z307" s="65"/>
      <c r="AA307" s="64" t="str">
        <f>VLOOKUP(I307,Hoja2!A$3:I$54,7,0)</f>
        <v>NS BIOLÓGICO</v>
      </c>
      <c r="AB307" s="64" t="str">
        <f>VLOOKUP(I307,Hoja2!A$3:I$54,8,0)</f>
        <v>AUTOCUIDADO E HIGIENE, USO DE EPP</v>
      </c>
      <c r="AC307" s="65" t="str">
        <f>VLOOKUP(I307,Hoja2!A$3:I$54,9,0)</f>
        <v>N/A</v>
      </c>
      <c r="AD307" s="82"/>
    </row>
    <row r="308" spans="1:30" ht="40.5">
      <c r="A308" s="133"/>
      <c r="B308" s="130"/>
      <c r="C308" s="115"/>
      <c r="D308" s="118"/>
      <c r="E308" s="121"/>
      <c r="F308" s="121"/>
      <c r="G308" s="121"/>
      <c r="H308" s="58" t="str">
        <f>VLOOKUP(I308,Hoja2!A$3:I$54,2,0)</f>
        <v>FLUIDOS</v>
      </c>
      <c r="I308" s="59" t="s">
        <v>117</v>
      </c>
      <c r="J308" s="58" t="str">
        <f>VLOOKUP(I308,Hoja2!A$3:I$54,3,0)</f>
        <v>LESIONES DÉRMICAS</v>
      </c>
      <c r="K308" s="60"/>
      <c r="L308" s="58" t="str">
        <f>VLOOKUP(I308,Hoja2!A$3:I$54,4,0)</f>
        <v>PG INSPECCIONES, PG EMERGENCIA</v>
      </c>
      <c r="M308" s="58" t="str">
        <f>VLOOKUP(I308,Hoja2!A$3:I$54,5,0)</f>
        <v>PVE BIOLÓGICO, ELEMENTOS DE PROTECCION PERSONAL</v>
      </c>
      <c r="N308" s="61">
        <v>2</v>
      </c>
      <c r="O308" s="61">
        <v>4</v>
      </c>
      <c r="P308" s="61">
        <v>25</v>
      </c>
      <c r="Q308" s="61">
        <f aca="true" t="shared" si="51" ref="Q308:Q371">N308*O308</f>
        <v>8</v>
      </c>
      <c r="R308" s="61">
        <f aca="true" t="shared" si="52" ref="R308:R371">Q308*P308</f>
        <v>200</v>
      </c>
      <c r="S308" s="61" t="str">
        <f aca="true" t="shared" si="53" ref="S308:S371">IF(Q308=40,"MA-40",IF(Q308=30,"MA-30",IF(Q308=20,"A-20",IF(Q308=10,"A-10",IF(Q308=24,"MA-24",IF(Q308=18,"A-18",IF(Q308=12,"A-12",IF(Q308=6,"M-6",IF(Q308=8,"M-8",IF(Q308=6,"M-6",IF(Q308=4,"B-4",IF(Q308=2,"B-2",))))))))))))</f>
        <v>M-8</v>
      </c>
      <c r="T308" s="62" t="str">
        <f aca="true" t="shared" si="54" ref="T308:T371">IF(R308&lt;=20,"IV",IF(R308&lt;=120,"III",IF(R308&lt;=500,"II",IF(R308&lt;=4000,"I"))))</f>
        <v>II</v>
      </c>
      <c r="U308" s="62" t="str">
        <f t="shared" si="50"/>
        <v>No Aceptable o Aceptable con Control Especifico</v>
      </c>
      <c r="V308" s="60">
        <v>3</v>
      </c>
      <c r="W308" s="58" t="str">
        <f>VLOOKUP(I308,Hoja2!A$3:I$54,6,0)</f>
        <v>SECUELA, CALIFICACIÓN DE ENFERMEDAD LABORAL, MUERTE</v>
      </c>
      <c r="X308" s="65"/>
      <c r="Y308" s="65"/>
      <c r="Z308" s="65"/>
      <c r="AA308" s="64" t="str">
        <f>VLOOKUP(I308,Hoja2!A$3:I$54,7,0)</f>
        <v>NS BIOLÓGICO</v>
      </c>
      <c r="AB308" s="64" t="str">
        <f>VLOOKUP(I308,Hoja2!A$3:I$54,8,0)</f>
        <v>AUTOCUIDADO E HIGIENE, USO DE EPP</v>
      </c>
      <c r="AC308" s="65" t="str">
        <f>VLOOKUP(I308,Hoja2!A$3:I$54,9,0)</f>
        <v>N/A</v>
      </c>
      <c r="AD308" s="82"/>
    </row>
    <row r="309" spans="1:30" ht="25.5">
      <c r="A309" s="133"/>
      <c r="B309" s="130"/>
      <c r="C309" s="115"/>
      <c r="D309" s="118"/>
      <c r="E309" s="121"/>
      <c r="F309" s="121"/>
      <c r="G309" s="121"/>
      <c r="H309" s="58" t="str">
        <f>VLOOKUP(I309,Hoja2!A$3:I$54,2,0)</f>
        <v>PARÁSITOS</v>
      </c>
      <c r="I309" s="59" t="s">
        <v>119</v>
      </c>
      <c r="J309" s="58" t="str">
        <f>VLOOKUP(I309,Hoja2!A$3:I$54,3,0)</f>
        <v>LESIONES, INFECCIONES PARASITARIAS</v>
      </c>
      <c r="K309" s="60"/>
      <c r="L309" s="58" t="str">
        <f>VLOOKUP(I309,Hoja2!A$3:I$54,4,0)</f>
        <v>PG INSPECCIONES, PG EMERGENCIA</v>
      </c>
      <c r="M309" s="58" t="str">
        <f>VLOOKUP(I309,Hoja2!A$3:I$54,5,0)</f>
        <v>PVE BIOLÓGICO, ELEMENTOS DE PROTECCION PERSONAL</v>
      </c>
      <c r="N309" s="61">
        <v>2</v>
      </c>
      <c r="O309" s="61">
        <v>2</v>
      </c>
      <c r="P309" s="61">
        <v>10</v>
      </c>
      <c r="Q309" s="61">
        <f t="shared" si="51"/>
        <v>4</v>
      </c>
      <c r="R309" s="61">
        <f t="shared" si="52"/>
        <v>40</v>
      </c>
      <c r="S309" s="61" t="str">
        <f t="shared" si="53"/>
        <v>B-4</v>
      </c>
      <c r="T309" s="62" t="str">
        <f t="shared" si="54"/>
        <v>III</v>
      </c>
      <c r="U309" s="62" t="str">
        <f t="shared" si="50"/>
        <v>Mejorable</v>
      </c>
      <c r="V309" s="60">
        <v>3</v>
      </c>
      <c r="W309" s="58" t="str">
        <f>VLOOKUP(I309,Hoja2!A$3:I$54,6,0)</f>
        <v>SECUELA</v>
      </c>
      <c r="X309" s="65"/>
      <c r="Y309" s="65"/>
      <c r="Z309" s="65"/>
      <c r="AA309" s="64" t="str">
        <f>VLOOKUP(I309,Hoja2!A$3:I$54,7,0)</f>
        <v>NS BIOLÓGICO</v>
      </c>
      <c r="AB309" s="64" t="str">
        <f>VLOOKUP(I309,Hoja2!A$3:I$54,8,0)</f>
        <v>AUTOCUIDADO E HIGIENE, USO DE EPP</v>
      </c>
      <c r="AC309" s="65" t="str">
        <f>VLOOKUP(I309,Hoja2!A$3:I$54,9,0)</f>
        <v>N/A</v>
      </c>
      <c r="AD309" s="82"/>
    </row>
    <row r="310" spans="1:30" ht="25.5">
      <c r="A310" s="133"/>
      <c r="B310" s="130"/>
      <c r="C310" s="115"/>
      <c r="D310" s="118"/>
      <c r="E310" s="121"/>
      <c r="F310" s="121"/>
      <c r="G310" s="121"/>
      <c r="H310" s="58" t="str">
        <f>VLOOKUP(I310,Hoja2!A$3:I$54,2,0)</f>
        <v>ANIMALES VIVOS</v>
      </c>
      <c r="I310" s="59" t="s">
        <v>122</v>
      </c>
      <c r="J310" s="58" t="str">
        <f>VLOOKUP(I310,Hoja2!A$3:I$54,3,0)</f>
        <v>LESIONES EN TEJIDOS, INFECCIONES, ENFERMADES INFECTOCONTAGIOSAS</v>
      </c>
      <c r="K310" s="60"/>
      <c r="L310" s="58" t="str">
        <f>VLOOKUP(I310,Hoja2!A$3:I$54,4,0)</f>
        <v>PG INSPECCIONES, PG EMERGENCIA</v>
      </c>
      <c r="M310" s="58" t="str">
        <f>VLOOKUP(I310,Hoja2!A$3:I$54,5,0)</f>
        <v>ELEMENTOS DE PROTECCIÓN PERSONAL</v>
      </c>
      <c r="N310" s="61">
        <v>2</v>
      </c>
      <c r="O310" s="61">
        <v>2</v>
      </c>
      <c r="P310" s="61">
        <v>10</v>
      </c>
      <c r="Q310" s="61">
        <f t="shared" si="51"/>
        <v>4</v>
      </c>
      <c r="R310" s="61">
        <f t="shared" si="52"/>
        <v>40</v>
      </c>
      <c r="S310" s="61" t="str">
        <f t="shared" si="53"/>
        <v>B-4</v>
      </c>
      <c r="T310" s="62" t="str">
        <f t="shared" si="54"/>
        <v>III</v>
      </c>
      <c r="U310" s="62" t="str">
        <f t="shared" si="50"/>
        <v>Mejorable</v>
      </c>
      <c r="V310" s="60">
        <v>3</v>
      </c>
      <c r="W310" s="58" t="str">
        <f>VLOOKUP(I310,Hoja2!A$3:I$54,6,0)</f>
        <v>SECUELA, CALIFICACIÓN DE ENFERMEDAD LABORAL, MUERTE</v>
      </c>
      <c r="X310" s="65"/>
      <c r="Y310" s="65"/>
      <c r="Z310" s="65"/>
      <c r="AA310" s="64" t="str">
        <f>VLOOKUP(I310,Hoja2!A$3:I$54,7,0)</f>
        <v>NS BIOLÓGICO</v>
      </c>
      <c r="AB310" s="64" t="str">
        <f>VLOOKUP(I310,Hoja2!A$3:I$54,8,0)</f>
        <v>AUTOCUIDADO E HIGIENE, USO DE EPP</v>
      </c>
      <c r="AC310" s="65" t="str">
        <f>VLOOKUP(I310,Hoja2!A$3:I$54,9,0)</f>
        <v>BUENAS PRACTICAS</v>
      </c>
      <c r="AD310" s="82"/>
    </row>
    <row r="311" spans="1:30" ht="38.25">
      <c r="A311" s="133"/>
      <c r="B311" s="130"/>
      <c r="C311" s="115"/>
      <c r="D311" s="118"/>
      <c r="E311" s="121"/>
      <c r="F311" s="121"/>
      <c r="G311" s="121"/>
      <c r="H311" s="58" t="str">
        <f>VLOOKUP(I311,Hoja2!A$3:I$54,2,0)</f>
        <v>CARGA DE UN PESO MAYOR AL RECOMENDADO</v>
      </c>
      <c r="I311" s="59" t="s">
        <v>125</v>
      </c>
      <c r="J311" s="58" t="str">
        <f>VLOOKUP(I311,Hoja2!A$3:I$54,3,0)</f>
        <v>LESIONES OSTEOMUSCULARES</v>
      </c>
      <c r="K311" s="60"/>
      <c r="L311" s="58" t="str">
        <f>VLOOKUP(I311,Hoja2!A$3:I$54,4,0)</f>
        <v>PG INSPECCIONES, PG EMERGENCIA</v>
      </c>
      <c r="M311" s="58" t="str">
        <f>VLOOKUP(I311,Hoja2!A$3:I$54,5,0)</f>
        <v>PVE BIOMECÁNICO, PROGRAMA PAUSAS ACTIVAS, PG MEDICINA PREVENTIVA Y DEL TRABAJO</v>
      </c>
      <c r="N311" s="61">
        <v>2</v>
      </c>
      <c r="O311" s="61">
        <v>3</v>
      </c>
      <c r="P311" s="61">
        <v>10</v>
      </c>
      <c r="Q311" s="61">
        <f t="shared" si="51"/>
        <v>6</v>
      </c>
      <c r="R311" s="61">
        <f t="shared" si="52"/>
        <v>60</v>
      </c>
      <c r="S311" s="61" t="str">
        <f t="shared" si="53"/>
        <v>M-6</v>
      </c>
      <c r="T311" s="62" t="str">
        <f t="shared" si="54"/>
        <v>III</v>
      </c>
      <c r="U311" s="62" t="str">
        <f t="shared" si="50"/>
        <v>Mejorable</v>
      </c>
      <c r="V311" s="60">
        <v>3</v>
      </c>
      <c r="W311" s="58" t="str">
        <f>VLOOKUP(I311,Hoja2!A$3:I$54,6,0)</f>
        <v>SECUELA, CALIFICACIÓN DE ENFERMEDAD LABORAL</v>
      </c>
      <c r="X311" s="65"/>
      <c r="Y311" s="65"/>
      <c r="Z311" s="65"/>
      <c r="AA311" s="64" t="str">
        <f>VLOOKUP(I311,Hoja2!A$3:I$54,7,0)</f>
        <v>NS MANEJO DE CARGAS</v>
      </c>
      <c r="AB311" s="64" t="str">
        <f>VLOOKUP(I311,Hoja2!A$3:I$54,8,0)</f>
        <v>LEVANTAMIENTO MANUAL Y MECÁNICO DE CARGAS</v>
      </c>
      <c r="AC311" s="65" t="str">
        <f>VLOOKUP(I311,Hoja2!A$3:I$54,9,0)</f>
        <v>FORTALECIMIENTO PVE BIOMECÁNICO</v>
      </c>
      <c r="AD311" s="82"/>
    </row>
    <row r="312" spans="1:30" ht="25.5">
      <c r="A312" s="133"/>
      <c r="B312" s="130"/>
      <c r="C312" s="115"/>
      <c r="D312" s="118"/>
      <c r="E312" s="121"/>
      <c r="F312" s="121"/>
      <c r="G312" s="121"/>
      <c r="H312" s="58" t="str">
        <f>VLOOKUP(I312,Hoja2!A$3:I$54,2,0)</f>
        <v>RELACIONES, COHESIÓN, CALIDAD DE INTERACCIONES NO EFECTIVA, NO HAY TRABAJO EN EQUIPO</v>
      </c>
      <c r="I312" s="59" t="s">
        <v>141</v>
      </c>
      <c r="J312" s="58" t="str">
        <f>VLOOKUP(I312,Hoja2!A$3:I$54,3,0)</f>
        <v>ENFERMEDADES DIGESTIVAS, IRRITABILIDAD</v>
      </c>
      <c r="K312" s="60"/>
      <c r="L312" s="58" t="str">
        <f>VLOOKUP(I312,Hoja2!A$3:I$54,4,0)</f>
        <v>N/A</v>
      </c>
      <c r="M312" s="58" t="str">
        <f>VLOOKUP(I312,Hoja2!A$3:I$54,5,0)</f>
        <v>PVE PSICOSOCIAL</v>
      </c>
      <c r="N312" s="61">
        <v>2</v>
      </c>
      <c r="O312" s="61">
        <v>3</v>
      </c>
      <c r="P312" s="61">
        <v>10</v>
      </c>
      <c r="Q312" s="61">
        <f t="shared" si="51"/>
        <v>6</v>
      </c>
      <c r="R312" s="61">
        <f t="shared" si="52"/>
        <v>60</v>
      </c>
      <c r="S312" s="61" t="str">
        <f t="shared" si="53"/>
        <v>M-6</v>
      </c>
      <c r="T312" s="62" t="str">
        <f t="shared" si="54"/>
        <v>III</v>
      </c>
      <c r="U312" s="62" t="str">
        <f t="shared" si="50"/>
        <v>Mejorable</v>
      </c>
      <c r="V312" s="60">
        <v>3</v>
      </c>
      <c r="W312" s="58" t="str">
        <f>VLOOKUP(I312,Hoja2!A$3:I$54,6,0)</f>
        <v>SECUELA, CALIFICACIÓN DE ENFERMEDAD LABORAL</v>
      </c>
      <c r="X312" s="65"/>
      <c r="Y312" s="65"/>
      <c r="Z312" s="65"/>
      <c r="AA312" s="64" t="str">
        <f>VLOOKUP(I312,Hoja2!A$3:I$54,7,0)</f>
        <v>N/A</v>
      </c>
      <c r="AB312" s="64" t="str">
        <f>VLOOKUP(I312,Hoja2!A$3:I$54,8,0)</f>
        <v>N/A</v>
      </c>
      <c r="AC312" s="65" t="str">
        <f>VLOOKUP(I312,Hoja2!A$3:I$54,9,0)</f>
        <v>FORTALECIMIENTO PVE PSICOSOCIAL</v>
      </c>
      <c r="AD312" s="82"/>
    </row>
    <row r="313" spans="1:30" ht="25.5">
      <c r="A313" s="133"/>
      <c r="B313" s="130"/>
      <c r="C313" s="115"/>
      <c r="D313" s="118"/>
      <c r="E313" s="121"/>
      <c r="F313" s="121"/>
      <c r="G313" s="121"/>
      <c r="H313" s="58" t="str">
        <f>VLOOKUP(I313,Hoja2!A$3:I$54,2,0)</f>
        <v>CARGA MENTAL, DEMANDAS EMOCIONALES, INESPECIFICIDAD DE DEFINICIÓN DE ROLES, MONOTONÍA</v>
      </c>
      <c r="I313" s="59" t="s">
        <v>146</v>
      </c>
      <c r="J313" s="58" t="str">
        <f>VLOOKUP(I313,Hoja2!A$3:I$54,3,0)</f>
        <v>ESTRÉS, CEFALÉA, IRRITABILIDAD</v>
      </c>
      <c r="K313" s="60"/>
      <c r="L313" s="58" t="str">
        <f>VLOOKUP(I313,Hoja2!A$3:I$54,4,0)</f>
        <v>N/A</v>
      </c>
      <c r="M313" s="58" t="str">
        <f>VLOOKUP(I313,Hoja2!A$3:I$54,5,0)</f>
        <v>PVE PSICOSOCIAL</v>
      </c>
      <c r="N313" s="61">
        <v>2</v>
      </c>
      <c r="O313" s="61">
        <v>1</v>
      </c>
      <c r="P313" s="61">
        <v>10</v>
      </c>
      <c r="Q313" s="61">
        <f t="shared" si="51"/>
        <v>2</v>
      </c>
      <c r="R313" s="61">
        <f t="shared" si="52"/>
        <v>20</v>
      </c>
      <c r="S313" s="61" t="str">
        <f t="shared" si="53"/>
        <v>B-2</v>
      </c>
      <c r="T313" s="62" t="str">
        <f t="shared" si="54"/>
        <v>IV</v>
      </c>
      <c r="U313" s="62" t="str">
        <f t="shared" si="50"/>
        <v>Aceptable</v>
      </c>
      <c r="V313" s="60">
        <v>3</v>
      </c>
      <c r="W313" s="58" t="str">
        <f>VLOOKUP(I313,Hoja2!A$3:I$54,6,0)</f>
        <v>SECUELA, CALIFICACIÓN DE ENFERMEDAD LABORAL</v>
      </c>
      <c r="X313" s="65"/>
      <c r="Y313" s="65"/>
      <c r="Z313" s="65"/>
      <c r="AA313" s="64" t="str">
        <f>VLOOKUP(I313,Hoja2!A$3:I$54,7,0)</f>
        <v>N/A</v>
      </c>
      <c r="AB313" s="64" t="str">
        <f>VLOOKUP(I313,Hoja2!A$3:I$54,8,0)</f>
        <v>N/A</v>
      </c>
      <c r="AC313" s="65" t="str">
        <f>VLOOKUP(I313,Hoja2!A$3:I$54,9,0)</f>
        <v>FORTALECIMIENTO PVE PSICOSOCIAL</v>
      </c>
      <c r="AD313" s="82"/>
    </row>
    <row r="314" spans="1:30" ht="38.25">
      <c r="A314" s="133"/>
      <c r="B314" s="130"/>
      <c r="C314" s="115"/>
      <c r="D314" s="118"/>
      <c r="E314" s="121"/>
      <c r="F314" s="121"/>
      <c r="G314" s="121"/>
      <c r="H314" s="58" t="str">
        <f>VLOOKUP(I314,Hoja2!A$3:I$54,2,0)</f>
        <v>TECNOLOGÍA NO AVANZADA, COMUNICACIÓN NO EFECTIVA, SOBRECARGA CUANTITATIVA Y CUALITATIVA, NO HAY VARIACIÓN EN FORMA DE TRABAJO</v>
      </c>
      <c r="I314" s="59" t="s">
        <v>149</v>
      </c>
      <c r="J314" s="58" t="str">
        <f>VLOOKUP(I314,Hoja2!A$3:I$54,3,0)</f>
        <v>ENFERMEDADES DIGESTIVAS, IRRITABILIDAD</v>
      </c>
      <c r="K314" s="60"/>
      <c r="L314" s="58" t="str">
        <f>VLOOKUP(I314,Hoja2!A$3:I$54,4,0)</f>
        <v>N/A</v>
      </c>
      <c r="M314" s="58" t="str">
        <f>VLOOKUP(I314,Hoja2!A$3:I$54,5,0)</f>
        <v>PVE PSICOSOCIAL</v>
      </c>
      <c r="N314" s="61">
        <v>2</v>
      </c>
      <c r="O314" s="61">
        <v>2</v>
      </c>
      <c r="P314" s="61">
        <v>10</v>
      </c>
      <c r="Q314" s="61">
        <f t="shared" si="51"/>
        <v>4</v>
      </c>
      <c r="R314" s="61">
        <f t="shared" si="52"/>
        <v>40</v>
      </c>
      <c r="S314" s="61" t="str">
        <f t="shared" si="53"/>
        <v>B-4</v>
      </c>
      <c r="T314" s="66" t="str">
        <f t="shared" si="54"/>
        <v>III</v>
      </c>
      <c r="U314" s="66" t="str">
        <f t="shared" si="50"/>
        <v>Mejorable</v>
      </c>
      <c r="V314" s="60">
        <v>3</v>
      </c>
      <c r="W314" s="58" t="str">
        <f>VLOOKUP(I314,Hoja2!A$3:I$54,6,0)</f>
        <v>SECUELA, CALIFICACIÓN DE ENFERMEDAD LABORAL</v>
      </c>
      <c r="X314" s="65"/>
      <c r="Y314" s="65"/>
      <c r="Z314" s="65"/>
      <c r="AA314" s="64" t="str">
        <f>VLOOKUP(I314,Hoja2!A$3:I$54,7,0)</f>
        <v>N/A</v>
      </c>
      <c r="AB314" s="64" t="str">
        <f>VLOOKUP(I314,Hoja2!A$3:I$54,8,0)</f>
        <v>N/A</v>
      </c>
      <c r="AC314" s="65" t="str">
        <f>VLOOKUP(I314,Hoja2!A$3:I$54,9,0)</f>
        <v>FORTALECIMIENTO PVE PSICOSOCIAL</v>
      </c>
      <c r="AD314" s="82"/>
    </row>
    <row r="315" spans="1:30" ht="25.5">
      <c r="A315" s="133"/>
      <c r="B315" s="130"/>
      <c r="C315" s="115"/>
      <c r="D315" s="118"/>
      <c r="E315" s="121"/>
      <c r="F315" s="121"/>
      <c r="G315" s="121"/>
      <c r="H315" s="58" t="str">
        <f>VLOOKUP(I315,Hoja2!A$3:I$54,2,0)</f>
        <v>ESTILOS DE MANDO RÍGIDOS, AUSENCIA DE CAPACITACIÓN, AUSENCIA DE PROGRAMAS DE BIENESTAR</v>
      </c>
      <c r="I315" s="59" t="s">
        <v>154</v>
      </c>
      <c r="J315" s="58" t="str">
        <f>VLOOKUP(I315,Hoja2!A$3:I$54,3,0)</f>
        <v>ESTRÉS, DEPRESIÓN, DESMOTIVACIÓN, AUSENCIA DE ATENCIÓN</v>
      </c>
      <c r="K315" s="60"/>
      <c r="L315" s="58" t="str">
        <f>VLOOKUP(I315,Hoja2!A$3:I$54,4,0)</f>
        <v>N/A</v>
      </c>
      <c r="M315" s="58" t="str">
        <f>VLOOKUP(I315,Hoja2!A$3:I$54,5,0)</f>
        <v>PVE PSICOSOCIAL</v>
      </c>
      <c r="N315" s="61">
        <v>2</v>
      </c>
      <c r="O315" s="61">
        <v>2</v>
      </c>
      <c r="P315" s="61">
        <v>10</v>
      </c>
      <c r="Q315" s="61">
        <f t="shared" si="51"/>
        <v>4</v>
      </c>
      <c r="R315" s="61">
        <f t="shared" si="52"/>
        <v>40</v>
      </c>
      <c r="S315" s="61" t="str">
        <f t="shared" si="53"/>
        <v>B-4</v>
      </c>
      <c r="T315" s="66" t="str">
        <f t="shared" si="54"/>
        <v>III</v>
      </c>
      <c r="U315" s="66" t="str">
        <f t="shared" si="50"/>
        <v>Mejorable</v>
      </c>
      <c r="V315" s="60">
        <v>3</v>
      </c>
      <c r="W315" s="58" t="str">
        <f>VLOOKUP(I315,Hoja2!A$3:I$54,6,0)</f>
        <v>SECUELA, CALIFICACIÓN DE ENFERMEDAD LABORAL</v>
      </c>
      <c r="X315" s="65"/>
      <c r="Y315" s="65"/>
      <c r="Z315" s="65"/>
      <c r="AA315" s="64" t="str">
        <f>VLOOKUP(I315,Hoja2!A$3:I$54,7,0)</f>
        <v>N/A</v>
      </c>
      <c r="AB315" s="64" t="str">
        <f>VLOOKUP(I315,Hoja2!A$3:I$54,8,0)</f>
        <v>N/A</v>
      </c>
      <c r="AC315" s="65" t="str">
        <f>VLOOKUP(I315,Hoja2!A$3:I$54,9,0)</f>
        <v>FORTALECIMIENTO PVE PSICOSOCIAL</v>
      </c>
      <c r="AD315" s="82"/>
    </row>
    <row r="316" spans="1:30" ht="25.5">
      <c r="A316" s="133"/>
      <c r="B316" s="130"/>
      <c r="C316" s="115"/>
      <c r="D316" s="118"/>
      <c r="E316" s="121"/>
      <c r="F316" s="121"/>
      <c r="G316" s="121"/>
      <c r="H316" s="58" t="str">
        <f>VLOOKUP(I316,Hoja2!A$3:I$54,2,0)</f>
        <v>SISMOS, INCENDIOS, INUNDACIONES, TERREMOTOS, VENDAVALES</v>
      </c>
      <c r="I316" s="59" t="s">
        <v>250</v>
      </c>
      <c r="J316" s="58" t="str">
        <f>VLOOKUP(I316,Hoja2!A$3:I$54,3,0)</f>
        <v>LESIONES, ATRAPAMIENTO, APLASTAMIENTO, PÉRDIDAS MATERIALES</v>
      </c>
      <c r="K316" s="60"/>
      <c r="L316" s="58" t="str">
        <f>VLOOKUP(I316,Hoja2!A$3:I$54,4,0)</f>
        <v>PG INSPECCIONES, PG EMERGENCIA</v>
      </c>
      <c r="M316" s="58" t="str">
        <f>VLOOKUP(I316,Hoja2!A$3:I$54,5,0)</f>
        <v>BRIGADAS DE EMERGENCIA</v>
      </c>
      <c r="N316" s="61">
        <v>2</v>
      </c>
      <c r="O316" s="61">
        <v>2</v>
      </c>
      <c r="P316" s="61">
        <v>10</v>
      </c>
      <c r="Q316" s="61">
        <f t="shared" si="51"/>
        <v>4</v>
      </c>
      <c r="R316" s="61">
        <f t="shared" si="52"/>
        <v>40</v>
      </c>
      <c r="S316" s="61" t="str">
        <f t="shared" si="53"/>
        <v>B-4</v>
      </c>
      <c r="T316" s="66" t="str">
        <f t="shared" si="54"/>
        <v>III</v>
      </c>
      <c r="U316" s="66" t="str">
        <f t="shared" si="50"/>
        <v>Mejorable</v>
      </c>
      <c r="V316" s="60">
        <v>3</v>
      </c>
      <c r="W316" s="58" t="str">
        <f>VLOOKUP(I316,Hoja2!A$3:I$54,6,0)</f>
        <v>SECUELA, CALIFICACIÓN DE ENFERMEDAD LABORAL, MUERTE</v>
      </c>
      <c r="X316" s="65"/>
      <c r="Y316" s="65"/>
      <c r="Z316" s="65"/>
      <c r="AA316" s="64" t="str">
        <f>VLOOKUP(I316,Hoja2!A$3:I$54,7,0)</f>
        <v>NS PLANES DE EMERGENCIA</v>
      </c>
      <c r="AB316" s="64" t="str">
        <f>VLOOKUP(I316,Hoja2!A$3:I$54,8,0)</f>
        <v>N/A</v>
      </c>
      <c r="AC316" s="65" t="str">
        <f>VLOOKUP(I316,Hoja2!A$3:I$54,9,0)</f>
        <v>N/A</v>
      </c>
      <c r="AD316" s="82"/>
    </row>
    <row r="317" spans="1:30" ht="26.25" thickBot="1">
      <c r="A317" s="133"/>
      <c r="B317" s="130"/>
      <c r="C317" s="116"/>
      <c r="D317" s="119"/>
      <c r="E317" s="122"/>
      <c r="F317" s="122"/>
      <c r="G317" s="122"/>
      <c r="H317" s="91" t="str">
        <f>VLOOKUP(I317,Hoja2!A$3:I$54,2,0)</f>
        <v>LLUVIAS, GRANIZADA, HELADAS</v>
      </c>
      <c r="I317" s="92" t="s">
        <v>251</v>
      </c>
      <c r="J317" s="91" t="str">
        <f>VLOOKUP(I317,Hoja2!A$3:I$54,3,0)</f>
        <v>LESIONES, ATRAPAMIENTO, APLASTAMIENTO, PÉRDIDAS MATERIALES</v>
      </c>
      <c r="K317" s="93"/>
      <c r="L317" s="91" t="str">
        <f>VLOOKUP(I317,Hoja2!A$3:I$54,4,0)</f>
        <v>PG INSPECCIONES, PG EMERGENCIA</v>
      </c>
      <c r="M317" s="91" t="str">
        <f>VLOOKUP(I317,Hoja2!A$3:I$54,5,0)</f>
        <v>BRIGADAS DE EMERGENCIA</v>
      </c>
      <c r="N317" s="94">
        <v>2</v>
      </c>
      <c r="O317" s="94">
        <v>3</v>
      </c>
      <c r="P317" s="94">
        <v>10</v>
      </c>
      <c r="Q317" s="94">
        <f t="shared" si="51"/>
        <v>6</v>
      </c>
      <c r="R317" s="94">
        <f t="shared" si="52"/>
        <v>60</v>
      </c>
      <c r="S317" s="94" t="str">
        <f t="shared" si="53"/>
        <v>M-6</v>
      </c>
      <c r="T317" s="87" t="str">
        <f t="shared" si="54"/>
        <v>III</v>
      </c>
      <c r="U317" s="87" t="str">
        <f t="shared" si="50"/>
        <v>Mejorable</v>
      </c>
      <c r="V317" s="93">
        <v>3</v>
      </c>
      <c r="W317" s="91" t="str">
        <f>VLOOKUP(I317,Hoja2!A$3:I$54,6,0)</f>
        <v>SECUELA, CALIFICACIÓN DE ENFERMEDAD LABORAL, MUERTE</v>
      </c>
      <c r="X317" s="95"/>
      <c r="Y317" s="95"/>
      <c r="Z317" s="95"/>
      <c r="AA317" s="96" t="str">
        <f>VLOOKUP(I317,Hoja2!A$3:I$54,7,0)</f>
        <v>NS PLANES DE EMERGENCIA</v>
      </c>
      <c r="AB317" s="96" t="str">
        <f>VLOOKUP(I317,Hoja2!A$3:I$54,8,0)</f>
        <v>N/A</v>
      </c>
      <c r="AC317" s="95" t="str">
        <f>VLOOKUP(I317,Hoja2!A$3:I$54,9,0)</f>
        <v>N/A</v>
      </c>
      <c r="AD317" s="97"/>
    </row>
    <row r="318" spans="1:30" ht="25.5">
      <c r="A318" s="133"/>
      <c r="B318" s="130"/>
      <c r="C318" s="123" t="s">
        <v>310</v>
      </c>
      <c r="D318" s="126" t="s">
        <v>328</v>
      </c>
      <c r="E318" s="111" t="s">
        <v>304</v>
      </c>
      <c r="F318" s="111">
        <v>52</v>
      </c>
      <c r="G318" s="111" t="s">
        <v>256</v>
      </c>
      <c r="H318" s="98" t="str">
        <f>VLOOKUP(I318,Hoja2!A$3:I$54,2,0)</f>
        <v>INADECUADAS CONEXIONES ELÉCTRICAS, SATURACIÓN EN TOMAS DE ENERGÍA</v>
      </c>
      <c r="I318" s="108" t="s">
        <v>158</v>
      </c>
      <c r="J318" s="98" t="str">
        <f>VLOOKUP(I318,Hoja2!A$3:I$54,3,0)</f>
        <v>QUEMADURAS, ELECTROCUCIÓN, ARITMIA CARDIACA, MUERTE</v>
      </c>
      <c r="K318" s="99"/>
      <c r="L318" s="98" t="str">
        <f>VLOOKUP(I318,Hoja2!A$3:I$54,4,0)</f>
        <v>PG INSPECCIONES, PG EMERGENCIA, REQUISITOS MÍNIMOS PARA LÍNEAS ELÉCTRICAS</v>
      </c>
      <c r="M318" s="98" t="str">
        <f>VLOOKUP(I318,Hoja2!A$3:I$54,5,0)</f>
        <v>ELEMENTOS DE PROTECCIÓN PERSONAL</v>
      </c>
      <c r="N318" s="100">
        <v>10</v>
      </c>
      <c r="O318" s="100">
        <v>3</v>
      </c>
      <c r="P318" s="100">
        <v>60</v>
      </c>
      <c r="Q318" s="100">
        <f t="shared" si="51"/>
        <v>30</v>
      </c>
      <c r="R318" s="100">
        <f t="shared" si="52"/>
        <v>1800</v>
      </c>
      <c r="S318" s="100" t="str">
        <f t="shared" si="53"/>
        <v>MA-30</v>
      </c>
      <c r="T318" s="77" t="str">
        <f t="shared" si="54"/>
        <v>I</v>
      </c>
      <c r="U318" s="77" t="str">
        <f>IF(T318=0,"",IF(T318="IV","Aceptable",IF(T318="III","Mejorable",IF(T318="II","No Aceptable o Aceptable con Control Especifico",IF(T318="I","No Aceptable","")))))</f>
        <v>No Aceptable</v>
      </c>
      <c r="V318" s="99">
        <v>6</v>
      </c>
      <c r="W318" s="98" t="str">
        <f>VLOOKUP(I318,Hoja2!A$3:I$54,6,0)</f>
        <v>SECUELA, CALIFICACIÓN DE ENFERMEDAD LABORAL, MUERTE</v>
      </c>
      <c r="X318" s="101"/>
      <c r="Y318" s="101"/>
      <c r="Z318" s="101"/>
      <c r="AA318" s="102" t="str">
        <f>VLOOKUP(I318,Hoja2!A$3:I$54,7,0)</f>
        <v>NS LÍNEAS ELÉCTRICAS</v>
      </c>
      <c r="AB318" s="102" t="str">
        <f>VLOOKUP(I318,Hoja2!A$3:I$54,8,0)</f>
        <v>BUENAS PRACTICAS, APLICACIÓN DE PROCEDIMIENTOS</v>
      </c>
      <c r="AC318" s="103" t="str">
        <f>VLOOKUP(I318,Hoja2!A$3:I$54,9,0)</f>
        <v>BUENAS PRACTICAS, APLICACIÓN DE PROCEDIMIENTOS</v>
      </c>
      <c r="AD318" s="104"/>
    </row>
    <row r="319" spans="1:30" ht="25.5">
      <c r="A319" s="133"/>
      <c r="B319" s="130"/>
      <c r="C319" s="124"/>
      <c r="D319" s="127"/>
      <c r="E319" s="112"/>
      <c r="F319" s="112"/>
      <c r="G319" s="112"/>
      <c r="H319" s="67" t="str">
        <f>VLOOKUP(I319,Hoja2!A$3:I$54,2,0)</f>
        <v>INADECUADAS CONEXIONES ELÉCTRICAS, SATURACIÓN EN TOMAS DE ENERGÍA</v>
      </c>
      <c r="I319" s="109" t="s">
        <v>163</v>
      </c>
      <c r="J319" s="67" t="str">
        <f>VLOOKUP(I319,Hoja2!A$3:I$54,3,0)</f>
        <v>INTOXICACIÓN, QUEMADURAS</v>
      </c>
      <c r="K319" s="68"/>
      <c r="L319" s="67" t="str">
        <f>VLOOKUP(I319,Hoja2!A$3:I$54,4,0)</f>
        <v>PG INSPECCIONES, PG EMERGENCIA</v>
      </c>
      <c r="M319" s="67" t="str">
        <f>VLOOKUP(I319,Hoja2!A$3:I$54,5,0)</f>
        <v>BRIGADAS DE EMERGENCIA</v>
      </c>
      <c r="N319" s="69">
        <v>10</v>
      </c>
      <c r="O319" s="69">
        <v>3</v>
      </c>
      <c r="P319" s="69">
        <v>60</v>
      </c>
      <c r="Q319" s="69">
        <f t="shared" si="51"/>
        <v>30</v>
      </c>
      <c r="R319" s="69">
        <f t="shared" si="52"/>
        <v>1800</v>
      </c>
      <c r="S319" s="69" t="str">
        <f t="shared" si="53"/>
        <v>MA-30</v>
      </c>
      <c r="T319" s="62" t="str">
        <f t="shared" si="54"/>
        <v>I</v>
      </c>
      <c r="U319" s="62" t="str">
        <f aca="true" t="shared" si="55" ref="U319:U341">IF(T319=0,"",IF(T319="IV","Aceptable",IF(T319="III","Mejorable",IF(T319="II","No Aceptable o Aceptable con Control Especifico",IF(T319="I","No Aceptable","")))))</f>
        <v>No Aceptable</v>
      </c>
      <c r="V319" s="68">
        <v>6</v>
      </c>
      <c r="W319" s="67" t="str">
        <f>VLOOKUP(I319,Hoja2!A$3:I$54,6,0)</f>
        <v>SECUELA, CALIFICACIÓN DE ENFERMEDAD LABORAL, MUERTE</v>
      </c>
      <c r="X319" s="70"/>
      <c r="Y319" s="70"/>
      <c r="Z319" s="70"/>
      <c r="AA319" s="71" t="str">
        <f>VLOOKUP(I319,Hoja2!A$3:I$54,7,0)</f>
        <v>NS PLANES DE EMERGENCIA</v>
      </c>
      <c r="AB319" s="71" t="str">
        <f>VLOOKUP(I319,Hoja2!A$3:I$54,8,0)</f>
        <v>REPORTES DE CONDICIONES INSEGURAS</v>
      </c>
      <c r="AC319" s="72" t="str">
        <f>VLOOKUP(I319,Hoja2!A$3:I$54,9,0)</f>
        <v>N/A</v>
      </c>
      <c r="AD319" s="83"/>
    </row>
    <row r="320" spans="1:30" ht="40.5">
      <c r="A320" s="133"/>
      <c r="B320" s="130"/>
      <c r="C320" s="124"/>
      <c r="D320" s="127"/>
      <c r="E320" s="112"/>
      <c r="F320" s="112"/>
      <c r="G320" s="112"/>
      <c r="H320" s="67" t="str">
        <f>VLOOKUP(I320,Hoja2!A$3:I$54,2,0)</f>
        <v>ESCALERAS SIN BARANDAL, PISOS A DESNIVEL,INFRAESTRUCTURA DÉBIL, OBJETOS MAL UBICADOS, AUSENCIA DE ORDEN Y ASEO</v>
      </c>
      <c r="I320" s="109" t="s">
        <v>247</v>
      </c>
      <c r="J320" s="67" t="str">
        <f>VLOOKUP(I320,Hoja2!A$3:I$54,3,0)</f>
        <v>CAÍDAS DEL MISMO Y DISTINTO NIVEL, FRACTURAS, GOLPE CON OBJETOS, CAÍDA DE OBJETOS, OBSTRUCCIÓN DE VÍAS</v>
      </c>
      <c r="K320" s="68"/>
      <c r="L320" s="67" t="str">
        <f>VLOOKUP(I320,Hoja2!A$3:I$54,4,0)</f>
        <v>PG INSPECCIONES, PG EMERGENCIA</v>
      </c>
      <c r="M320" s="67" t="str">
        <f>VLOOKUP(I320,Hoja2!A$3:I$54,5,0)</f>
        <v>CAPACITACIÓN</v>
      </c>
      <c r="N320" s="69">
        <v>6</v>
      </c>
      <c r="O320" s="69">
        <v>3</v>
      </c>
      <c r="P320" s="69">
        <v>10</v>
      </c>
      <c r="Q320" s="69">
        <f t="shared" si="51"/>
        <v>18</v>
      </c>
      <c r="R320" s="69">
        <f t="shared" si="52"/>
        <v>180</v>
      </c>
      <c r="S320" s="69" t="str">
        <f t="shared" si="53"/>
        <v>A-18</v>
      </c>
      <c r="T320" s="62" t="str">
        <f t="shared" si="54"/>
        <v>II</v>
      </c>
      <c r="U320" s="62" t="str">
        <f t="shared" si="55"/>
        <v>No Aceptable o Aceptable con Control Especifico</v>
      </c>
      <c r="V320" s="68">
        <v>6</v>
      </c>
      <c r="W320" s="67" t="str">
        <f>VLOOKUP(I320,Hoja2!A$3:I$54,6,0)</f>
        <v>SECUELA, CALIFICACIÓN DE ENFERMEDAD LABORAL, MUERTE</v>
      </c>
      <c r="X320" s="72"/>
      <c r="Y320" s="72"/>
      <c r="Z320" s="72"/>
      <c r="AA320" s="71" t="str">
        <f>VLOOKUP(I320,Hoja2!A$3:I$54,7,0)</f>
        <v>N/A</v>
      </c>
      <c r="AB320" s="71" t="str">
        <f>VLOOKUP(I320,Hoja2!A$3:I$54,8,0)</f>
        <v>REPORTES DE CONDICIONES INSEGURAS</v>
      </c>
      <c r="AC320" s="72" t="str">
        <f>VLOOKUP(I320,Hoja2!A$3:I$54,9,0)</f>
        <v>SEGUIMIENTO A ACCIONES PREVENTIVAS Y CORRECTIVAS</v>
      </c>
      <c r="AD320" s="83"/>
    </row>
    <row r="321" spans="1:30" ht="25.5">
      <c r="A321" s="133"/>
      <c r="B321" s="130"/>
      <c r="C321" s="124"/>
      <c r="D321" s="127"/>
      <c r="E321" s="112"/>
      <c r="F321" s="112"/>
      <c r="G321" s="112"/>
      <c r="H321" s="67" t="str">
        <f>VLOOKUP(I321,Hoja2!A$3:I$54,2,0)</f>
        <v>SUPERFICIES DE TRABAJO IRREGULARES O DESLIZANTES</v>
      </c>
      <c r="I321" s="109" t="s">
        <v>248</v>
      </c>
      <c r="J321" s="67" t="str">
        <f>VLOOKUP(I321,Hoja2!A$3:I$54,3,0)</f>
        <v>CAÍDAS DEL MISMO Y DISTINTO NIVEL, FRACTURAS, GOLPE CON OBJETOS</v>
      </c>
      <c r="K321" s="68"/>
      <c r="L321" s="67" t="str">
        <f>VLOOKUP(I321,Hoja2!A$3:I$54,4,0)</f>
        <v>PG INSPECCIONES, PG EMERGENCIA</v>
      </c>
      <c r="M321" s="67" t="str">
        <f>VLOOKUP(I321,Hoja2!A$3:I$54,5,0)</f>
        <v>CAPACITACIÓN</v>
      </c>
      <c r="N321" s="69">
        <v>6</v>
      </c>
      <c r="O321" s="69">
        <v>4</v>
      </c>
      <c r="P321" s="69">
        <v>25</v>
      </c>
      <c r="Q321" s="69">
        <f t="shared" si="51"/>
        <v>24</v>
      </c>
      <c r="R321" s="69">
        <f t="shared" si="52"/>
        <v>600</v>
      </c>
      <c r="S321" s="69" t="str">
        <f t="shared" si="53"/>
        <v>MA-24</v>
      </c>
      <c r="T321" s="66" t="str">
        <f t="shared" si="54"/>
        <v>I</v>
      </c>
      <c r="U321" s="66" t="str">
        <f t="shared" si="55"/>
        <v>No Aceptable</v>
      </c>
      <c r="V321" s="68">
        <v>6</v>
      </c>
      <c r="W321" s="67" t="str">
        <f>VLOOKUP(I321,Hoja2!A$3:I$54,6,0)</f>
        <v>SECUELA, CALIFICACIÓN DE ENFERMEDAD LABORAL, MUERTE</v>
      </c>
      <c r="X321" s="72"/>
      <c r="Y321" s="72"/>
      <c r="Z321" s="72"/>
      <c r="AA321" s="71" t="str">
        <f>VLOOKUP(I321,Hoja2!A$3:I$54,7,0)</f>
        <v>N/A</v>
      </c>
      <c r="AB321" s="71" t="str">
        <f>VLOOKUP(I321,Hoja2!A$3:I$54,8,0)</f>
        <v>REPORTES DE CONDICIONES INSEGURAS</v>
      </c>
      <c r="AC321" s="72" t="str">
        <f>VLOOKUP(I321,Hoja2!A$3:I$54,9,0)</f>
        <v>SEGUIMIENTO A ACCIONES PREVENTIVAS Y CORRECTIVAS</v>
      </c>
      <c r="AD321" s="83"/>
    </row>
    <row r="322" spans="1:30" ht="40.5">
      <c r="A322" s="133"/>
      <c r="B322" s="130"/>
      <c r="C322" s="124"/>
      <c r="D322" s="127"/>
      <c r="E322" s="112"/>
      <c r="F322" s="112"/>
      <c r="G322" s="112"/>
      <c r="H322" s="67" t="str">
        <f>VLOOKUP(I322,Hoja2!A$3:I$54,2,0)</f>
        <v>ATROPELLAMIENTO, ENVESTIDA</v>
      </c>
      <c r="I322" s="109" t="s">
        <v>189</v>
      </c>
      <c r="J322" s="67" t="str">
        <f>VLOOKUP(I322,Hoja2!A$3:I$54,3,0)</f>
        <v>LESIONES, PÉRDIDAS MATERIALES, MUERTE</v>
      </c>
      <c r="K322" s="68"/>
      <c r="L322" s="67" t="str">
        <f>VLOOKUP(I322,Hoja2!A$3:I$54,4,0)</f>
        <v>PG INSPECCIONES, PG EMERGENCIA</v>
      </c>
      <c r="M322" s="67" t="str">
        <f>VLOOKUP(I322,Hoja2!A$3:I$54,5,0)</f>
        <v>PG SEGURIDAD VIAL</v>
      </c>
      <c r="N322" s="69">
        <v>2</v>
      </c>
      <c r="O322" s="69">
        <v>4</v>
      </c>
      <c r="P322" s="69">
        <v>25</v>
      </c>
      <c r="Q322" s="69">
        <f t="shared" si="51"/>
        <v>8</v>
      </c>
      <c r="R322" s="69">
        <f t="shared" si="52"/>
        <v>200</v>
      </c>
      <c r="S322" s="69" t="str">
        <f t="shared" si="53"/>
        <v>M-8</v>
      </c>
      <c r="T322" s="62" t="str">
        <f t="shared" si="54"/>
        <v>II</v>
      </c>
      <c r="U322" s="62" t="str">
        <f t="shared" si="55"/>
        <v>No Aceptable o Aceptable con Control Especifico</v>
      </c>
      <c r="V322" s="68">
        <v>6</v>
      </c>
      <c r="W322" s="67" t="str">
        <f>VLOOKUP(I322,Hoja2!A$3:I$54,6,0)</f>
        <v>SECUELA, CALIFICACIÓN DE ENFERMEDAD LABORAL, MUERTE</v>
      </c>
      <c r="X322" s="72"/>
      <c r="Y322" s="72"/>
      <c r="Z322" s="72"/>
      <c r="AA322" s="71" t="str">
        <f>VLOOKUP(I322,Hoja2!A$3:I$54,7,0)</f>
        <v>NS SEGURIDAD VIAL</v>
      </c>
      <c r="AB322" s="71" t="str">
        <f>VLOOKUP(I322,Hoja2!A$3:I$54,8,0)</f>
        <v>REPORTE DE CONDICIONES</v>
      </c>
      <c r="AC322" s="72" t="str">
        <f>VLOOKUP(I322,Hoja2!A$3:I$54,9,0)</f>
        <v>LISTAS PREOPERACIONALES, MANTENIMIENTO PREVENTIVO Y CORRECTIVO</v>
      </c>
      <c r="AD322" s="83"/>
    </row>
    <row r="323" spans="1:30" ht="40.5">
      <c r="A323" s="133"/>
      <c r="B323" s="130"/>
      <c r="C323" s="124"/>
      <c r="D323" s="127"/>
      <c r="E323" s="112"/>
      <c r="F323" s="112"/>
      <c r="G323" s="112"/>
      <c r="H323" s="67" t="str">
        <f>VLOOKUP(I323,Hoja2!A$3:I$54,2,0)</f>
        <v>ATRACO, ROBO, ATENTADO, SECUESTROS, DE ORDEN PÚBLICO</v>
      </c>
      <c r="I323" s="109" t="s">
        <v>180</v>
      </c>
      <c r="J323" s="67" t="str">
        <f>VLOOKUP(I323,Hoja2!A$3:I$54,3,0)</f>
        <v>HERIDAS, LESIONES FÍSICAS / PSICOLÓGICAS</v>
      </c>
      <c r="K323" s="68"/>
      <c r="L323" s="67" t="str">
        <f>VLOOKUP(I323,Hoja2!A$3:I$54,4,0)</f>
        <v>PG INSPECCIONES, PG EMERGENCIA</v>
      </c>
      <c r="M323" s="67" t="str">
        <f>VLOOKUP(I323,Hoja2!A$3:I$54,5,0)</f>
        <v>UNIFORMES CORPORATIVOS, CHAQUETAS CORPORATIVAS, CARNETIZACIÓN</v>
      </c>
      <c r="N323" s="69">
        <v>6</v>
      </c>
      <c r="O323" s="69">
        <v>3</v>
      </c>
      <c r="P323" s="69">
        <v>25</v>
      </c>
      <c r="Q323" s="69">
        <f t="shared" si="51"/>
        <v>18</v>
      </c>
      <c r="R323" s="69">
        <f t="shared" si="52"/>
        <v>450</v>
      </c>
      <c r="S323" s="69" t="str">
        <f t="shared" si="53"/>
        <v>A-18</v>
      </c>
      <c r="T323" s="62" t="str">
        <f t="shared" si="54"/>
        <v>II</v>
      </c>
      <c r="U323" s="62" t="str">
        <f t="shared" si="55"/>
        <v>No Aceptable o Aceptable con Control Especifico</v>
      </c>
      <c r="V323" s="68">
        <v>6</v>
      </c>
      <c r="W323" s="67" t="str">
        <f>VLOOKUP(I323,Hoja2!A$3:I$54,6,0)</f>
        <v>SECUELA, CALIFICACIÓN DE ENFERMEDAD LABORAL, MUERTE</v>
      </c>
      <c r="X323" s="72"/>
      <c r="Y323" s="72"/>
      <c r="Z323" s="72"/>
      <c r="AA323" s="71" t="str">
        <f>VLOOKUP(I323,Hoja2!A$3:I$54,7,0)</f>
        <v>N/A</v>
      </c>
      <c r="AB323" s="71" t="str">
        <f>VLOOKUP(I323,Hoja2!A$3:I$54,8,0)</f>
        <v>BUENAS PRACTICAS, APLICACIÓN DE PROCEDIMIENTOS</v>
      </c>
      <c r="AC323" s="72" t="str">
        <f>VLOOKUP(I323,Hoja2!A$3:I$54,9,0)</f>
        <v>BUENAS PRACTICAS</v>
      </c>
      <c r="AD323" s="83"/>
    </row>
    <row r="324" spans="1:30" ht="25.5">
      <c r="A324" s="133"/>
      <c r="B324" s="130"/>
      <c r="C324" s="124"/>
      <c r="D324" s="127"/>
      <c r="E324" s="112"/>
      <c r="F324" s="112"/>
      <c r="G324" s="112"/>
      <c r="H324" s="67" t="str">
        <f>VLOOKUP(I324,Hoja2!A$3:I$54,2,0)</f>
        <v>EXPLOSION, FUGA, DERRAME E INCENDIO</v>
      </c>
      <c r="I324" s="109" t="s">
        <v>230</v>
      </c>
      <c r="J324" s="67" t="str">
        <f>VLOOKUP(I324,Hoja2!A$3:I$54,3,0)</f>
        <v>INTOXICACIÓN, QUEMADURAS, LESIONES, ATRAPAMIENTO</v>
      </c>
      <c r="K324" s="68"/>
      <c r="L324" s="67" t="str">
        <f>VLOOKUP(I324,Hoja2!A$3:I$54,4,0)</f>
        <v>PG INSPECCIONES, PG EMERGENCIA</v>
      </c>
      <c r="M324" s="67" t="str">
        <f>VLOOKUP(I324,Hoja2!A$3:I$54,5,0)</f>
        <v>NO OBSERVADO</v>
      </c>
      <c r="N324" s="69">
        <v>2</v>
      </c>
      <c r="O324" s="69">
        <v>2</v>
      </c>
      <c r="P324" s="69">
        <v>10</v>
      </c>
      <c r="Q324" s="69">
        <f t="shared" si="51"/>
        <v>4</v>
      </c>
      <c r="R324" s="69">
        <f t="shared" si="52"/>
        <v>40</v>
      </c>
      <c r="S324" s="69" t="str">
        <f t="shared" si="53"/>
        <v>B-4</v>
      </c>
      <c r="T324" s="62" t="str">
        <f t="shared" si="54"/>
        <v>III</v>
      </c>
      <c r="U324" s="62" t="str">
        <f t="shared" si="55"/>
        <v>Mejorable</v>
      </c>
      <c r="V324" s="68">
        <v>6</v>
      </c>
      <c r="W324" s="67" t="str">
        <f>VLOOKUP(I324,Hoja2!A$3:I$54,6,0)</f>
        <v>SECUELA, CALIFICACIÓN DE ENFERMEDAD LABORAL, MUERTE</v>
      </c>
      <c r="X324" s="72"/>
      <c r="Y324" s="72"/>
      <c r="Z324" s="72"/>
      <c r="AA324" s="71" t="str">
        <f>VLOOKUP(I324,Hoja2!A$3:I$54,7,0)</f>
        <v>NS PLANES DE EMERGENCIA</v>
      </c>
      <c r="AB324" s="71" t="str">
        <f>VLOOKUP(I324,Hoja2!A$3:I$54,8,0)</f>
        <v>PROTOCOLOS DE EVACUACIÓN, PUNTO DE ENCUENTRO</v>
      </c>
      <c r="AC324" s="72" t="str">
        <f>VLOOKUP(I324,Hoja2!A$3:I$54,9,0)</f>
        <v>N/A</v>
      </c>
      <c r="AD324" s="83"/>
    </row>
    <row r="325" spans="1:30" ht="15">
      <c r="A325" s="133"/>
      <c r="B325" s="130"/>
      <c r="C325" s="124"/>
      <c r="D325" s="127"/>
      <c r="E325" s="112"/>
      <c r="F325" s="112"/>
      <c r="G325" s="112"/>
      <c r="H325" s="67" t="str">
        <f>VLOOKUP(I325,Hoja2!A$3:I$54,2,0)</f>
        <v>AUSENCIA O EXCESO DE LUZ EN UN AMBIENTE</v>
      </c>
      <c r="I325" s="109" t="s">
        <v>47</v>
      </c>
      <c r="J325" s="67" t="str">
        <f>VLOOKUP(I325,Hoja2!A$3:I$54,3,0)</f>
        <v>ESTRÉS, DIFICULTAD PARA VER, CANSANCIO VISUAL</v>
      </c>
      <c r="K325" s="68"/>
      <c r="L325" s="67" t="str">
        <f>VLOOKUP(I325,Hoja2!A$3:I$54,4,0)</f>
        <v>PG INSPECCIONES, PG EMERGENCIA</v>
      </c>
      <c r="M325" s="67" t="str">
        <f>VLOOKUP(I325,Hoja2!A$3:I$54,5,0)</f>
        <v>NO OBSERVADO</v>
      </c>
      <c r="N325" s="69">
        <v>10</v>
      </c>
      <c r="O325" s="69">
        <v>3</v>
      </c>
      <c r="P325" s="69">
        <v>25</v>
      </c>
      <c r="Q325" s="69">
        <f t="shared" si="51"/>
        <v>30</v>
      </c>
      <c r="R325" s="69">
        <f t="shared" si="52"/>
        <v>750</v>
      </c>
      <c r="S325" s="69" t="str">
        <f t="shared" si="53"/>
        <v>MA-30</v>
      </c>
      <c r="T325" s="62" t="str">
        <f t="shared" si="54"/>
        <v>I</v>
      </c>
      <c r="U325" s="62" t="str">
        <f t="shared" si="55"/>
        <v>No Aceptable</v>
      </c>
      <c r="V325" s="68">
        <v>6</v>
      </c>
      <c r="W325" s="67" t="str">
        <f>VLOOKUP(I325,Hoja2!A$3:I$54,6,0)</f>
        <v>SECUELA, CALIFICACIÓN DE ENFERMEDAD LABORAL</v>
      </c>
      <c r="X325" s="72"/>
      <c r="Y325" s="72"/>
      <c r="Z325" s="72"/>
      <c r="AA325" s="71" t="str">
        <f>VLOOKUP(I325,Hoja2!A$3:I$54,7,0)</f>
        <v>N/A</v>
      </c>
      <c r="AB325" s="71" t="str">
        <f>VLOOKUP(I325,Hoja2!A$3:I$54,8,0)</f>
        <v>AUTOCUIDADO E HIGIENE</v>
      </c>
      <c r="AC325" s="72" t="str">
        <f>VLOOKUP(I325,Hoja2!A$3:I$54,9,0)</f>
        <v>PG HIGIENE</v>
      </c>
      <c r="AD325" s="83"/>
    </row>
    <row r="326" spans="1:30" ht="25.5">
      <c r="A326" s="133"/>
      <c r="B326" s="130"/>
      <c r="C326" s="124"/>
      <c r="D326" s="127"/>
      <c r="E326" s="112"/>
      <c r="F326" s="112"/>
      <c r="G326" s="112"/>
      <c r="H326" s="67" t="str">
        <f>VLOOKUP(I326,Hoja2!A$3:I$54,2,0)</f>
        <v>POLVOS INORGÁNICOS</v>
      </c>
      <c r="I326" s="109" t="s">
        <v>78</v>
      </c>
      <c r="J326" s="67" t="str">
        <f>VLOOKUP(I326,Hoja2!A$3:I$54,3,0)</f>
        <v>COMPLICACIONES RESPIRATORIAS</v>
      </c>
      <c r="K326" s="68"/>
      <c r="L326" s="67" t="str">
        <f>VLOOKUP(I326,Hoja2!A$3:I$54,4,0)</f>
        <v>PG INSPECCIONES, PG EMERGENCIA, PG RIESGO QUÍMICO</v>
      </c>
      <c r="M326" s="67" t="str">
        <f>VLOOKUP(I326,Hoja2!A$3:I$54,5,0)</f>
        <v>ELEMENTOS DE PROTECCIÓN PERSONAL</v>
      </c>
      <c r="N326" s="69">
        <v>2</v>
      </c>
      <c r="O326" s="69">
        <v>3</v>
      </c>
      <c r="P326" s="69">
        <v>10</v>
      </c>
      <c r="Q326" s="69">
        <f t="shared" si="51"/>
        <v>6</v>
      </c>
      <c r="R326" s="69">
        <f t="shared" si="52"/>
        <v>60</v>
      </c>
      <c r="S326" s="69" t="str">
        <f t="shared" si="53"/>
        <v>M-6</v>
      </c>
      <c r="T326" s="62" t="str">
        <f t="shared" si="54"/>
        <v>III</v>
      </c>
      <c r="U326" s="62" t="str">
        <f t="shared" si="55"/>
        <v>Mejorable</v>
      </c>
      <c r="V326" s="68">
        <v>6</v>
      </c>
      <c r="W326" s="67" t="str">
        <f>VLOOKUP(I326,Hoja2!A$3:I$54,6,0)</f>
        <v>SECUELA, CALIFICACIÓN DE ENFERMEDAD LABORAL</v>
      </c>
      <c r="X326" s="72"/>
      <c r="Y326" s="72"/>
      <c r="Z326" s="72"/>
      <c r="AA326" s="71" t="str">
        <f>VLOOKUP(I326,Hoja2!A$3:I$54,7,0)</f>
        <v>NS QUIMICOS</v>
      </c>
      <c r="AB326" s="71" t="str">
        <f>VLOOKUP(I326,Hoja2!A$3:I$54,8,0)</f>
        <v>BUENAS PRACTICAS Y USO DE EPP</v>
      </c>
      <c r="AC326" s="72" t="str">
        <f>VLOOKUP(I326,Hoja2!A$3:I$54,9,0)</f>
        <v>PG HIGIENE</v>
      </c>
      <c r="AD326" s="83"/>
    </row>
    <row r="327" spans="1:30" ht="25.5">
      <c r="A327" s="133"/>
      <c r="B327" s="130"/>
      <c r="C327" s="124"/>
      <c r="D327" s="127"/>
      <c r="E327" s="112"/>
      <c r="F327" s="112"/>
      <c r="G327" s="112"/>
      <c r="H327" s="67" t="str">
        <f>VLOOKUP(I327,Hoja2!A$3:I$54,2,0)</f>
        <v>MATERIAL PARTICULADO</v>
      </c>
      <c r="I327" s="109" t="s">
        <v>84</v>
      </c>
      <c r="J327" s="67" t="str">
        <f>VLOOKUP(I327,Hoja2!A$3:I$54,3,0)</f>
        <v>COMPLICACIONES RESPIRATORIAS</v>
      </c>
      <c r="K327" s="68"/>
      <c r="L327" s="67" t="str">
        <f>VLOOKUP(I327,Hoja2!A$3:I$54,4,0)</f>
        <v>PG INSPECCIONES, PG EMERGENCIA, PG RIESGO QUÍMICO</v>
      </c>
      <c r="M327" s="67" t="str">
        <f>VLOOKUP(I327,Hoja2!A$3:I$54,5,0)</f>
        <v>ELEMENTOS DE PROTECCIÓN PERSONAL</v>
      </c>
      <c r="N327" s="69">
        <v>2</v>
      </c>
      <c r="O327" s="69">
        <v>1</v>
      </c>
      <c r="P327" s="69">
        <v>10</v>
      </c>
      <c r="Q327" s="69">
        <f t="shared" si="51"/>
        <v>2</v>
      </c>
      <c r="R327" s="69">
        <f t="shared" si="52"/>
        <v>20</v>
      </c>
      <c r="S327" s="69" t="str">
        <f t="shared" si="53"/>
        <v>B-2</v>
      </c>
      <c r="T327" s="62" t="str">
        <f t="shared" si="54"/>
        <v>IV</v>
      </c>
      <c r="U327" s="62" t="str">
        <f t="shared" si="55"/>
        <v>Aceptable</v>
      </c>
      <c r="V327" s="68">
        <v>6</v>
      </c>
      <c r="W327" s="67" t="str">
        <f>VLOOKUP(I327,Hoja2!A$3:I$54,6,0)</f>
        <v>SECUELA, CALIFICACIÓN DE ENFERMEDAD LABORAL</v>
      </c>
      <c r="X327" s="72"/>
      <c r="Y327" s="72"/>
      <c r="Z327" s="72"/>
      <c r="AA327" s="71" t="str">
        <f>VLOOKUP(I327,Hoja2!A$3:I$54,7,0)</f>
        <v>NS QUIMICOS</v>
      </c>
      <c r="AB327" s="71" t="str">
        <f>VLOOKUP(I327,Hoja2!A$3:I$54,8,0)</f>
        <v>BUENAS PRACTICAS Y USO DE EPP</v>
      </c>
      <c r="AC327" s="72" t="str">
        <f>VLOOKUP(I327,Hoja2!A$3:I$54,9,0)</f>
        <v>FORTALECIMIENTO PVE QUÍMICO</v>
      </c>
      <c r="AD327" s="83"/>
    </row>
    <row r="328" spans="1:30" ht="25.5">
      <c r="A328" s="133"/>
      <c r="B328" s="130"/>
      <c r="C328" s="124"/>
      <c r="D328" s="127"/>
      <c r="E328" s="112"/>
      <c r="F328" s="112"/>
      <c r="G328" s="112"/>
      <c r="H328" s="67" t="str">
        <f>VLOOKUP(I328,Hoja2!A$3:I$54,2,0)</f>
        <v>HUMOS METÁLICOS O NO METÁLICOS</v>
      </c>
      <c r="I328" s="109" t="s">
        <v>93</v>
      </c>
      <c r="J328" s="67" t="str">
        <f>VLOOKUP(I328,Hoja2!A$3:I$54,3,0)</f>
        <v>COMPLICACIONES RESPIRATORIAS</v>
      </c>
      <c r="K328" s="68"/>
      <c r="L328" s="67" t="str">
        <f>VLOOKUP(I328,Hoja2!A$3:I$54,4,0)</f>
        <v>PG INSPECCIONES, PG EMERGENCIA, PG RIESGO QUÍMICO</v>
      </c>
      <c r="M328" s="67" t="str">
        <f>VLOOKUP(I328,Hoja2!A$3:I$54,5,0)</f>
        <v>ELEMENTOS DE PROTECCIÓN PERSONAL</v>
      </c>
      <c r="N328" s="69">
        <v>2</v>
      </c>
      <c r="O328" s="69">
        <v>1</v>
      </c>
      <c r="P328" s="69">
        <v>10</v>
      </c>
      <c r="Q328" s="69">
        <f t="shared" si="51"/>
        <v>2</v>
      </c>
      <c r="R328" s="69">
        <f t="shared" si="52"/>
        <v>20</v>
      </c>
      <c r="S328" s="69" t="str">
        <f t="shared" si="53"/>
        <v>B-2</v>
      </c>
      <c r="T328" s="62" t="str">
        <f t="shared" si="54"/>
        <v>IV</v>
      </c>
      <c r="U328" s="62" t="str">
        <f t="shared" si="55"/>
        <v>Aceptable</v>
      </c>
      <c r="V328" s="68">
        <v>6</v>
      </c>
      <c r="W328" s="67" t="str">
        <f>VLOOKUP(I328,Hoja2!A$3:I$54,6,0)</f>
        <v>SECUELA, CALIFICACIÓN DE ENFERMEDAD LABORAL, MUERTE</v>
      </c>
      <c r="X328" s="72"/>
      <c r="Y328" s="72"/>
      <c r="Z328" s="72"/>
      <c r="AA328" s="71" t="str">
        <f>VLOOKUP(I328,Hoja2!A$3:I$54,7,0)</f>
        <v>NS QUIMICOS</v>
      </c>
      <c r="AB328" s="71" t="str">
        <f>VLOOKUP(I328,Hoja2!A$3:I$54,8,0)</f>
        <v>BUENAS PRACTICAS, AUTOCUIDADO Y EPP</v>
      </c>
      <c r="AC328" s="72" t="str">
        <f>VLOOKUP(I328,Hoja2!A$3:I$54,9,0)</f>
        <v>FORTALECIMIENTO PVE QUÍMICO</v>
      </c>
      <c r="AD328" s="83"/>
    </row>
    <row r="329" spans="1:30" ht="15">
      <c r="A329" s="133"/>
      <c r="B329" s="130"/>
      <c r="C329" s="124"/>
      <c r="D329" s="127"/>
      <c r="E329" s="112"/>
      <c r="F329" s="112"/>
      <c r="G329" s="112"/>
      <c r="H329" s="67" t="str">
        <f>VLOOKUP(I329,Hoja2!A$3:I$54,2,0)</f>
        <v>MICROORGANISMOS</v>
      </c>
      <c r="I329" s="109" t="s">
        <v>237</v>
      </c>
      <c r="J329" s="67" t="str">
        <f>VLOOKUP(I329,Hoja2!A$3:I$54,3,0)</f>
        <v>GRIPAS, NAUSEAS, MAREOS, MALESTAR GENERAL</v>
      </c>
      <c r="K329" s="68"/>
      <c r="L329" s="67" t="str">
        <f>VLOOKUP(I329,Hoja2!A$3:I$54,4,0)</f>
        <v>PG INSPECCIONES, PG EMERGENCIA</v>
      </c>
      <c r="M329" s="67" t="str">
        <f>VLOOKUP(I329,Hoja2!A$3:I$54,5,0)</f>
        <v>PVE BIOLÓGICO</v>
      </c>
      <c r="N329" s="69">
        <v>2</v>
      </c>
      <c r="O329" s="69">
        <v>1</v>
      </c>
      <c r="P329" s="69">
        <v>10</v>
      </c>
      <c r="Q329" s="69">
        <f t="shared" si="51"/>
        <v>2</v>
      </c>
      <c r="R329" s="69">
        <f t="shared" si="52"/>
        <v>20</v>
      </c>
      <c r="S329" s="69" t="str">
        <f t="shared" si="53"/>
        <v>B-2</v>
      </c>
      <c r="T329" s="62" t="str">
        <f t="shared" si="54"/>
        <v>IV</v>
      </c>
      <c r="U329" s="62" t="str">
        <f t="shared" si="55"/>
        <v>Aceptable</v>
      </c>
      <c r="V329" s="68">
        <v>6</v>
      </c>
      <c r="W329" s="67" t="str">
        <f>VLOOKUP(I329,Hoja2!A$3:I$54,6,0)</f>
        <v>SECUELA</v>
      </c>
      <c r="X329" s="72"/>
      <c r="Y329" s="72"/>
      <c r="Z329" s="72"/>
      <c r="AA329" s="71" t="str">
        <f>VLOOKUP(I329,Hoja2!A$3:I$54,7,0)</f>
        <v>NS BIOLÓGICO</v>
      </c>
      <c r="AB329" s="71" t="str">
        <f>VLOOKUP(I329,Hoja2!A$3:I$54,8,0)</f>
        <v>N/A</v>
      </c>
      <c r="AC329" s="72" t="str">
        <f>VLOOKUP(I329,Hoja2!A$3:I$54,9,0)</f>
        <v>BUENAS PRACTICAS</v>
      </c>
      <c r="AD329" s="83"/>
    </row>
    <row r="330" spans="1:30" ht="25.5">
      <c r="A330" s="133"/>
      <c r="B330" s="130"/>
      <c r="C330" s="124"/>
      <c r="D330" s="127"/>
      <c r="E330" s="112"/>
      <c r="F330" s="112"/>
      <c r="G330" s="112"/>
      <c r="H330" s="67" t="str">
        <f>VLOOKUP(I330,Hoja2!A$3:I$54,2,0)</f>
        <v>MICROORGANISMOS EN EL AMBIENTE</v>
      </c>
      <c r="I330" s="109" t="s">
        <v>240</v>
      </c>
      <c r="J330" s="67" t="str">
        <f>VLOOKUP(I330,Hoja2!A$3:I$54,3,0)</f>
        <v>LESIONES EN LA PIEL, MALESTAR GENERAL</v>
      </c>
      <c r="K330" s="68"/>
      <c r="L330" s="67" t="str">
        <f>VLOOKUP(I330,Hoja2!A$3:I$54,4,0)</f>
        <v>PG INSPECCIONES, PG EMERGENCIA</v>
      </c>
      <c r="M330" s="67" t="str">
        <f>VLOOKUP(I330,Hoja2!A$3:I$54,5,0)</f>
        <v>PVE BIOLÓGICO, ELEMENTOS DE PROTECCION PERSONAL</v>
      </c>
      <c r="N330" s="69">
        <v>2</v>
      </c>
      <c r="O330" s="69">
        <v>3</v>
      </c>
      <c r="P330" s="69">
        <v>10</v>
      </c>
      <c r="Q330" s="69">
        <f t="shared" si="51"/>
        <v>6</v>
      </c>
      <c r="R330" s="69">
        <f t="shared" si="52"/>
        <v>60</v>
      </c>
      <c r="S330" s="69" t="str">
        <f t="shared" si="53"/>
        <v>M-6</v>
      </c>
      <c r="T330" s="62" t="str">
        <f t="shared" si="54"/>
        <v>III</v>
      </c>
      <c r="U330" s="62" t="str">
        <f t="shared" si="55"/>
        <v>Mejorable</v>
      </c>
      <c r="V330" s="68">
        <v>6</v>
      </c>
      <c r="W330" s="67" t="str">
        <f>VLOOKUP(I330,Hoja2!A$3:I$54,6,0)</f>
        <v>SECUELA, CALIFICACIÓN DE ENFERMEDAD LABORAL, MUERTE</v>
      </c>
      <c r="X330" s="72"/>
      <c r="Y330" s="72"/>
      <c r="Z330" s="72"/>
      <c r="AA330" s="71" t="str">
        <f>VLOOKUP(I330,Hoja2!A$3:I$54,7,0)</f>
        <v>NS BIOLÓGICO</v>
      </c>
      <c r="AB330" s="71" t="str">
        <f>VLOOKUP(I330,Hoja2!A$3:I$54,8,0)</f>
        <v>AUTOCIODADO E HIGIENE, USO DE EPP</v>
      </c>
      <c r="AC330" s="72" t="str">
        <f>VLOOKUP(I330,Hoja2!A$3:I$54,9,0)</f>
        <v>N/A</v>
      </c>
      <c r="AD330" s="83"/>
    </row>
    <row r="331" spans="1:30" ht="25.5">
      <c r="A331" s="133"/>
      <c r="B331" s="130"/>
      <c r="C331" s="124"/>
      <c r="D331" s="127"/>
      <c r="E331" s="112"/>
      <c r="F331" s="112"/>
      <c r="G331" s="112"/>
      <c r="H331" s="67" t="str">
        <f>VLOOKUP(I331,Hoja2!A$3:I$54,2,0)</f>
        <v>HONGOS</v>
      </c>
      <c r="I331" s="109" t="s">
        <v>113</v>
      </c>
      <c r="J331" s="67" t="str">
        <f>VLOOKUP(I331,Hoja2!A$3:I$54,3,0)</f>
        <v>LESIONES EN LA PIEL</v>
      </c>
      <c r="K331" s="68"/>
      <c r="L331" s="67" t="str">
        <f>VLOOKUP(I331,Hoja2!A$3:I$54,4,0)</f>
        <v>PG INSPECCIONES, PG EMERGENCIA</v>
      </c>
      <c r="M331" s="67" t="str">
        <f>VLOOKUP(I331,Hoja2!A$3:I$54,5,0)</f>
        <v>PVE BIOLÓGICO</v>
      </c>
      <c r="N331" s="69">
        <v>2</v>
      </c>
      <c r="O331" s="69">
        <v>1</v>
      </c>
      <c r="P331" s="69">
        <v>10</v>
      </c>
      <c r="Q331" s="69">
        <f t="shared" si="51"/>
        <v>2</v>
      </c>
      <c r="R331" s="69">
        <f t="shared" si="52"/>
        <v>20</v>
      </c>
      <c r="S331" s="69" t="str">
        <f t="shared" si="53"/>
        <v>B-2</v>
      </c>
      <c r="T331" s="62" t="str">
        <f t="shared" si="54"/>
        <v>IV</v>
      </c>
      <c r="U331" s="62" t="str">
        <f t="shared" si="55"/>
        <v>Aceptable</v>
      </c>
      <c r="V331" s="68">
        <v>6</v>
      </c>
      <c r="W331" s="67" t="str">
        <f>VLOOKUP(I331,Hoja2!A$3:I$54,6,0)</f>
        <v>SECUELA</v>
      </c>
      <c r="X331" s="72"/>
      <c r="Y331" s="72"/>
      <c r="Z331" s="72"/>
      <c r="AA331" s="71" t="str">
        <f>VLOOKUP(I331,Hoja2!A$3:I$54,7,0)</f>
        <v>NS BIOLÓGICO</v>
      </c>
      <c r="AB331" s="71" t="str">
        <f>VLOOKUP(I331,Hoja2!A$3:I$54,8,0)</f>
        <v>AUTOCUIDADO E HIGIENE, USO DE EPP</v>
      </c>
      <c r="AC331" s="72" t="str">
        <f>VLOOKUP(I331,Hoja2!A$3:I$54,9,0)</f>
        <v>N/A</v>
      </c>
      <c r="AD331" s="83"/>
    </row>
    <row r="332" spans="1:30" ht="40.5">
      <c r="A332" s="133"/>
      <c r="B332" s="130"/>
      <c r="C332" s="124"/>
      <c r="D332" s="127"/>
      <c r="E332" s="112"/>
      <c r="F332" s="112"/>
      <c r="G332" s="112"/>
      <c r="H332" s="67" t="str">
        <f>VLOOKUP(I332,Hoja2!A$3:I$54,2,0)</f>
        <v>FLUIDOS</v>
      </c>
      <c r="I332" s="109" t="s">
        <v>117</v>
      </c>
      <c r="J332" s="67" t="str">
        <f>VLOOKUP(I332,Hoja2!A$3:I$54,3,0)</f>
        <v>LESIONES DÉRMICAS</v>
      </c>
      <c r="K332" s="68"/>
      <c r="L332" s="67" t="str">
        <f>VLOOKUP(I332,Hoja2!A$3:I$54,4,0)</f>
        <v>PG INSPECCIONES, PG EMERGENCIA</v>
      </c>
      <c r="M332" s="67" t="str">
        <f>VLOOKUP(I332,Hoja2!A$3:I$54,5,0)</f>
        <v>PVE BIOLÓGICO, ELEMENTOS DE PROTECCION PERSONAL</v>
      </c>
      <c r="N332" s="69">
        <v>2</v>
      </c>
      <c r="O332" s="69">
        <v>4</v>
      </c>
      <c r="P332" s="69">
        <v>25</v>
      </c>
      <c r="Q332" s="69">
        <f t="shared" si="51"/>
        <v>8</v>
      </c>
      <c r="R332" s="69">
        <f t="shared" si="52"/>
        <v>200</v>
      </c>
      <c r="S332" s="69" t="str">
        <f t="shared" si="53"/>
        <v>M-8</v>
      </c>
      <c r="T332" s="62" t="str">
        <f t="shared" si="54"/>
        <v>II</v>
      </c>
      <c r="U332" s="62" t="str">
        <f t="shared" si="55"/>
        <v>No Aceptable o Aceptable con Control Especifico</v>
      </c>
      <c r="V332" s="68">
        <v>6</v>
      </c>
      <c r="W332" s="67" t="str">
        <f>VLOOKUP(I332,Hoja2!A$3:I$54,6,0)</f>
        <v>SECUELA, CALIFICACIÓN DE ENFERMEDAD LABORAL, MUERTE</v>
      </c>
      <c r="X332" s="72"/>
      <c r="Y332" s="72"/>
      <c r="Z332" s="72"/>
      <c r="AA332" s="71" t="str">
        <f>VLOOKUP(I332,Hoja2!A$3:I$54,7,0)</f>
        <v>NS BIOLÓGICO</v>
      </c>
      <c r="AB332" s="71" t="str">
        <f>VLOOKUP(I332,Hoja2!A$3:I$54,8,0)</f>
        <v>AUTOCUIDADO E HIGIENE, USO DE EPP</v>
      </c>
      <c r="AC332" s="72" t="str">
        <f>VLOOKUP(I332,Hoja2!A$3:I$54,9,0)</f>
        <v>N/A</v>
      </c>
      <c r="AD332" s="83"/>
    </row>
    <row r="333" spans="1:30" ht="25.5">
      <c r="A333" s="133"/>
      <c r="B333" s="130"/>
      <c r="C333" s="124"/>
      <c r="D333" s="127"/>
      <c r="E333" s="112"/>
      <c r="F333" s="112"/>
      <c r="G333" s="112"/>
      <c r="H333" s="67" t="str">
        <f>VLOOKUP(I333,Hoja2!A$3:I$54,2,0)</f>
        <v>PARÁSITOS</v>
      </c>
      <c r="I333" s="109" t="s">
        <v>119</v>
      </c>
      <c r="J333" s="67" t="str">
        <f>VLOOKUP(I333,Hoja2!A$3:I$54,3,0)</f>
        <v>LESIONES, INFECCIONES PARASITARIAS</v>
      </c>
      <c r="K333" s="68"/>
      <c r="L333" s="67" t="str">
        <f>VLOOKUP(I333,Hoja2!A$3:I$54,4,0)</f>
        <v>PG INSPECCIONES, PG EMERGENCIA</v>
      </c>
      <c r="M333" s="67" t="str">
        <f>VLOOKUP(I333,Hoja2!A$3:I$54,5,0)</f>
        <v>PVE BIOLÓGICO, ELEMENTOS DE PROTECCION PERSONAL</v>
      </c>
      <c r="N333" s="69">
        <v>2</v>
      </c>
      <c r="O333" s="69">
        <v>2</v>
      </c>
      <c r="P333" s="69">
        <v>10</v>
      </c>
      <c r="Q333" s="69">
        <f t="shared" si="51"/>
        <v>4</v>
      </c>
      <c r="R333" s="69">
        <f t="shared" si="52"/>
        <v>40</v>
      </c>
      <c r="S333" s="69" t="str">
        <f t="shared" si="53"/>
        <v>B-4</v>
      </c>
      <c r="T333" s="62" t="str">
        <f t="shared" si="54"/>
        <v>III</v>
      </c>
      <c r="U333" s="62" t="str">
        <f t="shared" si="55"/>
        <v>Mejorable</v>
      </c>
      <c r="V333" s="68">
        <v>6</v>
      </c>
      <c r="W333" s="67" t="str">
        <f>VLOOKUP(I333,Hoja2!A$3:I$54,6,0)</f>
        <v>SECUELA</v>
      </c>
      <c r="X333" s="72"/>
      <c r="Y333" s="72"/>
      <c r="Z333" s="72"/>
      <c r="AA333" s="71" t="str">
        <f>VLOOKUP(I333,Hoja2!A$3:I$54,7,0)</f>
        <v>NS BIOLÓGICO</v>
      </c>
      <c r="AB333" s="71" t="str">
        <f>VLOOKUP(I333,Hoja2!A$3:I$54,8,0)</f>
        <v>AUTOCUIDADO E HIGIENE, USO DE EPP</v>
      </c>
      <c r="AC333" s="72" t="str">
        <f>VLOOKUP(I333,Hoja2!A$3:I$54,9,0)</f>
        <v>N/A</v>
      </c>
      <c r="AD333" s="83"/>
    </row>
    <row r="334" spans="1:30" ht="25.5">
      <c r="A334" s="133"/>
      <c r="B334" s="130"/>
      <c r="C334" s="124"/>
      <c r="D334" s="127"/>
      <c r="E334" s="112"/>
      <c r="F334" s="112"/>
      <c r="G334" s="112"/>
      <c r="H334" s="67" t="str">
        <f>VLOOKUP(I334,Hoja2!A$3:I$54,2,0)</f>
        <v>ANIMALES VIVOS</v>
      </c>
      <c r="I334" s="109" t="s">
        <v>122</v>
      </c>
      <c r="J334" s="67" t="str">
        <f>VLOOKUP(I334,Hoja2!A$3:I$54,3,0)</f>
        <v>LESIONES EN TEJIDOS, INFECCIONES, ENFERMADES INFECTOCONTAGIOSAS</v>
      </c>
      <c r="K334" s="68"/>
      <c r="L334" s="67" t="str">
        <f>VLOOKUP(I334,Hoja2!A$3:I$54,4,0)</f>
        <v>PG INSPECCIONES, PG EMERGENCIA</v>
      </c>
      <c r="M334" s="67" t="str">
        <f>VLOOKUP(I334,Hoja2!A$3:I$54,5,0)</f>
        <v>ELEMENTOS DE PROTECCIÓN PERSONAL</v>
      </c>
      <c r="N334" s="69">
        <v>2</v>
      </c>
      <c r="O334" s="69">
        <v>2</v>
      </c>
      <c r="P334" s="69">
        <v>10</v>
      </c>
      <c r="Q334" s="69">
        <f t="shared" si="51"/>
        <v>4</v>
      </c>
      <c r="R334" s="69">
        <f t="shared" si="52"/>
        <v>40</v>
      </c>
      <c r="S334" s="69" t="str">
        <f t="shared" si="53"/>
        <v>B-4</v>
      </c>
      <c r="T334" s="62" t="str">
        <f t="shared" si="54"/>
        <v>III</v>
      </c>
      <c r="U334" s="62" t="str">
        <f t="shared" si="55"/>
        <v>Mejorable</v>
      </c>
      <c r="V334" s="68">
        <v>6</v>
      </c>
      <c r="W334" s="67" t="str">
        <f>VLOOKUP(I334,Hoja2!A$3:I$54,6,0)</f>
        <v>SECUELA, CALIFICACIÓN DE ENFERMEDAD LABORAL, MUERTE</v>
      </c>
      <c r="X334" s="72"/>
      <c r="Y334" s="72"/>
      <c r="Z334" s="72"/>
      <c r="AA334" s="71" t="str">
        <f>VLOOKUP(I334,Hoja2!A$3:I$54,7,0)</f>
        <v>NS BIOLÓGICO</v>
      </c>
      <c r="AB334" s="71" t="str">
        <f>VLOOKUP(I334,Hoja2!A$3:I$54,8,0)</f>
        <v>AUTOCUIDADO E HIGIENE, USO DE EPP</v>
      </c>
      <c r="AC334" s="72" t="str">
        <f>VLOOKUP(I334,Hoja2!A$3:I$54,9,0)</f>
        <v>BUENAS PRACTICAS</v>
      </c>
      <c r="AD334" s="83"/>
    </row>
    <row r="335" spans="1:30" ht="38.25">
      <c r="A335" s="133"/>
      <c r="B335" s="130"/>
      <c r="C335" s="124"/>
      <c r="D335" s="127"/>
      <c r="E335" s="112"/>
      <c r="F335" s="112"/>
      <c r="G335" s="112"/>
      <c r="H335" s="67" t="str">
        <f>VLOOKUP(I335,Hoja2!A$3:I$54,2,0)</f>
        <v>CARGA DE UN PESO MAYOR AL RECOMENDADO</v>
      </c>
      <c r="I335" s="109" t="s">
        <v>125</v>
      </c>
      <c r="J335" s="67" t="str">
        <f>VLOOKUP(I335,Hoja2!A$3:I$54,3,0)</f>
        <v>LESIONES OSTEOMUSCULARES</v>
      </c>
      <c r="K335" s="68"/>
      <c r="L335" s="67" t="str">
        <f>VLOOKUP(I335,Hoja2!A$3:I$54,4,0)</f>
        <v>PG INSPECCIONES, PG EMERGENCIA</v>
      </c>
      <c r="M335" s="67" t="str">
        <f>VLOOKUP(I335,Hoja2!A$3:I$54,5,0)</f>
        <v>PVE BIOMECÁNICO, PROGRAMA PAUSAS ACTIVAS, PG MEDICINA PREVENTIVA Y DEL TRABAJO</v>
      </c>
      <c r="N335" s="69">
        <v>2</v>
      </c>
      <c r="O335" s="69">
        <v>3</v>
      </c>
      <c r="P335" s="69">
        <v>10</v>
      </c>
      <c r="Q335" s="69">
        <f t="shared" si="51"/>
        <v>6</v>
      </c>
      <c r="R335" s="69">
        <f t="shared" si="52"/>
        <v>60</v>
      </c>
      <c r="S335" s="69" t="str">
        <f t="shared" si="53"/>
        <v>M-6</v>
      </c>
      <c r="T335" s="62" t="str">
        <f t="shared" si="54"/>
        <v>III</v>
      </c>
      <c r="U335" s="62" t="str">
        <f t="shared" si="55"/>
        <v>Mejorable</v>
      </c>
      <c r="V335" s="68">
        <v>6</v>
      </c>
      <c r="W335" s="67" t="str">
        <f>VLOOKUP(I335,Hoja2!A$3:I$54,6,0)</f>
        <v>SECUELA, CALIFICACIÓN DE ENFERMEDAD LABORAL</v>
      </c>
      <c r="X335" s="72"/>
      <c r="Y335" s="72"/>
      <c r="Z335" s="72"/>
      <c r="AA335" s="71" t="str">
        <f>VLOOKUP(I335,Hoja2!A$3:I$54,7,0)</f>
        <v>NS MANEJO DE CARGAS</v>
      </c>
      <c r="AB335" s="71" t="str">
        <f>VLOOKUP(I335,Hoja2!A$3:I$54,8,0)</f>
        <v>LEVANTAMIENTO MANUAL Y MECÁNICO DE CARGAS</v>
      </c>
      <c r="AC335" s="72" t="str">
        <f>VLOOKUP(I335,Hoja2!A$3:I$54,9,0)</f>
        <v>FORTALECIMIENTO PVE BIOMECÁNICO</v>
      </c>
      <c r="AD335" s="83"/>
    </row>
    <row r="336" spans="1:30" ht="25.5">
      <c r="A336" s="133"/>
      <c r="B336" s="130"/>
      <c r="C336" s="124"/>
      <c r="D336" s="127"/>
      <c r="E336" s="112"/>
      <c r="F336" s="112"/>
      <c r="G336" s="112"/>
      <c r="H336" s="67" t="str">
        <f>VLOOKUP(I336,Hoja2!A$3:I$54,2,0)</f>
        <v>RELACIONES, COHESIÓN, CALIDAD DE INTERACCIONES NO EFECTIVA, NO HAY TRABAJO EN EQUIPO</v>
      </c>
      <c r="I336" s="109" t="s">
        <v>141</v>
      </c>
      <c r="J336" s="67" t="str">
        <f>VLOOKUP(I336,Hoja2!A$3:I$54,3,0)</f>
        <v>ENFERMEDADES DIGESTIVAS, IRRITABILIDAD</v>
      </c>
      <c r="K336" s="68"/>
      <c r="L336" s="67" t="str">
        <f>VLOOKUP(I336,Hoja2!A$3:I$54,4,0)</f>
        <v>N/A</v>
      </c>
      <c r="M336" s="67" t="str">
        <f>VLOOKUP(I336,Hoja2!A$3:I$54,5,0)</f>
        <v>PVE PSICOSOCIAL</v>
      </c>
      <c r="N336" s="69">
        <v>2</v>
      </c>
      <c r="O336" s="69">
        <v>3</v>
      </c>
      <c r="P336" s="69">
        <v>10</v>
      </c>
      <c r="Q336" s="69">
        <f t="shared" si="51"/>
        <v>6</v>
      </c>
      <c r="R336" s="69">
        <f t="shared" si="52"/>
        <v>60</v>
      </c>
      <c r="S336" s="69" t="str">
        <f t="shared" si="53"/>
        <v>M-6</v>
      </c>
      <c r="T336" s="62" t="str">
        <f t="shared" si="54"/>
        <v>III</v>
      </c>
      <c r="U336" s="62" t="str">
        <f t="shared" si="55"/>
        <v>Mejorable</v>
      </c>
      <c r="V336" s="68">
        <v>6</v>
      </c>
      <c r="W336" s="67" t="str">
        <f>VLOOKUP(I336,Hoja2!A$3:I$54,6,0)</f>
        <v>SECUELA, CALIFICACIÓN DE ENFERMEDAD LABORAL</v>
      </c>
      <c r="X336" s="72"/>
      <c r="Y336" s="72"/>
      <c r="Z336" s="72"/>
      <c r="AA336" s="71" t="str">
        <f>VLOOKUP(I336,Hoja2!A$3:I$54,7,0)</f>
        <v>N/A</v>
      </c>
      <c r="AB336" s="71" t="str">
        <f>VLOOKUP(I336,Hoja2!A$3:I$54,8,0)</f>
        <v>N/A</v>
      </c>
      <c r="AC336" s="72" t="str">
        <f>VLOOKUP(I336,Hoja2!A$3:I$54,9,0)</f>
        <v>FORTALECIMIENTO PVE PSICOSOCIAL</v>
      </c>
      <c r="AD336" s="83"/>
    </row>
    <row r="337" spans="1:30" ht="25.5">
      <c r="A337" s="133"/>
      <c r="B337" s="130"/>
      <c r="C337" s="124"/>
      <c r="D337" s="127"/>
      <c r="E337" s="112"/>
      <c r="F337" s="112"/>
      <c r="G337" s="112"/>
      <c r="H337" s="67" t="str">
        <f>VLOOKUP(I337,Hoja2!A$3:I$54,2,0)</f>
        <v>CARGA MENTAL, DEMANDAS EMOCIONALES, INESPECIFICIDAD DE DEFINICIÓN DE ROLES, MONOTONÍA</v>
      </c>
      <c r="I337" s="109" t="s">
        <v>146</v>
      </c>
      <c r="J337" s="67" t="str">
        <f>VLOOKUP(I337,Hoja2!A$3:I$54,3,0)</f>
        <v>ESTRÉS, CEFALÉA, IRRITABILIDAD</v>
      </c>
      <c r="K337" s="68"/>
      <c r="L337" s="67" t="str">
        <f>VLOOKUP(I337,Hoja2!A$3:I$54,4,0)</f>
        <v>N/A</v>
      </c>
      <c r="M337" s="67" t="str">
        <f>VLOOKUP(I337,Hoja2!A$3:I$54,5,0)</f>
        <v>PVE PSICOSOCIAL</v>
      </c>
      <c r="N337" s="69">
        <v>2</v>
      </c>
      <c r="O337" s="69">
        <v>1</v>
      </c>
      <c r="P337" s="69">
        <v>10</v>
      </c>
      <c r="Q337" s="69">
        <f t="shared" si="51"/>
        <v>2</v>
      </c>
      <c r="R337" s="69">
        <f t="shared" si="52"/>
        <v>20</v>
      </c>
      <c r="S337" s="69" t="str">
        <f t="shared" si="53"/>
        <v>B-2</v>
      </c>
      <c r="T337" s="62" t="str">
        <f t="shared" si="54"/>
        <v>IV</v>
      </c>
      <c r="U337" s="62" t="str">
        <f t="shared" si="55"/>
        <v>Aceptable</v>
      </c>
      <c r="V337" s="68">
        <v>6</v>
      </c>
      <c r="W337" s="67" t="str">
        <f>VLOOKUP(I337,Hoja2!A$3:I$54,6,0)</f>
        <v>SECUELA, CALIFICACIÓN DE ENFERMEDAD LABORAL</v>
      </c>
      <c r="X337" s="72"/>
      <c r="Y337" s="72"/>
      <c r="Z337" s="72"/>
      <c r="AA337" s="71" t="str">
        <f>VLOOKUP(I337,Hoja2!A$3:I$54,7,0)</f>
        <v>N/A</v>
      </c>
      <c r="AB337" s="71" t="str">
        <f>VLOOKUP(I337,Hoja2!A$3:I$54,8,0)</f>
        <v>N/A</v>
      </c>
      <c r="AC337" s="72" t="str">
        <f>VLOOKUP(I337,Hoja2!A$3:I$54,9,0)</f>
        <v>FORTALECIMIENTO PVE PSICOSOCIAL</v>
      </c>
      <c r="AD337" s="83"/>
    </row>
    <row r="338" spans="1:30" ht="38.25">
      <c r="A338" s="133"/>
      <c r="B338" s="130"/>
      <c r="C338" s="124"/>
      <c r="D338" s="127"/>
      <c r="E338" s="112"/>
      <c r="F338" s="112"/>
      <c r="G338" s="112"/>
      <c r="H338" s="67" t="str">
        <f>VLOOKUP(I338,Hoja2!A$3:I$54,2,0)</f>
        <v>TECNOLOGÍA NO AVANZADA, COMUNICACIÓN NO EFECTIVA, SOBRECARGA CUANTITATIVA Y CUALITATIVA, NO HAY VARIACIÓN EN FORMA DE TRABAJO</v>
      </c>
      <c r="I338" s="109" t="s">
        <v>149</v>
      </c>
      <c r="J338" s="67" t="str">
        <f>VLOOKUP(I338,Hoja2!A$3:I$54,3,0)</f>
        <v>ENFERMEDADES DIGESTIVAS, IRRITABILIDAD</v>
      </c>
      <c r="K338" s="68"/>
      <c r="L338" s="67" t="str">
        <f>VLOOKUP(I338,Hoja2!A$3:I$54,4,0)</f>
        <v>N/A</v>
      </c>
      <c r="M338" s="67" t="str">
        <f>VLOOKUP(I338,Hoja2!A$3:I$54,5,0)</f>
        <v>PVE PSICOSOCIAL</v>
      </c>
      <c r="N338" s="69">
        <v>2</v>
      </c>
      <c r="O338" s="69">
        <v>2</v>
      </c>
      <c r="P338" s="69">
        <v>10</v>
      </c>
      <c r="Q338" s="69">
        <f t="shared" si="51"/>
        <v>4</v>
      </c>
      <c r="R338" s="69">
        <f t="shared" si="52"/>
        <v>40</v>
      </c>
      <c r="S338" s="69" t="str">
        <f t="shared" si="53"/>
        <v>B-4</v>
      </c>
      <c r="T338" s="66" t="str">
        <f t="shared" si="54"/>
        <v>III</v>
      </c>
      <c r="U338" s="66" t="str">
        <f t="shared" si="55"/>
        <v>Mejorable</v>
      </c>
      <c r="V338" s="68">
        <v>6</v>
      </c>
      <c r="W338" s="67" t="str">
        <f>VLOOKUP(I338,Hoja2!A$3:I$54,6,0)</f>
        <v>SECUELA, CALIFICACIÓN DE ENFERMEDAD LABORAL</v>
      </c>
      <c r="X338" s="72"/>
      <c r="Y338" s="72"/>
      <c r="Z338" s="72"/>
      <c r="AA338" s="71" t="str">
        <f>VLOOKUP(I338,Hoja2!A$3:I$54,7,0)</f>
        <v>N/A</v>
      </c>
      <c r="AB338" s="71" t="str">
        <f>VLOOKUP(I338,Hoja2!A$3:I$54,8,0)</f>
        <v>N/A</v>
      </c>
      <c r="AC338" s="72" t="str">
        <f>VLOOKUP(I338,Hoja2!A$3:I$54,9,0)</f>
        <v>FORTALECIMIENTO PVE PSICOSOCIAL</v>
      </c>
      <c r="AD338" s="83"/>
    </row>
    <row r="339" spans="1:30" ht="25.5">
      <c r="A339" s="133"/>
      <c r="B339" s="130"/>
      <c r="C339" s="124"/>
      <c r="D339" s="127"/>
      <c r="E339" s="112"/>
      <c r="F339" s="112"/>
      <c r="G339" s="112"/>
      <c r="H339" s="67" t="str">
        <f>VLOOKUP(I339,Hoja2!A$3:I$54,2,0)</f>
        <v>ESTILOS DE MANDO RÍGIDOS, AUSENCIA DE CAPACITACIÓN, AUSENCIA DE PROGRAMAS DE BIENESTAR</v>
      </c>
      <c r="I339" s="109" t="s">
        <v>154</v>
      </c>
      <c r="J339" s="67" t="str">
        <f>VLOOKUP(I339,Hoja2!A$3:I$54,3,0)</f>
        <v>ESTRÉS, DEPRESIÓN, DESMOTIVACIÓN, AUSENCIA DE ATENCIÓN</v>
      </c>
      <c r="K339" s="68"/>
      <c r="L339" s="67" t="str">
        <f>VLOOKUP(I339,Hoja2!A$3:I$54,4,0)</f>
        <v>N/A</v>
      </c>
      <c r="M339" s="67" t="str">
        <f>VLOOKUP(I339,Hoja2!A$3:I$54,5,0)</f>
        <v>PVE PSICOSOCIAL</v>
      </c>
      <c r="N339" s="69">
        <v>2</v>
      </c>
      <c r="O339" s="69">
        <v>2</v>
      </c>
      <c r="P339" s="69">
        <v>10</v>
      </c>
      <c r="Q339" s="69">
        <f t="shared" si="51"/>
        <v>4</v>
      </c>
      <c r="R339" s="69">
        <f t="shared" si="52"/>
        <v>40</v>
      </c>
      <c r="S339" s="69" t="str">
        <f t="shared" si="53"/>
        <v>B-4</v>
      </c>
      <c r="T339" s="66" t="str">
        <f t="shared" si="54"/>
        <v>III</v>
      </c>
      <c r="U339" s="66" t="str">
        <f t="shared" si="55"/>
        <v>Mejorable</v>
      </c>
      <c r="V339" s="68">
        <v>6</v>
      </c>
      <c r="W339" s="67" t="str">
        <f>VLOOKUP(I339,Hoja2!A$3:I$54,6,0)</f>
        <v>SECUELA, CALIFICACIÓN DE ENFERMEDAD LABORAL</v>
      </c>
      <c r="X339" s="72"/>
      <c r="Y339" s="72"/>
      <c r="Z339" s="72"/>
      <c r="AA339" s="71" t="str">
        <f>VLOOKUP(I339,Hoja2!A$3:I$54,7,0)</f>
        <v>N/A</v>
      </c>
      <c r="AB339" s="71" t="str">
        <f>VLOOKUP(I339,Hoja2!A$3:I$54,8,0)</f>
        <v>N/A</v>
      </c>
      <c r="AC339" s="72" t="str">
        <f>VLOOKUP(I339,Hoja2!A$3:I$54,9,0)</f>
        <v>FORTALECIMIENTO PVE PSICOSOCIAL</v>
      </c>
      <c r="AD339" s="83"/>
    </row>
    <row r="340" spans="1:30" ht="25.5">
      <c r="A340" s="133"/>
      <c r="B340" s="130"/>
      <c r="C340" s="124"/>
      <c r="D340" s="127"/>
      <c r="E340" s="112"/>
      <c r="F340" s="112"/>
      <c r="G340" s="112"/>
      <c r="H340" s="67" t="str">
        <f>VLOOKUP(I340,Hoja2!A$3:I$54,2,0)</f>
        <v>SISMOS, INCENDIOS, INUNDACIONES, TERREMOTOS, VENDAVALES</v>
      </c>
      <c r="I340" s="109" t="s">
        <v>250</v>
      </c>
      <c r="J340" s="67" t="str">
        <f>VLOOKUP(I340,Hoja2!A$3:I$54,3,0)</f>
        <v>LESIONES, ATRAPAMIENTO, APLASTAMIENTO, PÉRDIDAS MATERIALES</v>
      </c>
      <c r="K340" s="68"/>
      <c r="L340" s="67" t="str">
        <f>VLOOKUP(I340,Hoja2!A$3:I$54,4,0)</f>
        <v>PG INSPECCIONES, PG EMERGENCIA</v>
      </c>
      <c r="M340" s="67" t="str">
        <f>VLOOKUP(I340,Hoja2!A$3:I$54,5,0)</f>
        <v>BRIGADAS DE EMERGENCIA</v>
      </c>
      <c r="N340" s="69">
        <v>2</v>
      </c>
      <c r="O340" s="69">
        <v>2</v>
      </c>
      <c r="P340" s="69">
        <v>10</v>
      </c>
      <c r="Q340" s="69">
        <f t="shared" si="51"/>
        <v>4</v>
      </c>
      <c r="R340" s="69">
        <f t="shared" si="52"/>
        <v>40</v>
      </c>
      <c r="S340" s="69" t="str">
        <f t="shared" si="53"/>
        <v>B-4</v>
      </c>
      <c r="T340" s="66" t="str">
        <f t="shared" si="54"/>
        <v>III</v>
      </c>
      <c r="U340" s="66" t="str">
        <f t="shared" si="55"/>
        <v>Mejorable</v>
      </c>
      <c r="V340" s="68">
        <v>6</v>
      </c>
      <c r="W340" s="67" t="str">
        <f>VLOOKUP(I340,Hoja2!A$3:I$54,6,0)</f>
        <v>SECUELA, CALIFICACIÓN DE ENFERMEDAD LABORAL, MUERTE</v>
      </c>
      <c r="X340" s="72"/>
      <c r="Y340" s="72"/>
      <c r="Z340" s="72"/>
      <c r="AA340" s="71" t="str">
        <f>VLOOKUP(I340,Hoja2!A$3:I$54,7,0)</f>
        <v>NS PLANES DE EMERGENCIA</v>
      </c>
      <c r="AB340" s="71" t="str">
        <f>VLOOKUP(I340,Hoja2!A$3:I$54,8,0)</f>
        <v>N/A</v>
      </c>
      <c r="AC340" s="72" t="str">
        <f>VLOOKUP(I340,Hoja2!A$3:I$54,9,0)</f>
        <v>N/A</v>
      </c>
      <c r="AD340" s="83"/>
    </row>
    <row r="341" spans="1:30" ht="26.25" thickBot="1">
      <c r="A341" s="133"/>
      <c r="B341" s="130"/>
      <c r="C341" s="125"/>
      <c r="D341" s="128"/>
      <c r="E341" s="113"/>
      <c r="F341" s="113"/>
      <c r="G341" s="113"/>
      <c r="H341" s="84" t="str">
        <f>VLOOKUP(I341,Hoja2!A$3:I$54,2,0)</f>
        <v>LLUVIAS, GRANIZADA, HELADAS</v>
      </c>
      <c r="I341" s="110" t="s">
        <v>251</v>
      </c>
      <c r="J341" s="84" t="str">
        <f>VLOOKUP(I341,Hoja2!A$3:I$54,3,0)</f>
        <v>LESIONES, ATRAPAMIENTO, APLASTAMIENTO, PÉRDIDAS MATERIALES</v>
      </c>
      <c r="K341" s="85"/>
      <c r="L341" s="84" t="str">
        <f>VLOOKUP(I341,Hoja2!A$3:I$54,4,0)</f>
        <v>PG INSPECCIONES, PG EMERGENCIA</v>
      </c>
      <c r="M341" s="84" t="str">
        <f>VLOOKUP(I341,Hoja2!A$3:I$54,5,0)</f>
        <v>BRIGADAS DE EMERGENCIA</v>
      </c>
      <c r="N341" s="86">
        <v>2</v>
      </c>
      <c r="O341" s="86">
        <v>3</v>
      </c>
      <c r="P341" s="86">
        <v>10</v>
      </c>
      <c r="Q341" s="86">
        <f t="shared" si="51"/>
        <v>6</v>
      </c>
      <c r="R341" s="86">
        <f t="shared" si="52"/>
        <v>60</v>
      </c>
      <c r="S341" s="86" t="str">
        <f t="shared" si="53"/>
        <v>M-6</v>
      </c>
      <c r="T341" s="87" t="str">
        <f t="shared" si="54"/>
        <v>III</v>
      </c>
      <c r="U341" s="87" t="str">
        <f t="shared" si="55"/>
        <v>Mejorable</v>
      </c>
      <c r="V341" s="85">
        <v>6</v>
      </c>
      <c r="W341" s="84" t="str">
        <f>VLOOKUP(I341,Hoja2!A$3:I$54,6,0)</f>
        <v>SECUELA, CALIFICACIÓN DE ENFERMEDAD LABORAL, MUERTE</v>
      </c>
      <c r="X341" s="88"/>
      <c r="Y341" s="88"/>
      <c r="Z341" s="88"/>
      <c r="AA341" s="89" t="str">
        <f>VLOOKUP(I341,Hoja2!A$3:I$54,7,0)</f>
        <v>NS PLANES DE EMERGENCIA</v>
      </c>
      <c r="AB341" s="89" t="str">
        <f>VLOOKUP(I341,Hoja2!A$3:I$54,8,0)</f>
        <v>N/A</v>
      </c>
      <c r="AC341" s="88" t="str">
        <f>VLOOKUP(I341,Hoja2!A$3:I$54,9,0)</f>
        <v>N/A</v>
      </c>
      <c r="AD341" s="90"/>
    </row>
    <row r="342" spans="1:30" ht="52.5" customHeight="1">
      <c r="A342" s="133"/>
      <c r="B342" s="130"/>
      <c r="C342" s="114" t="s">
        <v>338</v>
      </c>
      <c r="D342" s="117" t="s">
        <v>339</v>
      </c>
      <c r="E342" s="120" t="s">
        <v>336</v>
      </c>
      <c r="F342" s="120" t="s">
        <v>337</v>
      </c>
      <c r="G342" s="120" t="s">
        <v>256</v>
      </c>
      <c r="H342" s="105" t="str">
        <f>VLOOKUP(I342,'[1]Hoja2'!A$3:I$54,2,0)</f>
        <v>INADECUADAS CONEXIONES ELÉCTRICAS, SATURACIÓN EN TOMAS DE ENERGÍA</v>
      </c>
      <c r="I342" s="74" t="s">
        <v>158</v>
      </c>
      <c r="J342" s="105" t="str">
        <f>VLOOKUP(I342,'[1]Hoja2'!A$3:I$54,3,0)</f>
        <v>QUEMADURAS, ELECTROCUCIÓN, ARITMIA CARDIACA, MUERTE</v>
      </c>
      <c r="K342" s="75"/>
      <c r="L342" s="105" t="str">
        <f>VLOOKUP(I342,'[1]Hoja2'!A$3:I$54,4,0)</f>
        <v>PG INSPECCIONES, PG EMERGENCIA, REQUISITOS MÍNIMOS PARA LÍNEAS ELÉCTRICAS</v>
      </c>
      <c r="M342" s="105" t="str">
        <f>VLOOKUP(I342,'[1]Hoja2'!A$3:I$54,5,0)</f>
        <v>ELEMENTOS DE PROTECCIÓN PERSONAL</v>
      </c>
      <c r="N342" s="76">
        <v>10</v>
      </c>
      <c r="O342" s="76">
        <v>3</v>
      </c>
      <c r="P342" s="76">
        <v>60</v>
      </c>
      <c r="Q342" s="76">
        <f t="shared" si="51"/>
        <v>30</v>
      </c>
      <c r="R342" s="76">
        <f t="shared" si="52"/>
        <v>1800</v>
      </c>
      <c r="S342" s="76" t="str">
        <f t="shared" si="53"/>
        <v>MA-30</v>
      </c>
      <c r="T342" s="77" t="str">
        <f t="shared" si="54"/>
        <v>I</v>
      </c>
      <c r="U342" s="77" t="str">
        <f>IF(T342=0,"",IF(T342="IV","Aceptable",IF(T342="III","Mejorable",IF(T342="II","No Aceptable o Aceptable con Control Especifico",IF(T342="I","No Aceptable","")))))</f>
        <v>No Aceptable</v>
      </c>
      <c r="V342" s="75">
        <v>3</v>
      </c>
      <c r="W342" s="105" t="str">
        <f>VLOOKUP(I342,'[1]Hoja2'!A$3:I$54,6,0)</f>
        <v>SECUELA, CALIFICACIÓN DE ENFERMEDAD LABORAL, MUERTE</v>
      </c>
      <c r="X342" s="78"/>
      <c r="Y342" s="78"/>
      <c r="Z342" s="78"/>
      <c r="AA342" s="79" t="str">
        <f>VLOOKUP(I342,'[1]Hoja2'!A$3:I$54,7,0)</f>
        <v>NS LÍNEAS ELÉCTRICAS</v>
      </c>
      <c r="AB342" s="79" t="str">
        <f>VLOOKUP(I342,'[1]Hoja2'!A$3:I$54,8,0)</f>
        <v>BUENAS PRACTICAS, APLICACIÓN DE PROCEDIMIENTOS</v>
      </c>
      <c r="AC342" s="80" t="str">
        <f>VLOOKUP(I342,'[1]Hoja2'!A$3:I$54,9,0)</f>
        <v>BUENAS PRACTICAS, APLICACIÓN DE PROCEDIMIENTOS</v>
      </c>
      <c r="AD342" s="81"/>
    </row>
    <row r="343" spans="1:30" ht="52.5" customHeight="1">
      <c r="A343" s="133"/>
      <c r="B343" s="130"/>
      <c r="C343" s="115"/>
      <c r="D343" s="118"/>
      <c r="E343" s="121"/>
      <c r="F343" s="121"/>
      <c r="G343" s="121"/>
      <c r="H343" s="106" t="str">
        <f>VLOOKUP(I343,'[1]Hoja2'!A$3:I$54,2,0)</f>
        <v>INADECUADAS CONEXIONES ELÉCTRICAS, SATURACIÓN EN TOMAS DE ENERGÍA</v>
      </c>
      <c r="I343" s="59" t="s">
        <v>163</v>
      </c>
      <c r="J343" s="106" t="str">
        <f>VLOOKUP(I343,'[1]Hoja2'!A$3:I$54,3,0)</f>
        <v>INTOXICACIÓN, QUEMADURAS</v>
      </c>
      <c r="K343" s="60"/>
      <c r="L343" s="106" t="str">
        <f>VLOOKUP(I343,'[1]Hoja2'!A$3:I$54,4,0)</f>
        <v>PG INSPECCIONES, PG EMERGENCIA</v>
      </c>
      <c r="M343" s="106" t="str">
        <f>VLOOKUP(I343,'[1]Hoja2'!A$3:I$54,5,0)</f>
        <v>BRIGADAS DE EMERGENCIA</v>
      </c>
      <c r="N343" s="61">
        <v>10</v>
      </c>
      <c r="O343" s="61">
        <v>3</v>
      </c>
      <c r="P343" s="61">
        <v>60</v>
      </c>
      <c r="Q343" s="61">
        <f t="shared" si="51"/>
        <v>30</v>
      </c>
      <c r="R343" s="61">
        <f t="shared" si="52"/>
        <v>1800</v>
      </c>
      <c r="S343" s="61" t="str">
        <f t="shared" si="53"/>
        <v>MA-30</v>
      </c>
      <c r="T343" s="62" t="str">
        <f t="shared" si="54"/>
        <v>I</v>
      </c>
      <c r="U343" s="62" t="str">
        <f aca="true" t="shared" si="56" ref="U343:U377">IF(T343=0,"",IF(T343="IV","Aceptable",IF(T343="III","Mejorable",IF(T343="II","No Aceptable o Aceptable con Control Especifico",IF(T343="I","No Aceptable","")))))</f>
        <v>No Aceptable</v>
      </c>
      <c r="V343" s="60">
        <v>3</v>
      </c>
      <c r="W343" s="106" t="str">
        <f>VLOOKUP(I343,'[1]Hoja2'!A$3:I$54,6,0)</f>
        <v>SECUELA, CALIFICACIÓN DE ENFERMEDAD LABORAL, MUERTE</v>
      </c>
      <c r="X343" s="63"/>
      <c r="Y343" s="63"/>
      <c r="Z343" s="63"/>
      <c r="AA343" s="64" t="str">
        <f>VLOOKUP(I343,'[1]Hoja2'!A$3:I$54,7,0)</f>
        <v>NS PLANES DE EMERGENCIA</v>
      </c>
      <c r="AB343" s="64" t="str">
        <f>VLOOKUP(I343,'[1]Hoja2'!A$3:I$54,8,0)</f>
        <v>REPORTES DE CONDICIONES INSEGURAS</v>
      </c>
      <c r="AC343" s="65" t="str">
        <f>VLOOKUP(I343,'[1]Hoja2'!A$3:I$54,9,0)</f>
        <v>N/A</v>
      </c>
      <c r="AD343" s="82"/>
    </row>
    <row r="344" spans="1:30" ht="52.5" customHeight="1">
      <c r="A344" s="133"/>
      <c r="B344" s="130"/>
      <c r="C344" s="115"/>
      <c r="D344" s="118"/>
      <c r="E344" s="121"/>
      <c r="F344" s="121"/>
      <c r="G344" s="121"/>
      <c r="H344" s="106" t="str">
        <f>VLOOKUP(I344,'[1]Hoja2'!A$3:I$54,2,0)</f>
        <v>ESCALERAS SIN BARANDAL, PISOS A DESNIVEL,INFRAESTRUCTURA DÉBIL, OBJETOS MAL UBICADOS, AUSENCIA DE ORDEN Y ASEO</v>
      </c>
      <c r="I344" s="59" t="s">
        <v>247</v>
      </c>
      <c r="J344" s="106" t="str">
        <f>VLOOKUP(I344,'[1]Hoja2'!A$3:I$54,3,0)</f>
        <v>CAÍDAS DEL MISMO Y DISTINTO NIVEL, FRACTURAS, GOLPE CON OBJETOS, CAÍDA DE OBJETOS, OBSTRUCCIÓN DE VÍAS</v>
      </c>
      <c r="K344" s="60"/>
      <c r="L344" s="106" t="str">
        <f>VLOOKUP(I344,'[1]Hoja2'!A$3:I$54,4,0)</f>
        <v>PG INSPECCIONES, PG EMERGENCIA</v>
      </c>
      <c r="M344" s="106" t="str">
        <f>VLOOKUP(I344,'[1]Hoja2'!A$3:I$54,5,0)</f>
        <v>CAPACITACIÓN</v>
      </c>
      <c r="N344" s="61">
        <v>10</v>
      </c>
      <c r="O344" s="61">
        <v>4</v>
      </c>
      <c r="P344" s="61">
        <v>25</v>
      </c>
      <c r="Q344" s="61">
        <f t="shared" si="51"/>
        <v>40</v>
      </c>
      <c r="R344" s="61">
        <f t="shared" si="52"/>
        <v>1000</v>
      </c>
      <c r="S344" s="61" t="str">
        <f t="shared" si="53"/>
        <v>MA-40</v>
      </c>
      <c r="T344" s="62" t="str">
        <f t="shared" si="54"/>
        <v>I</v>
      </c>
      <c r="U344" s="62" t="str">
        <f t="shared" si="56"/>
        <v>No Aceptable</v>
      </c>
      <c r="V344" s="60">
        <v>3</v>
      </c>
      <c r="W344" s="106" t="str">
        <f>VLOOKUP(I344,'[1]Hoja2'!A$3:I$54,6,0)</f>
        <v>SECUELA, CALIFICACIÓN DE ENFERMEDAD LABORAL, MUERTE</v>
      </c>
      <c r="X344" s="65"/>
      <c r="Y344" s="65"/>
      <c r="Z344" s="65"/>
      <c r="AA344" s="64" t="str">
        <f>VLOOKUP(I344,'[1]Hoja2'!A$3:I$54,7,0)</f>
        <v>N/A</v>
      </c>
      <c r="AB344" s="64" t="str">
        <f>VLOOKUP(I344,'[1]Hoja2'!A$3:I$54,8,0)</f>
        <v>REPORTES DE CONDICIONES INSEGURAS</v>
      </c>
      <c r="AC344" s="65" t="str">
        <f>VLOOKUP(I344,'[1]Hoja2'!A$3:I$54,9,0)</f>
        <v>SEGUIMIENTO A ACCIONES PREVENTIVAS Y CORRECTIVAS</v>
      </c>
      <c r="AD344" s="82"/>
    </row>
    <row r="345" spans="1:30" ht="52.5" customHeight="1">
      <c r="A345" s="133"/>
      <c r="B345" s="130"/>
      <c r="C345" s="115"/>
      <c r="D345" s="118"/>
      <c r="E345" s="121"/>
      <c r="F345" s="121"/>
      <c r="G345" s="121"/>
      <c r="H345" s="106" t="str">
        <f>VLOOKUP(I345,'[1]Hoja2'!A$3:I$54,2,0)</f>
        <v>LLUVIAS, CRECIENTE DE RIOS Y QUEBRADAS, CAÍDAS DESDE TARAVITAS Y PUENTES</v>
      </c>
      <c r="I345" s="59" t="s">
        <v>334</v>
      </c>
      <c r="J345" s="106" t="str">
        <f>VLOOKUP(I345,'[1]Hoja2'!A$3:I$54,3,0)</f>
        <v>INMERSIÓN, MUERTE</v>
      </c>
      <c r="K345" s="60"/>
      <c r="L345" s="106" t="str">
        <f>VLOOKUP(I345,'[1]Hoja2'!A$3:I$54,4,0)</f>
        <v>PG INSPECCIONES, PG EMERGENCIA</v>
      </c>
      <c r="M345" s="106" t="str">
        <f>VLOOKUP(I345,'[1]Hoja2'!A$3:I$54,5,0)</f>
        <v>CAPACITACIÓN</v>
      </c>
      <c r="N345" s="61">
        <v>6</v>
      </c>
      <c r="O345" s="61">
        <v>3</v>
      </c>
      <c r="P345" s="61">
        <v>10</v>
      </c>
      <c r="Q345" s="61">
        <f t="shared" si="51"/>
        <v>18</v>
      </c>
      <c r="R345" s="61">
        <f t="shared" si="52"/>
        <v>180</v>
      </c>
      <c r="S345" s="61" t="str">
        <f t="shared" si="53"/>
        <v>A-18</v>
      </c>
      <c r="T345" s="66" t="str">
        <f t="shared" si="54"/>
        <v>II</v>
      </c>
      <c r="U345" s="66" t="str">
        <f t="shared" si="56"/>
        <v>No Aceptable o Aceptable con Control Especifico</v>
      </c>
      <c r="V345" s="60">
        <v>3</v>
      </c>
      <c r="W345" s="106" t="str">
        <f>VLOOKUP(I345,'[1]Hoja2'!A$3:I$54,6,0)</f>
        <v>SECUELA, CALIFICACIÓN DE ENFERMEDAD LABORAL, MUERTE</v>
      </c>
      <c r="X345" s="65"/>
      <c r="Y345" s="65"/>
      <c r="Z345" s="65"/>
      <c r="AA345" s="64" t="str">
        <f>VLOOKUP(I345,'[1]Hoja2'!A$3:I$54,7,0)</f>
        <v>N/A</v>
      </c>
      <c r="AB345" s="64" t="str">
        <f>VLOOKUP(I345,'[1]Hoja2'!A$3:I$54,8,0)</f>
        <v>REPORTES DE CONDICIONES INSEGURAS</v>
      </c>
      <c r="AC345" s="65" t="str">
        <f>VLOOKUP(I345,'[1]Hoja2'!A$3:I$54,9,0)</f>
        <v>SEGUIMIENTO A ACCIONES PREVENTIVAS Y CORRECTIVAS</v>
      </c>
      <c r="AD345" s="82"/>
    </row>
    <row r="346" spans="1:30" ht="52.5" customHeight="1">
      <c r="A346" s="133"/>
      <c r="B346" s="130"/>
      <c r="C346" s="115"/>
      <c r="D346" s="118"/>
      <c r="E346" s="121"/>
      <c r="F346" s="121"/>
      <c r="G346" s="121"/>
      <c r="H346" s="106" t="str">
        <f>VLOOKUP(I346,'[1]Hoja2'!A$3:I$54,2,0)</f>
        <v>SUPERFICIES DE TRABAJO IRREGULARES O DESLIZANTES</v>
      </c>
      <c r="I346" s="59" t="s">
        <v>248</v>
      </c>
      <c r="J346" s="106" t="str">
        <f>VLOOKUP(I346,'[1]Hoja2'!A$3:I$54,3,0)</f>
        <v>CAÍDAS DEL MISMO Y DISTINTO NIVEL, FRACTURAS, GOLPE CON OBJETOS</v>
      </c>
      <c r="K346" s="60"/>
      <c r="L346" s="106" t="str">
        <f>VLOOKUP(I346,'[1]Hoja2'!A$3:I$54,4,0)</f>
        <v>PG INSPECCIONES, PG EMERGENCIA</v>
      </c>
      <c r="M346" s="106" t="str">
        <f>VLOOKUP(I346,'[1]Hoja2'!A$3:I$54,5,0)</f>
        <v>CAPACITACIÓN</v>
      </c>
      <c r="N346" s="61">
        <v>6</v>
      </c>
      <c r="O346" s="61">
        <v>4</v>
      </c>
      <c r="P346" s="61">
        <v>25</v>
      </c>
      <c r="Q346" s="61">
        <f t="shared" si="51"/>
        <v>24</v>
      </c>
      <c r="R346" s="61">
        <f t="shared" si="52"/>
        <v>600</v>
      </c>
      <c r="S346" s="61" t="str">
        <f t="shared" si="53"/>
        <v>MA-24</v>
      </c>
      <c r="T346" s="66" t="str">
        <f t="shared" si="54"/>
        <v>I</v>
      </c>
      <c r="U346" s="66" t="str">
        <f t="shared" si="56"/>
        <v>No Aceptable</v>
      </c>
      <c r="V346" s="60">
        <v>3</v>
      </c>
      <c r="W346" s="106" t="str">
        <f>VLOOKUP(I346,'[1]Hoja2'!A$3:I$54,6,0)</f>
        <v>SECUELA, CALIFICACIÓN DE ENFERMEDAD LABORAL, MUERTE</v>
      </c>
      <c r="X346" s="65"/>
      <c r="Y346" s="65"/>
      <c r="Z346" s="65"/>
      <c r="AA346" s="64" t="str">
        <f>VLOOKUP(I346,'[1]Hoja2'!A$3:I$54,7,0)</f>
        <v>N/A</v>
      </c>
      <c r="AB346" s="64" t="str">
        <f>VLOOKUP(I346,'[1]Hoja2'!A$3:I$54,8,0)</f>
        <v>REPORTES DE CONDICIONES INSEGURAS</v>
      </c>
      <c r="AC346" s="65" t="str">
        <f>VLOOKUP(I346,'[1]Hoja2'!A$3:I$54,9,0)</f>
        <v>SEGUIMIENTO A ACCIONES PREVENTIVAS Y CORRECTIVAS</v>
      </c>
      <c r="AD346" s="82"/>
    </row>
    <row r="347" spans="1:30" ht="52.5" customHeight="1">
      <c r="A347" s="133"/>
      <c r="B347" s="130"/>
      <c r="C347" s="115"/>
      <c r="D347" s="118"/>
      <c r="E347" s="121"/>
      <c r="F347" s="121"/>
      <c r="G347" s="121"/>
      <c r="H347" s="106" t="str">
        <f>VLOOKUP(I347,'[1]Hoja2'!A$3:I$54,2,0)</f>
        <v>SISTEMAS Y MEDIDAS DE ALMACENAMIENTO</v>
      </c>
      <c r="I347" s="59" t="s">
        <v>249</v>
      </c>
      <c r="J347" s="106" t="str">
        <f>VLOOKUP(I347,'[1]Hoja2'!A$3:I$54,3,0)</f>
        <v>CAÍDAS DEL MISMO Y DISTINTO NIVEL, FRACTURAS, GOLPE CON OBJETOS, CAÍDA DE OBJETOS, OBSTRUCCIÓN DE VÍAS</v>
      </c>
      <c r="K347" s="60"/>
      <c r="L347" s="106" t="str">
        <f>VLOOKUP(I347,'[1]Hoja2'!A$3:I$54,4,0)</f>
        <v>PG INSPECCIONES, PG EMERGENCIA</v>
      </c>
      <c r="M347" s="106" t="str">
        <f>VLOOKUP(I347,'[1]Hoja2'!A$3:I$54,5,0)</f>
        <v>CAPACITACIÓN</v>
      </c>
      <c r="N347" s="61">
        <v>10</v>
      </c>
      <c r="O347" s="61">
        <v>4</v>
      </c>
      <c r="P347" s="61">
        <v>10</v>
      </c>
      <c r="Q347" s="61">
        <f t="shared" si="51"/>
        <v>40</v>
      </c>
      <c r="R347" s="61">
        <f t="shared" si="52"/>
        <v>400</v>
      </c>
      <c r="S347" s="61" t="str">
        <f t="shared" si="53"/>
        <v>MA-40</v>
      </c>
      <c r="T347" s="66" t="str">
        <f t="shared" si="54"/>
        <v>II</v>
      </c>
      <c r="U347" s="66" t="str">
        <f t="shared" si="56"/>
        <v>No Aceptable o Aceptable con Control Especifico</v>
      </c>
      <c r="V347" s="60">
        <v>3</v>
      </c>
      <c r="W347" s="106" t="str">
        <f>VLOOKUP(I347,'[1]Hoja2'!A$3:I$54,6,0)</f>
        <v>SECUELA, CALIFICACIÓN DE ENFERMEDAD LABORAL, MUERTE</v>
      </c>
      <c r="X347" s="65"/>
      <c r="Y347" s="65"/>
      <c r="Z347" s="65"/>
      <c r="AA347" s="64" t="str">
        <f>VLOOKUP(I347,'[1]Hoja2'!A$3:I$54,7,0)</f>
        <v>N/A</v>
      </c>
      <c r="AB347" s="64" t="str">
        <f>VLOOKUP(I347,'[1]Hoja2'!A$3:I$54,8,0)</f>
        <v>REPORTES DE CONDICIONES INSEGURAS</v>
      </c>
      <c r="AC347" s="65" t="str">
        <f>VLOOKUP(I347,'[1]Hoja2'!A$3:I$54,9,0)</f>
        <v>SEGUIMIENTO A ACCIONES PREVENTIVAS Y CORRECTIVAS</v>
      </c>
      <c r="AD347" s="82"/>
    </row>
    <row r="348" spans="1:30" ht="52.5" customHeight="1">
      <c r="A348" s="133"/>
      <c r="B348" s="130"/>
      <c r="C348" s="115"/>
      <c r="D348" s="118"/>
      <c r="E348" s="121"/>
      <c r="F348" s="121"/>
      <c r="G348" s="121"/>
      <c r="H348" s="106" t="str">
        <f>VLOOKUP(I348,'[1]Hoja2'!A$3:I$54,2,0)</f>
        <v>ATROPELLAMIENTO, ENVESTIDA</v>
      </c>
      <c r="I348" s="59" t="s">
        <v>189</v>
      </c>
      <c r="J348" s="106" t="str">
        <f>VLOOKUP(I348,'[1]Hoja2'!A$3:I$54,3,0)</f>
        <v>LESIONES, PÉRDIDAS MATERIALES, MUERTE</v>
      </c>
      <c r="K348" s="60"/>
      <c r="L348" s="106" t="str">
        <f>VLOOKUP(I348,'[1]Hoja2'!A$3:I$54,4,0)</f>
        <v>PG INSPECCIONES, PG EMERGENCIA</v>
      </c>
      <c r="M348" s="106" t="str">
        <f>VLOOKUP(I348,'[1]Hoja2'!A$3:I$54,5,0)</f>
        <v>PG SEGURIDAD VIAL</v>
      </c>
      <c r="N348" s="61">
        <v>2</v>
      </c>
      <c r="O348" s="61">
        <v>3</v>
      </c>
      <c r="P348" s="61">
        <v>10</v>
      </c>
      <c r="Q348" s="61">
        <f t="shared" si="51"/>
        <v>6</v>
      </c>
      <c r="R348" s="61">
        <f t="shared" si="52"/>
        <v>60</v>
      </c>
      <c r="S348" s="61" t="str">
        <f t="shared" si="53"/>
        <v>M-6</v>
      </c>
      <c r="T348" s="62" t="str">
        <f t="shared" si="54"/>
        <v>III</v>
      </c>
      <c r="U348" s="62" t="str">
        <f t="shared" si="56"/>
        <v>Mejorable</v>
      </c>
      <c r="V348" s="60">
        <v>3</v>
      </c>
      <c r="W348" s="106" t="str">
        <f>VLOOKUP(I348,'[1]Hoja2'!A$3:I$54,6,0)</f>
        <v>SECUELA, CALIFICACIÓN DE ENFERMEDAD LABORAL, MUERTE</v>
      </c>
      <c r="X348" s="65"/>
      <c r="Y348" s="65"/>
      <c r="Z348" s="65"/>
      <c r="AA348" s="64" t="str">
        <f>VLOOKUP(I348,'[1]Hoja2'!A$3:I$54,7,0)</f>
        <v>NS SEGURIDAD VIAL</v>
      </c>
      <c r="AB348" s="64" t="str">
        <f>VLOOKUP(I348,'[1]Hoja2'!A$3:I$54,8,0)</f>
        <v>REPORTE DE CONDICIONES</v>
      </c>
      <c r="AC348" s="65" t="str">
        <f>VLOOKUP(I348,'[1]Hoja2'!A$3:I$54,9,0)</f>
        <v>LISTAS PREOPERACIONALES, MANTENIMIENTO PREVENTIVO Y CORRECTIVO</v>
      </c>
      <c r="AD348" s="82"/>
    </row>
    <row r="349" spans="1:30" ht="52.5" customHeight="1">
      <c r="A349" s="133"/>
      <c r="B349" s="130"/>
      <c r="C349" s="115"/>
      <c r="D349" s="118"/>
      <c r="E349" s="121"/>
      <c r="F349" s="121"/>
      <c r="G349" s="121"/>
      <c r="H349" s="106" t="str">
        <f>VLOOKUP(I349,'[1]Hoja2'!A$3:I$54,2,0)</f>
        <v>ATRACO, ROBO, ATENTADO, SECUESTROS, DE ORDEN PÚBLICO</v>
      </c>
      <c r="I349" s="59" t="s">
        <v>180</v>
      </c>
      <c r="J349" s="106" t="str">
        <f>VLOOKUP(I349,'[1]Hoja2'!A$3:I$54,3,0)</f>
        <v>HERIDAS, LESIONES FÍSICAS / PSICOLÓGICAS</v>
      </c>
      <c r="K349" s="60"/>
      <c r="L349" s="106" t="str">
        <f>VLOOKUP(I349,'[1]Hoja2'!A$3:I$54,4,0)</f>
        <v>PG INSPECCIONES, PG EMERGENCIA</v>
      </c>
      <c r="M349" s="106" t="str">
        <f>VLOOKUP(I349,'[1]Hoja2'!A$3:I$54,5,0)</f>
        <v>UNIFORMES CORPORATIVOS, CHAQUETAS CORPORATIVAS, CARNETIZACIÓN</v>
      </c>
      <c r="N349" s="61">
        <v>10</v>
      </c>
      <c r="O349" s="61">
        <v>4</v>
      </c>
      <c r="P349" s="61">
        <v>25</v>
      </c>
      <c r="Q349" s="61">
        <f t="shared" si="51"/>
        <v>40</v>
      </c>
      <c r="R349" s="61">
        <f t="shared" si="52"/>
        <v>1000</v>
      </c>
      <c r="S349" s="61" t="str">
        <f t="shared" si="53"/>
        <v>MA-40</v>
      </c>
      <c r="T349" s="62" t="str">
        <f t="shared" si="54"/>
        <v>I</v>
      </c>
      <c r="U349" s="62" t="str">
        <f t="shared" si="56"/>
        <v>No Aceptable</v>
      </c>
      <c r="V349" s="60">
        <v>3</v>
      </c>
      <c r="W349" s="106" t="str">
        <f>VLOOKUP(I349,'[1]Hoja2'!A$3:I$54,6,0)</f>
        <v>SECUELA, CALIFICACIÓN DE ENFERMEDAD LABORAL, MUERTE</v>
      </c>
      <c r="X349" s="65"/>
      <c r="Y349" s="65"/>
      <c r="Z349" s="65"/>
      <c r="AA349" s="64" t="str">
        <f>VLOOKUP(I349,'[1]Hoja2'!A$3:I$54,7,0)</f>
        <v>N/A</v>
      </c>
      <c r="AB349" s="64" t="str">
        <f>VLOOKUP(I349,'[1]Hoja2'!A$3:I$54,8,0)</f>
        <v>BUENAS PRACTICAS, APLICACIÓN DE PROCEDIMIENTOS</v>
      </c>
      <c r="AC349" s="65" t="str">
        <f>VLOOKUP(I349,'[1]Hoja2'!A$3:I$54,9,0)</f>
        <v>BUENAS PRACTICAS</v>
      </c>
      <c r="AD349" s="82"/>
    </row>
    <row r="350" spans="1:30" ht="52.5" customHeight="1">
      <c r="A350" s="133"/>
      <c r="B350" s="130"/>
      <c r="C350" s="115"/>
      <c r="D350" s="118"/>
      <c r="E350" s="121"/>
      <c r="F350" s="121"/>
      <c r="G350" s="121"/>
      <c r="H350" s="106" t="str">
        <f>VLOOKUP(I350,'[1]Hoja2'!A$3:I$54,2,0)</f>
        <v>EXPLOSION, FUGA, DERRAME E INCENDIO</v>
      </c>
      <c r="I350" s="59" t="s">
        <v>230</v>
      </c>
      <c r="J350" s="106" t="str">
        <f>VLOOKUP(I350,'[1]Hoja2'!A$3:I$54,3,0)</f>
        <v>INTOXICACIÓN, QUEMADURAS, LESIONES, ATRAPAMIENTO</v>
      </c>
      <c r="K350" s="60"/>
      <c r="L350" s="106" t="str">
        <f>VLOOKUP(I350,'[1]Hoja2'!A$3:I$54,4,0)</f>
        <v>PG INSPECCIONES, PG EMERGENCIA</v>
      </c>
      <c r="M350" s="106" t="str">
        <f>VLOOKUP(I350,'[1]Hoja2'!A$3:I$54,5,0)</f>
        <v>NO OBSERVADO</v>
      </c>
      <c r="N350" s="61">
        <v>10</v>
      </c>
      <c r="O350" s="61">
        <v>4</v>
      </c>
      <c r="P350" s="61">
        <v>10</v>
      </c>
      <c r="Q350" s="61">
        <f t="shared" si="51"/>
        <v>40</v>
      </c>
      <c r="R350" s="61">
        <f t="shared" si="52"/>
        <v>400</v>
      </c>
      <c r="S350" s="61" t="str">
        <f t="shared" si="53"/>
        <v>MA-40</v>
      </c>
      <c r="T350" s="62" t="str">
        <f t="shared" si="54"/>
        <v>II</v>
      </c>
      <c r="U350" s="62" t="str">
        <f t="shared" si="56"/>
        <v>No Aceptable o Aceptable con Control Especifico</v>
      </c>
      <c r="V350" s="60">
        <v>3</v>
      </c>
      <c r="W350" s="106" t="str">
        <f>VLOOKUP(I350,'[1]Hoja2'!A$3:I$54,6,0)</f>
        <v>SECUELA, CALIFICACIÓN DE ENFERMEDAD LABORAL, MUERTE</v>
      </c>
      <c r="X350" s="65"/>
      <c r="Y350" s="65"/>
      <c r="Z350" s="65"/>
      <c r="AA350" s="64" t="str">
        <f>VLOOKUP(I350,'[1]Hoja2'!A$3:I$54,7,0)</f>
        <v>NS PLANES DE EMERGENCIA</v>
      </c>
      <c r="AB350" s="64" t="str">
        <f>VLOOKUP(I350,'[1]Hoja2'!A$3:I$54,8,0)</f>
        <v>PROTOCOLOS DE EVACUACIÓN, PUNTO DE ENCUENTRO</v>
      </c>
      <c r="AC350" s="65" t="str">
        <f>VLOOKUP(I350,'[1]Hoja2'!A$3:I$54,9,0)</f>
        <v>N/A</v>
      </c>
      <c r="AD350" s="82"/>
    </row>
    <row r="351" spans="1:30" ht="52.5" customHeight="1">
      <c r="A351" s="133"/>
      <c r="B351" s="130"/>
      <c r="C351" s="115"/>
      <c r="D351" s="118"/>
      <c r="E351" s="121"/>
      <c r="F351" s="121"/>
      <c r="G351" s="121"/>
      <c r="H351" s="106" t="str">
        <f>VLOOKUP(I351,'[1]Hoja2'!A$3:I$54,2,0)</f>
        <v>MÁQUINARIA Y EQUIPO</v>
      </c>
      <c r="I351" s="59" t="s">
        <v>168</v>
      </c>
      <c r="J351" s="106" t="str">
        <f>VLOOKUP(I351,'[1]Hoja2'!A$3:I$54,3,0)</f>
        <v>ATRAPAMIENTO, AMPUTACIÓN, APLASTAMIENTO, FRACTURA</v>
      </c>
      <c r="K351" s="60"/>
      <c r="L351" s="106" t="str">
        <f>VLOOKUP(I351,'[1]Hoja2'!A$3:I$54,4,0)</f>
        <v>PG INSPECCIONES, PG EMERGENCIA, REQUISITOS PARA MANEJO DE MÁQUINAS, REQUISITOS PARA REALIZAR LABORES EN TALLERES</v>
      </c>
      <c r="M351" s="106" t="str">
        <f>VLOOKUP(I351,'[1]Hoja2'!A$3:I$54,5,0)</f>
        <v>ELEMENTOS DE PROTECCIÓN PERSONAL</v>
      </c>
      <c r="N351" s="61">
        <v>2</v>
      </c>
      <c r="O351" s="61">
        <v>1</v>
      </c>
      <c r="P351" s="61">
        <v>10</v>
      </c>
      <c r="Q351" s="61">
        <f t="shared" si="51"/>
        <v>2</v>
      </c>
      <c r="R351" s="61">
        <f t="shared" si="52"/>
        <v>20</v>
      </c>
      <c r="S351" s="61" t="str">
        <f t="shared" si="53"/>
        <v>B-2</v>
      </c>
      <c r="T351" s="62" t="str">
        <f t="shared" si="54"/>
        <v>IV</v>
      </c>
      <c r="U351" s="62" t="str">
        <f t="shared" si="56"/>
        <v>Aceptable</v>
      </c>
      <c r="V351" s="60">
        <v>3</v>
      </c>
      <c r="W351" s="106" t="str">
        <f>VLOOKUP(I351,'[1]Hoja2'!A$3:I$54,6,0)</f>
        <v>SECUELA, CALIFICACIÓN DE ENFERMEDAD LABORAL, MUERTE</v>
      </c>
      <c r="X351" s="65"/>
      <c r="Y351" s="65"/>
      <c r="Z351" s="65"/>
      <c r="AA351" s="64" t="str">
        <f>VLOOKUP(I351,'[1]Hoja2'!A$3:I$54,7,0)</f>
        <v>NS EQUIPOS</v>
      </c>
      <c r="AB351" s="64" t="str">
        <f>VLOOKUP(I351,'[1]Hoja2'!A$3:I$54,8,0)</f>
        <v>BUENAS PRACTICAS, PROCEDIMIENTOS, INSPECCIONES PREUSO OPERACIONALES</v>
      </c>
      <c r="AC351" s="65" t="str">
        <f>VLOOKUP(I351,'[1]Hoja2'!A$3:I$54,9,0)</f>
        <v>INSPECCIONES PREOPERACIONALES</v>
      </c>
      <c r="AD351" s="82"/>
    </row>
    <row r="352" spans="1:30" ht="52.5" customHeight="1">
      <c r="A352" s="133"/>
      <c r="B352" s="130"/>
      <c r="C352" s="115"/>
      <c r="D352" s="118"/>
      <c r="E352" s="121"/>
      <c r="F352" s="121"/>
      <c r="G352" s="121"/>
      <c r="H352" s="106" t="str">
        <f>VLOOKUP(I352,'[1]Hoja2'!A$3:I$54,2,0)</f>
        <v>HERRAMIENTAS MANUALES</v>
      </c>
      <c r="I352" s="59" t="s">
        <v>174</v>
      </c>
      <c r="J352" s="106" t="str">
        <f>VLOOKUP(I352,'[1]Hoja2'!A$3:I$54,3,0)</f>
        <v>QUEMADURAS, LESIONES, PELLIZCOS, APLASTAMIENTOS</v>
      </c>
      <c r="K352" s="60"/>
      <c r="L352" s="106" t="str">
        <f>VLOOKUP(I352,'[1]Hoja2'!A$3:I$54,4,0)</f>
        <v>REQUISITOS MANEJO DE EQUIPOS EMPLEADOS EN LABORES DE CONSTRUCCION ACUEDUCTO Y ALCANTARILLADO, PG INSPECCIONES,PG EMERGENCIA, REQUISITOS  PARA EL MANEJO DE MÁQUINAS HERRAMIENTAS</v>
      </c>
      <c r="M352" s="106" t="str">
        <f>VLOOKUP(I352,'[1]Hoja2'!A$3:I$54,5,0)</f>
        <v>ELEMENTOS DE PROTECCIÓN PERSONAL</v>
      </c>
      <c r="N352" s="61">
        <v>2</v>
      </c>
      <c r="O352" s="61">
        <v>1</v>
      </c>
      <c r="P352" s="61">
        <v>10</v>
      </c>
      <c r="Q352" s="61">
        <f t="shared" si="51"/>
        <v>2</v>
      </c>
      <c r="R352" s="61">
        <f t="shared" si="52"/>
        <v>20</v>
      </c>
      <c r="S352" s="61" t="str">
        <f t="shared" si="53"/>
        <v>B-2</v>
      </c>
      <c r="T352" s="62" t="str">
        <f t="shared" si="54"/>
        <v>IV</v>
      </c>
      <c r="U352" s="62" t="str">
        <f t="shared" si="56"/>
        <v>Aceptable</v>
      </c>
      <c r="V352" s="60">
        <v>3</v>
      </c>
      <c r="W352" s="106" t="str">
        <f>VLOOKUP(I352,'[1]Hoja2'!A$3:I$54,6,0)</f>
        <v>SECUELA, CALIFICACIÓN DE ENFERMEDAD LABORAL</v>
      </c>
      <c r="X352" s="65"/>
      <c r="Y352" s="65"/>
      <c r="Z352" s="65"/>
      <c r="AA352" s="64" t="str">
        <f>VLOOKUP(I352,'[1]Hoja2'!A$3:I$54,7,0)</f>
        <v>NS HERRAMIENTAS</v>
      </c>
      <c r="AB352" s="64" t="str">
        <f>VLOOKUP(I352,'[1]Hoja2'!A$3:I$54,8,0)</f>
        <v>BUENAS PRACTICAS,  INSPECCIONES OPERACIONALES</v>
      </c>
      <c r="AC352" s="65" t="str">
        <f>VLOOKUP(I352,'[1]Hoja2'!A$3:I$54,9,0)</f>
        <v>INSPECCIONES PREOPERACIONALES</v>
      </c>
      <c r="AD352" s="82"/>
    </row>
    <row r="353" spans="1:30" ht="52.5" customHeight="1">
      <c r="A353" s="133"/>
      <c r="B353" s="130"/>
      <c r="C353" s="115"/>
      <c r="D353" s="118"/>
      <c r="E353" s="121"/>
      <c r="F353" s="121"/>
      <c r="G353" s="121"/>
      <c r="H353" s="106" t="str">
        <f>VLOOKUP(I353,'[1]Hoja2'!A$3:I$54,2,0)</f>
        <v>MANTENIMIENTO DE PUENTE GRUAS, LIMPIEZA DE CANALES, MANTENIMIENTO DE INSTALACIONES LOCATIVAS, MANTENIMIENTO Y REPARACION DE POZOS</v>
      </c>
      <c r="I353" s="59" t="s">
        <v>203</v>
      </c>
      <c r="J353" s="106" t="str">
        <f>VLOOKUP(I353,'[1]Hoja2'!A$3:I$54,3,0)</f>
        <v>LESIONES, FRACTURAS</v>
      </c>
      <c r="K353" s="60"/>
      <c r="L353" s="106" t="str">
        <f>VLOOKUP(I353,'[1]Hoja2'!A$3:I$54,4,0)</f>
        <v>PG INSPECCIONES, PG EMERGENCIA, REQUISITOS MÍNIMOS DE SEGURIDAD E HIGIENE PARA TRABAJOS EN ALTURAS</v>
      </c>
      <c r="M353" s="106" t="str">
        <f>VLOOKUP(I353,'[1]Hoja2'!A$3:I$54,5,0)</f>
        <v>ELEMENTOS DE PROTECCIÓN PERSONAL</v>
      </c>
      <c r="N353" s="61">
        <v>2</v>
      </c>
      <c r="O353" s="61">
        <v>1</v>
      </c>
      <c r="P353" s="61">
        <v>10</v>
      </c>
      <c r="Q353" s="61">
        <f t="shared" si="51"/>
        <v>2</v>
      </c>
      <c r="R353" s="61">
        <f t="shared" si="52"/>
        <v>20</v>
      </c>
      <c r="S353" s="61" t="str">
        <f t="shared" si="53"/>
        <v>B-2</v>
      </c>
      <c r="T353" s="62" t="str">
        <f t="shared" si="54"/>
        <v>IV</v>
      </c>
      <c r="U353" s="62" t="str">
        <f t="shared" si="56"/>
        <v>Aceptable</v>
      </c>
      <c r="V353" s="60">
        <v>3</v>
      </c>
      <c r="W353" s="106" t="str">
        <f>VLOOKUP(I353,'[1]Hoja2'!A$3:I$54,6,0)</f>
        <v>SECUELA, CALIFICACIÓN DE ENFERMEDAD LABORAL, MUERTE</v>
      </c>
      <c r="X353" s="65"/>
      <c r="Y353" s="65"/>
      <c r="Z353" s="65"/>
      <c r="AA353" s="64" t="str">
        <f>VLOOKUP(I353,'[1]Hoja2'!A$3:I$54,7,0)</f>
        <v>NS TRABAJO EN ALTURAS</v>
      </c>
      <c r="AB353" s="64" t="str">
        <f>VLOOKUP(I353,'[1]Hoja2'!A$3:I$54,8,0)</f>
        <v>BUENAS PRACTICAS Y USO DE EPP COLECTIVOS</v>
      </c>
      <c r="AC353" s="65" t="str">
        <f>VLOOKUP(I353,'[1]Hoja2'!A$3:I$54,9,0)</f>
        <v>USO EPP, LISTAS PREOPERACIONALES</v>
      </c>
      <c r="AD353" s="82"/>
    </row>
    <row r="354" spans="1:30" ht="52.5" customHeight="1">
      <c r="A354" s="133"/>
      <c r="B354" s="130"/>
      <c r="C354" s="115"/>
      <c r="D354" s="118"/>
      <c r="E354" s="121"/>
      <c r="F354" s="121"/>
      <c r="G354" s="121"/>
      <c r="H354" s="106" t="str">
        <f>VLOOKUP(I354,'[1]Hoja2'!A$3:I$54,2,0)</f>
        <v>INGRESO A POZOS, RED DE ACUEDUCTO, EXCAVACIONES</v>
      </c>
      <c r="I354" s="59" t="s">
        <v>196</v>
      </c>
      <c r="J354" s="106" t="str">
        <f>VLOOKUP(I354,'[1]Hoja2'!A$3:I$54,3,0)</f>
        <v>INTOXICACIÓN, ASFIXIA</v>
      </c>
      <c r="K354" s="60"/>
      <c r="L354" s="106" t="str">
        <f>VLOOKUP(I354,'[1]Hoja2'!A$3:I$54,4,0)</f>
        <v>PG INSPECCIONES, PG EMERGENCIA, REQUISITOS MÍNIMOS DE SEGURIDAD E HIGIENE PARA ESPACIOS CONFINADOS</v>
      </c>
      <c r="M354" s="106" t="str">
        <f>VLOOKUP(I354,'[1]Hoja2'!A$3:I$54,5,0)</f>
        <v>ELEMENTOS DE PROTECCIÓN PERSONAL</v>
      </c>
      <c r="N354" s="61">
        <v>2</v>
      </c>
      <c r="O354" s="61">
        <v>1</v>
      </c>
      <c r="P354" s="61">
        <v>10</v>
      </c>
      <c r="Q354" s="61">
        <f t="shared" si="51"/>
        <v>2</v>
      </c>
      <c r="R354" s="61">
        <f t="shared" si="52"/>
        <v>20</v>
      </c>
      <c r="S354" s="61" t="str">
        <f t="shared" si="53"/>
        <v>B-2</v>
      </c>
      <c r="T354" s="62" t="str">
        <f t="shared" si="54"/>
        <v>IV</v>
      </c>
      <c r="U354" s="62" t="str">
        <f t="shared" si="56"/>
        <v>Aceptable</v>
      </c>
      <c r="V354" s="60">
        <v>3</v>
      </c>
      <c r="W354" s="106" t="str">
        <f>VLOOKUP(I354,'[1]Hoja2'!A$3:I$54,6,0)</f>
        <v>SECUELA, CALIFICACIÓN DE ENFERMEDAD LABORAL, MUERTE</v>
      </c>
      <c r="X354" s="65"/>
      <c r="Y354" s="65"/>
      <c r="Z354" s="65"/>
      <c r="AA354" s="64" t="str">
        <f>VLOOKUP(I354,'[1]Hoja2'!A$3:I$54,7,0)</f>
        <v>NS ESPACIOS CONFINADOS</v>
      </c>
      <c r="AB354" s="64" t="str">
        <f>VLOOKUP(I354,'[1]Hoja2'!A$3:I$54,8,0)</f>
        <v>BUENAS PRACTICAS, USO DE EPP Y COLECTIVOS</v>
      </c>
      <c r="AC354" s="65" t="str">
        <f>VLOOKUP(I354,'[1]Hoja2'!A$3:I$54,9,0)</f>
        <v>LISTAS PREOPERACIONALES</v>
      </c>
      <c r="AD354" s="82"/>
    </row>
    <row r="355" spans="1:30" ht="52.5" customHeight="1">
      <c r="A355" s="133"/>
      <c r="B355" s="130"/>
      <c r="C355" s="115"/>
      <c r="D355" s="118"/>
      <c r="E355" s="121"/>
      <c r="F355" s="121"/>
      <c r="G355" s="121"/>
      <c r="H355" s="106" t="str">
        <f>VLOOKUP(I355,'[1]Hoja2'!A$3:I$54,2,0)</f>
        <v>CARGA Y DESCARGA DE MÁQUINARIAS Y EQUIPOS</v>
      </c>
      <c r="I355" s="59" t="s">
        <v>216</v>
      </c>
      <c r="J355" s="106" t="str">
        <f>VLOOKUP(I355,'[1]Hoja2'!A$3:I$54,3,0)</f>
        <v>APLASTAMIENTO, ATRAPAMIENTO, AMPUTACIÓN, PÉRDIDAS MATERIALES, FRACTURAS</v>
      </c>
      <c r="K355" s="60"/>
      <c r="L355" s="106" t="str">
        <f>VLOOKUP(I355,'[1]Hoja2'!A$3:I$54,4,0)</f>
        <v>PG INSPECCIONES, PG EMERGENCIA, REQUISITOS MÍNIMOS DE SEGURIDAD E HIGIENE PARA TRABAJOS EN ALTURAS</v>
      </c>
      <c r="M355" s="106" t="str">
        <f>VLOOKUP(I355,'[1]Hoja2'!A$3:I$54,5,0)</f>
        <v>NO OBSERVADO</v>
      </c>
      <c r="N355" s="61">
        <v>2</v>
      </c>
      <c r="O355" s="61">
        <v>1</v>
      </c>
      <c r="P355" s="61">
        <v>10</v>
      </c>
      <c r="Q355" s="61">
        <f t="shared" si="51"/>
        <v>2</v>
      </c>
      <c r="R355" s="61">
        <f t="shared" si="52"/>
        <v>20</v>
      </c>
      <c r="S355" s="61" t="str">
        <f t="shared" si="53"/>
        <v>B-2</v>
      </c>
      <c r="T355" s="62" t="str">
        <f t="shared" si="54"/>
        <v>IV</v>
      </c>
      <c r="U355" s="62" t="str">
        <f t="shared" si="56"/>
        <v>Aceptable</v>
      </c>
      <c r="V355" s="60">
        <v>3</v>
      </c>
      <c r="W355" s="106" t="str">
        <f>VLOOKUP(I355,'[1]Hoja2'!A$3:I$54,6,0)</f>
        <v>SECUELA, CALIFICACIÓN DE ENFERMEDAD LABORAL, MUERTE</v>
      </c>
      <c r="X355" s="65"/>
      <c r="Y355" s="65"/>
      <c r="Z355" s="65"/>
      <c r="AA355" s="64" t="str">
        <f>VLOOKUP(I355,'[1]Hoja2'!A$3:I$54,7,0)</f>
        <v>NS DE IZAJE</v>
      </c>
      <c r="AB355" s="64" t="str">
        <f>VLOOKUP(I355,'[1]Hoja2'!A$3:I$54,8,0)</f>
        <v>BUENAS PRACTICAS, INSPECCIONES PREOPERACIONALES</v>
      </c>
      <c r="AC355" s="65" t="str">
        <f>VLOOKUP(I355,'[1]Hoja2'!A$3:I$54,9,0)</f>
        <v>USO ADECUADO DE LENGUAJE PARA OPERACIONES DE IZAJE</v>
      </c>
      <c r="AD355" s="82"/>
    </row>
    <row r="356" spans="1:30" ht="52.5" customHeight="1">
      <c r="A356" s="133"/>
      <c r="B356" s="130"/>
      <c r="C356" s="115"/>
      <c r="D356" s="118"/>
      <c r="E356" s="121"/>
      <c r="F356" s="121"/>
      <c r="G356" s="121"/>
      <c r="H356" s="106" t="str">
        <f>VLOOKUP(I356,'[1]Hoja2'!A$3:I$54,2,0)</f>
        <v>AUSENCIA O EXCESO DE LUZ EN UN AMBIENTE</v>
      </c>
      <c r="I356" s="59" t="s">
        <v>47</v>
      </c>
      <c r="J356" s="106" t="str">
        <f>VLOOKUP(I356,'[1]Hoja2'!A$3:I$54,3,0)</f>
        <v>ESTRÉS, DIFICULTAD PARA VER, CANSANCIO VISUAL</v>
      </c>
      <c r="K356" s="60"/>
      <c r="L356" s="106" t="str">
        <f>VLOOKUP(I356,'[1]Hoja2'!A$3:I$54,4,0)</f>
        <v>PG INSPECCIONES, PG EMERGENCIA</v>
      </c>
      <c r="M356" s="106" t="str">
        <f>VLOOKUP(I356,'[1]Hoja2'!A$3:I$54,5,0)</f>
        <v>NO OBSERVADO</v>
      </c>
      <c r="N356" s="61">
        <v>10</v>
      </c>
      <c r="O356" s="61">
        <v>4</v>
      </c>
      <c r="P356" s="61">
        <v>25</v>
      </c>
      <c r="Q356" s="61">
        <f t="shared" si="51"/>
        <v>40</v>
      </c>
      <c r="R356" s="61">
        <f t="shared" si="52"/>
        <v>1000</v>
      </c>
      <c r="S356" s="61" t="str">
        <f t="shared" si="53"/>
        <v>MA-40</v>
      </c>
      <c r="T356" s="62" t="str">
        <f t="shared" si="54"/>
        <v>I</v>
      </c>
      <c r="U356" s="62" t="str">
        <f t="shared" si="56"/>
        <v>No Aceptable</v>
      </c>
      <c r="V356" s="60">
        <v>3</v>
      </c>
      <c r="W356" s="106" t="str">
        <f>VLOOKUP(I356,'[1]Hoja2'!A$3:I$54,6,0)</f>
        <v>SECUELA, CALIFICACIÓN DE ENFERMEDAD LABORAL</v>
      </c>
      <c r="X356" s="65"/>
      <c r="Y356" s="65"/>
      <c r="Z356" s="65"/>
      <c r="AA356" s="64" t="str">
        <f>VLOOKUP(I356,'[1]Hoja2'!A$3:I$54,7,0)</f>
        <v>N/A</v>
      </c>
      <c r="AB356" s="64" t="str">
        <f>VLOOKUP(I356,'[1]Hoja2'!A$3:I$54,8,0)</f>
        <v>AUTOCUIDADO E HIGIENE</v>
      </c>
      <c r="AC356" s="65" t="str">
        <f>VLOOKUP(I356,'[1]Hoja2'!A$3:I$54,9,0)</f>
        <v>PG HIGIENE</v>
      </c>
      <c r="AD356" s="82"/>
    </row>
    <row r="357" spans="1:30" ht="52.5" customHeight="1">
      <c r="A357" s="133"/>
      <c r="B357" s="130"/>
      <c r="C357" s="115"/>
      <c r="D357" s="118"/>
      <c r="E357" s="121"/>
      <c r="F357" s="121"/>
      <c r="G357" s="121"/>
      <c r="H357" s="106" t="str">
        <f>VLOOKUP(I357,'[1]Hoja2'!A$3:I$54,2,0)</f>
        <v>MÁQUINARIA O EQUIPO</v>
      </c>
      <c r="I357" s="59" t="s">
        <v>54</v>
      </c>
      <c r="J357" s="106" t="str">
        <f>VLOOKUP(I357,'[1]Hoja2'!A$3:I$54,3,0)</f>
        <v>SORDERA, ESTRÉS, HIPOACUSIA, CEFALÉA, IRRATIBILIDAD</v>
      </c>
      <c r="K357" s="60"/>
      <c r="L357" s="106" t="str">
        <f>VLOOKUP(I357,'[1]Hoja2'!A$3:I$54,4,0)</f>
        <v>PG INSPECCIONES, PG EMERGENCIA</v>
      </c>
      <c r="M357" s="106" t="str">
        <f>VLOOKUP(I357,'[1]Hoja2'!A$3:I$54,5,0)</f>
        <v>PVE RUIDO</v>
      </c>
      <c r="N357" s="61">
        <v>10</v>
      </c>
      <c r="O357" s="61">
        <v>4</v>
      </c>
      <c r="P357" s="61">
        <v>25</v>
      </c>
      <c r="Q357" s="61">
        <f t="shared" si="51"/>
        <v>40</v>
      </c>
      <c r="R357" s="61">
        <f t="shared" si="52"/>
        <v>1000</v>
      </c>
      <c r="S357" s="61" t="str">
        <f t="shared" si="53"/>
        <v>MA-40</v>
      </c>
      <c r="T357" s="62" t="str">
        <f t="shared" si="54"/>
        <v>I</v>
      </c>
      <c r="U357" s="62" t="str">
        <f t="shared" si="56"/>
        <v>No Aceptable</v>
      </c>
      <c r="V357" s="60">
        <v>3</v>
      </c>
      <c r="W357" s="106" t="str">
        <f>VLOOKUP(I357,'[1]Hoja2'!A$3:I$54,6,0)</f>
        <v>SECUELA, CALIFICACIÓN DE ENFERMEDAD LABORAL</v>
      </c>
      <c r="X357" s="65"/>
      <c r="Y357" s="65"/>
      <c r="Z357" s="65"/>
      <c r="AA357" s="64" t="str">
        <f>VLOOKUP(I357,'[1]Hoja2'!A$3:I$54,7,0)</f>
        <v>N/A</v>
      </c>
      <c r="AB357" s="64" t="str">
        <f>VLOOKUP(I357,'[1]Hoja2'!A$3:I$54,8,0)</f>
        <v>AUTOCUIDADO E HIGIENE</v>
      </c>
      <c r="AC357" s="65" t="str">
        <f>VLOOKUP(I357,'[1]Hoja2'!A$3:I$54,9,0)</f>
        <v>FORTALECIMIENTO PV RUIDO</v>
      </c>
      <c r="AD357" s="82"/>
    </row>
    <row r="358" spans="1:30" ht="52.5" customHeight="1">
      <c r="A358" s="133"/>
      <c r="B358" s="130"/>
      <c r="C358" s="115"/>
      <c r="D358" s="118"/>
      <c r="E358" s="121"/>
      <c r="F358" s="121"/>
      <c r="G358" s="121"/>
      <c r="H358" s="106" t="str">
        <f>VLOOKUP(I358,'[1]Hoja2'!A$3:I$54,2,0)</f>
        <v>MÁQUINARIA O EQUIPO</v>
      </c>
      <c r="I358" s="59" t="s">
        <v>59</v>
      </c>
      <c r="J358" s="106" t="str">
        <f>VLOOKUP(I358,'[1]Hoja2'!A$3:I$54,3,0)</f>
        <v>MAREOS, VÓMITOS, Y SÍNTOMAS NEURÓLOGICOS</v>
      </c>
      <c r="K358" s="60"/>
      <c r="L358" s="106" t="str">
        <f>VLOOKUP(I358,'[1]Hoja2'!A$3:I$54,4,0)</f>
        <v>PG INSPECCIONES, PG EMERGENCIA</v>
      </c>
      <c r="M358" s="106" t="str">
        <f>VLOOKUP(I358,'[1]Hoja2'!A$3:I$54,5,0)</f>
        <v>PVE RUIDO</v>
      </c>
      <c r="N358" s="61">
        <v>10</v>
      </c>
      <c r="O358" s="61">
        <v>4</v>
      </c>
      <c r="P358" s="61">
        <v>25</v>
      </c>
      <c r="Q358" s="61">
        <f t="shared" si="51"/>
        <v>40</v>
      </c>
      <c r="R358" s="61">
        <f t="shared" si="52"/>
        <v>1000</v>
      </c>
      <c r="S358" s="61" t="str">
        <f t="shared" si="53"/>
        <v>MA-40</v>
      </c>
      <c r="T358" s="62" t="str">
        <f t="shared" si="54"/>
        <v>I</v>
      </c>
      <c r="U358" s="62" t="str">
        <f t="shared" si="56"/>
        <v>No Aceptable</v>
      </c>
      <c r="V358" s="60">
        <v>3</v>
      </c>
      <c r="W358" s="106" t="str">
        <f>VLOOKUP(I358,'[1]Hoja2'!A$3:I$54,6,0)</f>
        <v>SECUELA, CALIFICACIÓN DE ENFERMEDAD LABORAL</v>
      </c>
      <c r="X358" s="65"/>
      <c r="Y358" s="65"/>
      <c r="Z358" s="65"/>
      <c r="AA358" s="64" t="str">
        <f>VLOOKUP(I358,'[1]Hoja2'!A$3:I$54,7,0)</f>
        <v>N/A</v>
      </c>
      <c r="AB358" s="64" t="str">
        <f>VLOOKUP(I358,'[1]Hoja2'!A$3:I$54,8,0)</f>
        <v>AUTOCUIDADO</v>
      </c>
      <c r="AC358" s="65" t="str">
        <f>VLOOKUP(I358,'[1]Hoja2'!A$3:I$54,9,0)</f>
        <v>PG HIGIENE</v>
      </c>
      <c r="AD358" s="82"/>
    </row>
    <row r="359" spans="1:30" ht="52.5" customHeight="1">
      <c r="A359" s="133"/>
      <c r="B359" s="130"/>
      <c r="C359" s="115"/>
      <c r="D359" s="118"/>
      <c r="E359" s="121"/>
      <c r="F359" s="121"/>
      <c r="G359" s="121"/>
      <c r="H359" s="106" t="str">
        <f>VLOOKUP(I359,'[1]Hoja2'!A$3:I$54,2,0)</f>
        <v>X, GAMMA, ALFA, BETA, NEUTRONES</v>
      </c>
      <c r="I359" s="59" t="s">
        <v>69</v>
      </c>
      <c r="J359" s="106" t="str">
        <f>VLOOKUP(I359,'[1]Hoja2'!A$3:I$54,3,0)</f>
        <v>QUEMADURAS</v>
      </c>
      <c r="K359" s="60"/>
      <c r="L359" s="106" t="str">
        <f>VLOOKUP(I359,'[1]Hoja2'!A$3:I$54,4,0)</f>
        <v>PG INSPECCIONES, PG EMERGENCIA</v>
      </c>
      <c r="M359" s="106" t="str">
        <f>VLOOKUP(I359,'[1]Hoja2'!A$3:I$54,5,0)</f>
        <v>PVE RADIACIÓN</v>
      </c>
      <c r="N359" s="61">
        <v>2</v>
      </c>
      <c r="O359" s="61">
        <v>1</v>
      </c>
      <c r="P359" s="61">
        <v>10</v>
      </c>
      <c r="Q359" s="61">
        <f t="shared" si="51"/>
        <v>2</v>
      </c>
      <c r="R359" s="61">
        <f t="shared" si="52"/>
        <v>20</v>
      </c>
      <c r="S359" s="61" t="str">
        <f t="shared" si="53"/>
        <v>B-2</v>
      </c>
      <c r="T359" s="62" t="str">
        <f t="shared" si="54"/>
        <v>IV</v>
      </c>
      <c r="U359" s="62" t="str">
        <f t="shared" si="56"/>
        <v>Aceptable</v>
      </c>
      <c r="V359" s="60">
        <v>3</v>
      </c>
      <c r="W359" s="106" t="str">
        <f>VLOOKUP(I359,'[1]Hoja2'!A$3:I$54,6,0)</f>
        <v>SECUELA, CALIFICACIÓN DE ENFERMEDAD LABORAL, MUERTE</v>
      </c>
      <c r="X359" s="65"/>
      <c r="Y359" s="65"/>
      <c r="Z359" s="65"/>
      <c r="AA359" s="64" t="str">
        <f>VLOOKUP(I359,'[1]Hoja2'!A$3:I$54,7,0)</f>
        <v>N/A</v>
      </c>
      <c r="AB359" s="64" t="str">
        <f>VLOOKUP(I359,'[1]Hoja2'!A$3:I$54,8,0)</f>
        <v>N/A</v>
      </c>
      <c r="AC359" s="65" t="str">
        <f>VLOOKUP(I359,'[1]Hoja2'!A$3:I$54,9,0)</f>
        <v>FORTALECIMIENTO PVE RADIACIÓN</v>
      </c>
      <c r="AD359" s="82"/>
    </row>
    <row r="360" spans="1:30" ht="52.5" customHeight="1">
      <c r="A360" s="133"/>
      <c r="B360" s="130"/>
      <c r="C360" s="115"/>
      <c r="D360" s="118"/>
      <c r="E360" s="121"/>
      <c r="F360" s="121"/>
      <c r="G360" s="121"/>
      <c r="H360" s="106" t="str">
        <f>VLOOKUP(I360,'[1]Hoja2'!A$3:I$54,2,0)</f>
        <v>POLVOS INORGÁNICOS</v>
      </c>
      <c r="I360" s="59" t="s">
        <v>78</v>
      </c>
      <c r="J360" s="106" t="str">
        <f>VLOOKUP(I360,'[1]Hoja2'!A$3:I$54,3,0)</f>
        <v>COMPLICACIONES RESPIRATORIAS</v>
      </c>
      <c r="K360" s="60"/>
      <c r="L360" s="106" t="str">
        <f>VLOOKUP(I360,'[1]Hoja2'!A$3:I$54,4,0)</f>
        <v>PG INSPECCIONES, PG EMERGENCIA, PG RIESGO QUÍMICO</v>
      </c>
      <c r="M360" s="106" t="str">
        <f>VLOOKUP(I360,'[1]Hoja2'!A$3:I$54,5,0)</f>
        <v>ELEMENTOS DE PROTECCIÓN PERSONAL</v>
      </c>
      <c r="N360" s="61">
        <v>2</v>
      </c>
      <c r="O360" s="61">
        <v>3</v>
      </c>
      <c r="P360" s="61">
        <v>10</v>
      </c>
      <c r="Q360" s="61">
        <f t="shared" si="51"/>
        <v>6</v>
      </c>
      <c r="R360" s="61">
        <f t="shared" si="52"/>
        <v>60</v>
      </c>
      <c r="S360" s="61" t="str">
        <f t="shared" si="53"/>
        <v>M-6</v>
      </c>
      <c r="T360" s="62" t="str">
        <f t="shared" si="54"/>
        <v>III</v>
      </c>
      <c r="U360" s="62" t="str">
        <f t="shared" si="56"/>
        <v>Mejorable</v>
      </c>
      <c r="V360" s="60">
        <v>3</v>
      </c>
      <c r="W360" s="106" t="str">
        <f>VLOOKUP(I360,'[1]Hoja2'!A$3:I$54,6,0)</f>
        <v>SECUELA, CALIFICACIÓN DE ENFERMEDAD LABORAL</v>
      </c>
      <c r="X360" s="65"/>
      <c r="Y360" s="65"/>
      <c r="Z360" s="65"/>
      <c r="AA360" s="64" t="str">
        <f>VLOOKUP(I360,'[1]Hoja2'!A$3:I$54,7,0)</f>
        <v>NS QUIMICOS</v>
      </c>
      <c r="AB360" s="64" t="str">
        <f>VLOOKUP(I360,'[1]Hoja2'!A$3:I$54,8,0)</f>
        <v>BUENAS PRACTICAS Y USO DE EPP</v>
      </c>
      <c r="AC360" s="65" t="str">
        <f>VLOOKUP(I360,'[1]Hoja2'!A$3:I$54,9,0)</f>
        <v>PG HIGIENE</v>
      </c>
      <c r="AD360" s="82"/>
    </row>
    <row r="361" spans="1:30" ht="52.5" customHeight="1">
      <c r="A361" s="133"/>
      <c r="B361" s="130"/>
      <c r="C361" s="115"/>
      <c r="D361" s="118"/>
      <c r="E361" s="121"/>
      <c r="F361" s="121"/>
      <c r="G361" s="121"/>
      <c r="H361" s="106" t="str">
        <f>VLOOKUP(I361,'[1]Hoja2'!A$3:I$54,2,0)</f>
        <v>MATERIAL PARTICULADO</v>
      </c>
      <c r="I361" s="59" t="s">
        <v>84</v>
      </c>
      <c r="J361" s="106" t="str">
        <f>VLOOKUP(I361,'[1]Hoja2'!A$3:I$54,3,0)</f>
        <v>COMPLICACIONES RESPIRATORIAS</v>
      </c>
      <c r="K361" s="60"/>
      <c r="L361" s="106" t="str">
        <f>VLOOKUP(I361,'[1]Hoja2'!A$3:I$54,4,0)</f>
        <v>PG INSPECCIONES, PG EMERGENCIA, PG RIESGO QUÍMICO</v>
      </c>
      <c r="M361" s="106" t="str">
        <f>VLOOKUP(I361,'[1]Hoja2'!A$3:I$54,5,0)</f>
        <v>ELEMENTOS DE PROTECCIÓN PERSONAL</v>
      </c>
      <c r="N361" s="61">
        <v>2</v>
      </c>
      <c r="O361" s="61">
        <v>3</v>
      </c>
      <c r="P361" s="61">
        <v>10</v>
      </c>
      <c r="Q361" s="61">
        <f t="shared" si="51"/>
        <v>6</v>
      </c>
      <c r="R361" s="61">
        <f t="shared" si="52"/>
        <v>60</v>
      </c>
      <c r="S361" s="61" t="str">
        <f t="shared" si="53"/>
        <v>M-6</v>
      </c>
      <c r="T361" s="62" t="str">
        <f t="shared" si="54"/>
        <v>III</v>
      </c>
      <c r="U361" s="62" t="str">
        <f t="shared" si="56"/>
        <v>Mejorable</v>
      </c>
      <c r="V361" s="60">
        <v>3</v>
      </c>
      <c r="W361" s="106" t="str">
        <f>VLOOKUP(I361,'[1]Hoja2'!A$3:I$54,6,0)</f>
        <v>SECUELA, CALIFICACIÓN DE ENFERMEDAD LABORAL</v>
      </c>
      <c r="X361" s="65"/>
      <c r="Y361" s="65"/>
      <c r="Z361" s="65"/>
      <c r="AA361" s="64" t="str">
        <f>VLOOKUP(I361,'[1]Hoja2'!A$3:I$54,7,0)</f>
        <v>NS QUIMICOS</v>
      </c>
      <c r="AB361" s="64" t="str">
        <f>VLOOKUP(I361,'[1]Hoja2'!A$3:I$54,8,0)</f>
        <v>BUENAS PRACTICAS Y USO DE EPP</v>
      </c>
      <c r="AC361" s="65" t="str">
        <f>VLOOKUP(I361,'[1]Hoja2'!A$3:I$54,9,0)</f>
        <v>FORTALECIMIENTO PVE QUÍMICO</v>
      </c>
      <c r="AD361" s="82"/>
    </row>
    <row r="362" spans="1:30" ht="52.5" customHeight="1">
      <c r="A362" s="133"/>
      <c r="B362" s="130"/>
      <c r="C362" s="115"/>
      <c r="D362" s="118"/>
      <c r="E362" s="121"/>
      <c r="F362" s="121"/>
      <c r="G362" s="121"/>
      <c r="H362" s="106" t="str">
        <f>VLOOKUP(I362,'[1]Hoja2'!A$3:I$54,2,0)</f>
        <v>HUMOS METÁLICOS O NO METÁLICOS</v>
      </c>
      <c r="I362" s="59" t="s">
        <v>93</v>
      </c>
      <c r="J362" s="106" t="str">
        <f>VLOOKUP(I362,'[1]Hoja2'!A$3:I$54,3,0)</f>
        <v>COMPLICACIONES RESPIRATORIAS</v>
      </c>
      <c r="K362" s="60"/>
      <c r="L362" s="106" t="str">
        <f>VLOOKUP(I362,'[1]Hoja2'!A$3:I$54,4,0)</f>
        <v>PG INSPECCIONES, PG EMERGENCIA, PG RIESGO QUÍMICO</v>
      </c>
      <c r="M362" s="106" t="str">
        <f>VLOOKUP(I362,'[1]Hoja2'!A$3:I$54,5,0)</f>
        <v>ELEMENTOS DE PROTECCIÓN PERSONAL</v>
      </c>
      <c r="N362" s="61">
        <v>2</v>
      </c>
      <c r="O362" s="61">
        <v>3</v>
      </c>
      <c r="P362" s="61">
        <v>10</v>
      </c>
      <c r="Q362" s="61">
        <f t="shared" si="51"/>
        <v>6</v>
      </c>
      <c r="R362" s="61">
        <f t="shared" si="52"/>
        <v>60</v>
      </c>
      <c r="S362" s="61" t="str">
        <f t="shared" si="53"/>
        <v>M-6</v>
      </c>
      <c r="T362" s="62" t="str">
        <f t="shared" si="54"/>
        <v>III</v>
      </c>
      <c r="U362" s="62" t="str">
        <f t="shared" si="56"/>
        <v>Mejorable</v>
      </c>
      <c r="V362" s="60">
        <v>3</v>
      </c>
      <c r="W362" s="106" t="str">
        <f>VLOOKUP(I362,'[1]Hoja2'!A$3:I$54,6,0)</f>
        <v>SECUELA, CALIFICACIÓN DE ENFERMEDAD LABORAL, MUERTE</v>
      </c>
      <c r="X362" s="65"/>
      <c r="Y362" s="65"/>
      <c r="Z362" s="65"/>
      <c r="AA362" s="64" t="str">
        <f>VLOOKUP(I362,'[1]Hoja2'!A$3:I$54,7,0)</f>
        <v>NS QUIMICOS</v>
      </c>
      <c r="AB362" s="64" t="str">
        <f>VLOOKUP(I362,'[1]Hoja2'!A$3:I$54,8,0)</f>
        <v>BUENAS PRACTICAS, AUTOCUIDADO Y EPP</v>
      </c>
      <c r="AC362" s="65" t="str">
        <f>VLOOKUP(I362,'[1]Hoja2'!A$3:I$54,9,0)</f>
        <v>FORTALECIMIENTO PVE QUÍMICO</v>
      </c>
      <c r="AD362" s="82"/>
    </row>
    <row r="363" spans="1:30" ht="52.5" customHeight="1">
      <c r="A363" s="133"/>
      <c r="B363" s="130"/>
      <c r="C363" s="115"/>
      <c r="D363" s="118"/>
      <c r="E363" s="121"/>
      <c r="F363" s="121"/>
      <c r="G363" s="121"/>
      <c r="H363" s="106" t="str">
        <f>VLOOKUP(I363,'[1]Hoja2'!A$3:I$54,2,0)</f>
        <v>MICROORGANISMOS</v>
      </c>
      <c r="I363" s="59" t="s">
        <v>237</v>
      </c>
      <c r="J363" s="106" t="str">
        <f>VLOOKUP(I363,'[1]Hoja2'!A$3:I$54,3,0)</f>
        <v>GRIPAS, NAUSEAS, MAREOS, MALESTAR GENERAL</v>
      </c>
      <c r="K363" s="60"/>
      <c r="L363" s="106" t="str">
        <f>VLOOKUP(I363,'[1]Hoja2'!A$3:I$54,4,0)</f>
        <v>PG INSPECCIONES, PG EMERGENCIA</v>
      </c>
      <c r="M363" s="106" t="str">
        <f>VLOOKUP(I363,'[1]Hoja2'!A$3:I$54,5,0)</f>
        <v>PVE BIOLÓGICO</v>
      </c>
      <c r="N363" s="61">
        <v>2</v>
      </c>
      <c r="O363" s="61">
        <v>3</v>
      </c>
      <c r="P363" s="61">
        <v>10</v>
      </c>
      <c r="Q363" s="61">
        <f t="shared" si="51"/>
        <v>6</v>
      </c>
      <c r="R363" s="61">
        <f t="shared" si="52"/>
        <v>60</v>
      </c>
      <c r="S363" s="61" t="str">
        <f t="shared" si="53"/>
        <v>M-6</v>
      </c>
      <c r="T363" s="62" t="str">
        <f t="shared" si="54"/>
        <v>III</v>
      </c>
      <c r="U363" s="62" t="str">
        <f t="shared" si="56"/>
        <v>Mejorable</v>
      </c>
      <c r="V363" s="60">
        <v>3</v>
      </c>
      <c r="W363" s="106" t="str">
        <f>VLOOKUP(I363,'[1]Hoja2'!A$3:I$54,6,0)</f>
        <v>SECUELA</v>
      </c>
      <c r="X363" s="65"/>
      <c r="Y363" s="65"/>
      <c r="Z363" s="65"/>
      <c r="AA363" s="64" t="str">
        <f>VLOOKUP(I363,'[1]Hoja2'!A$3:I$54,7,0)</f>
        <v>NS BIOLÓGICO</v>
      </c>
      <c r="AB363" s="64" t="str">
        <f>VLOOKUP(I363,'[1]Hoja2'!A$3:I$54,8,0)</f>
        <v>N/A</v>
      </c>
      <c r="AC363" s="65" t="str">
        <f>VLOOKUP(I363,'[1]Hoja2'!A$3:I$54,9,0)</f>
        <v>BUENAS PRACTICAS</v>
      </c>
      <c r="AD363" s="82"/>
    </row>
    <row r="364" spans="1:30" ht="52.5" customHeight="1">
      <c r="A364" s="133"/>
      <c r="B364" s="130"/>
      <c r="C364" s="115"/>
      <c r="D364" s="118"/>
      <c r="E364" s="121"/>
      <c r="F364" s="121"/>
      <c r="G364" s="121"/>
      <c r="H364" s="106" t="str">
        <f>VLOOKUP(I364,'[1]Hoja2'!A$3:I$54,2,0)</f>
        <v>MICROORGANISMOS EN EL AMBIENTE</v>
      </c>
      <c r="I364" s="59" t="s">
        <v>240</v>
      </c>
      <c r="J364" s="106" t="str">
        <f>VLOOKUP(I364,'[1]Hoja2'!A$3:I$54,3,0)</f>
        <v>LESIONES EN LA PIEL, MALESTAR GENERAL</v>
      </c>
      <c r="K364" s="60"/>
      <c r="L364" s="106" t="str">
        <f>VLOOKUP(I364,'[1]Hoja2'!A$3:I$54,4,0)</f>
        <v>PG INSPECCIONES, PG EMERGENCIA</v>
      </c>
      <c r="M364" s="106" t="str">
        <f>VLOOKUP(I364,'[1]Hoja2'!A$3:I$54,5,0)</f>
        <v>PVE BIOLÓGICO, ELEMENTOS DE PROTECCION PERSONAL</v>
      </c>
      <c r="N364" s="61">
        <v>2</v>
      </c>
      <c r="O364" s="61">
        <v>3</v>
      </c>
      <c r="P364" s="61">
        <v>10</v>
      </c>
      <c r="Q364" s="61">
        <f t="shared" si="51"/>
        <v>6</v>
      </c>
      <c r="R364" s="61">
        <f t="shared" si="52"/>
        <v>60</v>
      </c>
      <c r="S364" s="61" t="str">
        <f t="shared" si="53"/>
        <v>M-6</v>
      </c>
      <c r="T364" s="62" t="str">
        <f t="shared" si="54"/>
        <v>III</v>
      </c>
      <c r="U364" s="62" t="str">
        <f t="shared" si="56"/>
        <v>Mejorable</v>
      </c>
      <c r="V364" s="60">
        <v>3</v>
      </c>
      <c r="W364" s="106" t="str">
        <f>VLOOKUP(I364,'[1]Hoja2'!A$3:I$54,6,0)</f>
        <v>SECUELA, CALIFICACIÓN DE ENFERMEDAD LABORAL, MUERTE</v>
      </c>
      <c r="X364" s="65"/>
      <c r="Y364" s="65"/>
      <c r="Z364" s="65"/>
      <c r="AA364" s="64" t="str">
        <f>VLOOKUP(I364,'[1]Hoja2'!A$3:I$54,7,0)</f>
        <v>NS BIOLÓGICO</v>
      </c>
      <c r="AB364" s="64" t="str">
        <f>VLOOKUP(I364,'[1]Hoja2'!A$3:I$54,8,0)</f>
        <v>AUTOCIODADO E HIGIENE, USO DE EPP</v>
      </c>
      <c r="AC364" s="65" t="str">
        <f>VLOOKUP(I364,'[1]Hoja2'!A$3:I$54,9,0)</f>
        <v>N/A</v>
      </c>
      <c r="AD364" s="82"/>
    </row>
    <row r="365" spans="1:30" ht="52.5" customHeight="1">
      <c r="A365" s="133"/>
      <c r="B365" s="130"/>
      <c r="C365" s="115"/>
      <c r="D365" s="118"/>
      <c r="E365" s="121"/>
      <c r="F365" s="121"/>
      <c r="G365" s="121"/>
      <c r="H365" s="106" t="str">
        <f>VLOOKUP(I365,'[1]Hoja2'!A$3:I$54,2,0)</f>
        <v>HONGOS</v>
      </c>
      <c r="I365" s="59" t="s">
        <v>113</v>
      </c>
      <c r="J365" s="106" t="str">
        <f>VLOOKUP(I365,'[1]Hoja2'!A$3:I$54,3,0)</f>
        <v>LESIONES EN LA PIEL</v>
      </c>
      <c r="K365" s="60"/>
      <c r="L365" s="106" t="str">
        <f>VLOOKUP(I365,'[1]Hoja2'!A$3:I$54,4,0)</f>
        <v>PG INSPECCIONES, PG EMERGENCIA</v>
      </c>
      <c r="M365" s="106" t="str">
        <f>VLOOKUP(I365,'[1]Hoja2'!A$3:I$54,5,0)</f>
        <v>PVE BIOLÓGICO</v>
      </c>
      <c r="N365" s="61">
        <v>2</v>
      </c>
      <c r="O365" s="61">
        <v>3</v>
      </c>
      <c r="P365" s="61">
        <v>10</v>
      </c>
      <c r="Q365" s="61">
        <f t="shared" si="51"/>
        <v>6</v>
      </c>
      <c r="R365" s="61">
        <f t="shared" si="52"/>
        <v>60</v>
      </c>
      <c r="S365" s="61" t="str">
        <f t="shared" si="53"/>
        <v>M-6</v>
      </c>
      <c r="T365" s="62" t="str">
        <f t="shared" si="54"/>
        <v>III</v>
      </c>
      <c r="U365" s="62" t="str">
        <f t="shared" si="56"/>
        <v>Mejorable</v>
      </c>
      <c r="V365" s="60">
        <v>3</v>
      </c>
      <c r="W365" s="106" t="str">
        <f>VLOOKUP(I365,'[1]Hoja2'!A$3:I$54,6,0)</f>
        <v>SECUELA</v>
      </c>
      <c r="X365" s="65"/>
      <c r="Y365" s="65"/>
      <c r="Z365" s="65"/>
      <c r="AA365" s="64" t="str">
        <f>VLOOKUP(I365,'[1]Hoja2'!A$3:I$54,7,0)</f>
        <v>NS BIOLÓGICO</v>
      </c>
      <c r="AB365" s="64" t="str">
        <f>VLOOKUP(I365,'[1]Hoja2'!A$3:I$54,8,0)</f>
        <v>AUTOCUIDADO E HIGIENE, USO DE EPP</v>
      </c>
      <c r="AC365" s="65" t="str">
        <f>VLOOKUP(I365,'[1]Hoja2'!A$3:I$54,9,0)</f>
        <v>N/A</v>
      </c>
      <c r="AD365" s="82"/>
    </row>
    <row r="366" spans="1:30" ht="52.5" customHeight="1">
      <c r="A366" s="133"/>
      <c r="B366" s="130"/>
      <c r="C366" s="115"/>
      <c r="D366" s="118"/>
      <c r="E366" s="121"/>
      <c r="F366" s="121"/>
      <c r="G366" s="121"/>
      <c r="H366" s="106" t="str">
        <f>VLOOKUP(I366,'[1]Hoja2'!A$3:I$54,2,0)</f>
        <v>FLUIDOS</v>
      </c>
      <c r="I366" s="59" t="s">
        <v>117</v>
      </c>
      <c r="J366" s="106" t="str">
        <f>VLOOKUP(I366,'[1]Hoja2'!A$3:I$54,3,0)</f>
        <v>LESIONES DÉRMICAS</v>
      </c>
      <c r="K366" s="60"/>
      <c r="L366" s="106" t="str">
        <f>VLOOKUP(I366,'[1]Hoja2'!A$3:I$54,4,0)</f>
        <v>PG INSPECCIONES, PG EMERGENCIA</v>
      </c>
      <c r="M366" s="106" t="str">
        <f>VLOOKUP(I366,'[1]Hoja2'!A$3:I$54,5,0)</f>
        <v>PVE BIOLÓGICO, ELEMENTOS DE PROTECCION PERSONAL</v>
      </c>
      <c r="N366" s="61">
        <v>2</v>
      </c>
      <c r="O366" s="61">
        <v>3</v>
      </c>
      <c r="P366" s="61">
        <v>10</v>
      </c>
      <c r="Q366" s="61">
        <f t="shared" si="51"/>
        <v>6</v>
      </c>
      <c r="R366" s="61">
        <f t="shared" si="52"/>
        <v>60</v>
      </c>
      <c r="S366" s="61" t="str">
        <f t="shared" si="53"/>
        <v>M-6</v>
      </c>
      <c r="T366" s="62" t="str">
        <f t="shared" si="54"/>
        <v>III</v>
      </c>
      <c r="U366" s="62" t="str">
        <f t="shared" si="56"/>
        <v>Mejorable</v>
      </c>
      <c r="V366" s="60">
        <v>3</v>
      </c>
      <c r="W366" s="106" t="str">
        <f>VLOOKUP(I366,'[1]Hoja2'!A$3:I$54,6,0)</f>
        <v>SECUELA, CALIFICACIÓN DE ENFERMEDAD LABORAL, MUERTE</v>
      </c>
      <c r="X366" s="65"/>
      <c r="Y366" s="65"/>
      <c r="Z366" s="65"/>
      <c r="AA366" s="64" t="str">
        <f>VLOOKUP(I366,'[1]Hoja2'!A$3:I$54,7,0)</f>
        <v>NS BIOLÓGICO</v>
      </c>
      <c r="AB366" s="64" t="str">
        <f>VLOOKUP(I366,'[1]Hoja2'!A$3:I$54,8,0)</f>
        <v>AUTOCUIDADO E HIGIENE, USO DE EPP</v>
      </c>
      <c r="AC366" s="65" t="str">
        <f>VLOOKUP(I366,'[1]Hoja2'!A$3:I$54,9,0)</f>
        <v>N/A</v>
      </c>
      <c r="AD366" s="82"/>
    </row>
    <row r="367" spans="1:30" ht="52.5" customHeight="1">
      <c r="A367" s="133"/>
      <c r="B367" s="130"/>
      <c r="C367" s="115"/>
      <c r="D367" s="118"/>
      <c r="E367" s="121"/>
      <c r="F367" s="121"/>
      <c r="G367" s="121"/>
      <c r="H367" s="106" t="str">
        <f>VLOOKUP(I367,'[1]Hoja2'!A$3:I$54,2,0)</f>
        <v>PARÁSITOS</v>
      </c>
      <c r="I367" s="59" t="s">
        <v>119</v>
      </c>
      <c r="J367" s="106" t="str">
        <f>VLOOKUP(I367,'[1]Hoja2'!A$3:I$54,3,0)</f>
        <v>LESIONES, INFECCIONES PARASITARIAS</v>
      </c>
      <c r="K367" s="60"/>
      <c r="L367" s="106" t="str">
        <f>VLOOKUP(I367,'[1]Hoja2'!A$3:I$54,4,0)</f>
        <v>PG INSPECCIONES, PG EMERGENCIA</v>
      </c>
      <c r="M367" s="106" t="str">
        <f>VLOOKUP(I367,'[1]Hoja2'!A$3:I$54,5,0)</f>
        <v>PVE BIOLÓGICO, ELEMENTOS DE PROTECCION PERSONAL</v>
      </c>
      <c r="N367" s="61">
        <v>2</v>
      </c>
      <c r="O367" s="61">
        <v>2</v>
      </c>
      <c r="P367" s="61">
        <v>10</v>
      </c>
      <c r="Q367" s="61">
        <f t="shared" si="51"/>
        <v>4</v>
      </c>
      <c r="R367" s="61">
        <f t="shared" si="52"/>
        <v>40</v>
      </c>
      <c r="S367" s="61" t="str">
        <f t="shared" si="53"/>
        <v>B-4</v>
      </c>
      <c r="T367" s="62" t="str">
        <f t="shared" si="54"/>
        <v>III</v>
      </c>
      <c r="U367" s="62" t="str">
        <f t="shared" si="56"/>
        <v>Mejorable</v>
      </c>
      <c r="V367" s="60">
        <v>3</v>
      </c>
      <c r="W367" s="106" t="str">
        <f>VLOOKUP(I367,'[1]Hoja2'!A$3:I$54,6,0)</f>
        <v>SECUELA</v>
      </c>
      <c r="X367" s="65"/>
      <c r="Y367" s="65"/>
      <c r="Z367" s="65"/>
      <c r="AA367" s="64" t="str">
        <f>VLOOKUP(I367,'[1]Hoja2'!A$3:I$54,7,0)</f>
        <v>NS BIOLÓGICO</v>
      </c>
      <c r="AB367" s="64" t="str">
        <f>VLOOKUP(I367,'[1]Hoja2'!A$3:I$54,8,0)</f>
        <v>AUTOCUIDADO E HIGIENE, USO DE EPP</v>
      </c>
      <c r="AC367" s="65" t="str">
        <f>VLOOKUP(I367,'[1]Hoja2'!A$3:I$54,9,0)</f>
        <v>N/A</v>
      </c>
      <c r="AD367" s="82"/>
    </row>
    <row r="368" spans="1:30" ht="52.5" customHeight="1">
      <c r="A368" s="133"/>
      <c r="B368" s="130"/>
      <c r="C368" s="115"/>
      <c r="D368" s="118"/>
      <c r="E368" s="121"/>
      <c r="F368" s="121"/>
      <c r="G368" s="121"/>
      <c r="H368" s="106" t="str">
        <f>VLOOKUP(I368,'[1]Hoja2'!A$3:I$54,2,0)</f>
        <v>ANIMALES VIVOS</v>
      </c>
      <c r="I368" s="59" t="s">
        <v>122</v>
      </c>
      <c r="J368" s="106" t="str">
        <f>VLOOKUP(I368,'[1]Hoja2'!A$3:I$54,3,0)</f>
        <v>LESIONES EN TEJIDOS, INFECCIONES, ENFERMADES INFECTOCONTAGIOSAS</v>
      </c>
      <c r="K368" s="60"/>
      <c r="L368" s="106" t="str">
        <f>VLOOKUP(I368,'[1]Hoja2'!A$3:I$54,4,0)</f>
        <v>PG INSPECCIONES, PG EMERGENCIA</v>
      </c>
      <c r="M368" s="106" t="str">
        <f>VLOOKUP(I368,'[1]Hoja2'!A$3:I$54,5,0)</f>
        <v>ELEMENTOS DE PROTECCIÓN PERSONAL</v>
      </c>
      <c r="N368" s="61">
        <v>10</v>
      </c>
      <c r="O368" s="61">
        <v>4</v>
      </c>
      <c r="P368" s="61">
        <v>25</v>
      </c>
      <c r="Q368" s="61">
        <f t="shared" si="51"/>
        <v>40</v>
      </c>
      <c r="R368" s="61">
        <f t="shared" si="52"/>
        <v>1000</v>
      </c>
      <c r="S368" s="61" t="str">
        <f t="shared" si="53"/>
        <v>MA-40</v>
      </c>
      <c r="T368" s="62" t="str">
        <f t="shared" si="54"/>
        <v>I</v>
      </c>
      <c r="U368" s="62" t="str">
        <f t="shared" si="56"/>
        <v>No Aceptable</v>
      </c>
      <c r="V368" s="60">
        <v>3</v>
      </c>
      <c r="W368" s="106" t="str">
        <f>VLOOKUP(I368,'[1]Hoja2'!A$3:I$54,6,0)</f>
        <v>SECUELA, CALIFICACIÓN DE ENFERMEDAD LABORAL, MUERTE</v>
      </c>
      <c r="X368" s="65"/>
      <c r="Y368" s="65"/>
      <c r="Z368" s="65"/>
      <c r="AA368" s="64" t="str">
        <f>VLOOKUP(I368,'[1]Hoja2'!A$3:I$54,7,0)</f>
        <v>NS BIOLÓGICO</v>
      </c>
      <c r="AB368" s="64" t="str">
        <f>VLOOKUP(I368,'[1]Hoja2'!A$3:I$54,8,0)</f>
        <v>AUTOCUIDADO E HIGIENE, USO DE EPP</v>
      </c>
      <c r="AC368" s="65" t="str">
        <f>VLOOKUP(I368,'[1]Hoja2'!A$3:I$54,9,0)</f>
        <v>BUENAS PRACTICAS</v>
      </c>
      <c r="AD368" s="82"/>
    </row>
    <row r="369" spans="1:30" ht="52.5" customHeight="1">
      <c r="A369" s="133"/>
      <c r="B369" s="130"/>
      <c r="C369" s="115"/>
      <c r="D369" s="118"/>
      <c r="E369" s="121"/>
      <c r="F369" s="121"/>
      <c r="G369" s="121"/>
      <c r="H369" s="106" t="str">
        <f>VLOOKUP(I369,'[1]Hoja2'!A$3:I$54,2,0)</f>
        <v>CARGA DE UN PESO MAYOR AL RECOMENDADO</v>
      </c>
      <c r="I369" s="59" t="s">
        <v>125</v>
      </c>
      <c r="J369" s="106" t="str">
        <f>VLOOKUP(I369,'[1]Hoja2'!A$3:I$54,3,0)</f>
        <v>LESIONES OSTEOMUSCULARES</v>
      </c>
      <c r="K369" s="60"/>
      <c r="L369" s="106" t="str">
        <f>VLOOKUP(I369,'[1]Hoja2'!A$3:I$54,4,0)</f>
        <v>PG INSPECCIONES, PG EMERGENCIA</v>
      </c>
      <c r="M369" s="106" t="str">
        <f>VLOOKUP(I369,'[1]Hoja2'!A$3:I$54,5,0)</f>
        <v>PVE BIOMECÁNICO, PROGRAMA PAUSAS ACTIVAS, PG MEDICINA PREVENTIVA Y DEL TRABAJO</v>
      </c>
      <c r="N369" s="61">
        <v>2</v>
      </c>
      <c r="O369" s="61">
        <v>1</v>
      </c>
      <c r="P369" s="61">
        <v>10</v>
      </c>
      <c r="Q369" s="61">
        <f t="shared" si="51"/>
        <v>2</v>
      </c>
      <c r="R369" s="61">
        <f t="shared" si="52"/>
        <v>20</v>
      </c>
      <c r="S369" s="61" t="str">
        <f t="shared" si="53"/>
        <v>B-2</v>
      </c>
      <c r="T369" s="62" t="str">
        <f t="shared" si="54"/>
        <v>IV</v>
      </c>
      <c r="U369" s="62" t="str">
        <f t="shared" si="56"/>
        <v>Aceptable</v>
      </c>
      <c r="V369" s="60">
        <v>3</v>
      </c>
      <c r="W369" s="106" t="str">
        <f>VLOOKUP(I369,'[1]Hoja2'!A$3:I$54,6,0)</f>
        <v>SECUELA, CALIFICACIÓN DE ENFERMEDAD LABORAL</v>
      </c>
      <c r="X369" s="65"/>
      <c r="Y369" s="65"/>
      <c r="Z369" s="65"/>
      <c r="AA369" s="64" t="str">
        <f>VLOOKUP(I369,'[1]Hoja2'!A$3:I$54,7,0)</f>
        <v>NS MANEJO DE CARGAS</v>
      </c>
      <c r="AB369" s="64" t="str">
        <f>VLOOKUP(I369,'[1]Hoja2'!A$3:I$54,8,0)</f>
        <v>LEVANTAMIENTO MANUAL Y MECÁNICO DE CARGAS</v>
      </c>
      <c r="AC369" s="65" t="str">
        <f>VLOOKUP(I369,'[1]Hoja2'!A$3:I$54,9,0)</f>
        <v>FORTALECIMIENTO PVE BIOMECÁNICO</v>
      </c>
      <c r="AD369" s="82"/>
    </row>
    <row r="370" spans="1:30" ht="52.5" customHeight="1">
      <c r="A370" s="133"/>
      <c r="B370" s="130"/>
      <c r="C370" s="115"/>
      <c r="D370" s="118"/>
      <c r="E370" s="121"/>
      <c r="F370" s="121"/>
      <c r="G370" s="121"/>
      <c r="H370" s="106" t="str">
        <f>VLOOKUP(I370,'[1]Hoja2'!A$3:I$54,2,0)</f>
        <v>FORZADAS, PROLONGADAS EN PERSONAL OPERATIVO</v>
      </c>
      <c r="I370" s="59" t="s">
        <v>243</v>
      </c>
      <c r="J370" s="106" t="str">
        <f>VLOOKUP(I370,'[1]Hoja2'!A$3:I$54,3,0)</f>
        <v>DOLOR DE ESPALDA, LESIONES EN LA COLUMNA</v>
      </c>
      <c r="K370" s="60"/>
      <c r="L370" s="106" t="str">
        <f>VLOOKUP(I370,'[1]Hoja2'!A$3:I$54,4,0)</f>
        <v>PG INSPECCIONES, PG EMERGENCIA</v>
      </c>
      <c r="M370" s="106" t="str">
        <f>VLOOKUP(I370,'[1]Hoja2'!A$3:I$54,5,0)</f>
        <v>PVE BIOMECÁNICO, EXÁMENES PERIODICOS, PG MEDICINA PREVENTIVA Y DEL TRABAJO</v>
      </c>
      <c r="N370" s="61">
        <v>2</v>
      </c>
      <c r="O370" s="61">
        <v>1</v>
      </c>
      <c r="P370" s="61">
        <v>10</v>
      </c>
      <c r="Q370" s="61">
        <f t="shared" si="51"/>
        <v>2</v>
      </c>
      <c r="R370" s="61">
        <f t="shared" si="52"/>
        <v>20</v>
      </c>
      <c r="S370" s="61" t="str">
        <f t="shared" si="53"/>
        <v>B-2</v>
      </c>
      <c r="T370" s="62" t="str">
        <f t="shared" si="54"/>
        <v>IV</v>
      </c>
      <c r="U370" s="62" t="str">
        <f t="shared" si="56"/>
        <v>Aceptable</v>
      </c>
      <c r="V370" s="60">
        <v>3</v>
      </c>
      <c r="W370" s="106" t="str">
        <f>VLOOKUP(I370,'[1]Hoja2'!A$3:I$54,6,0)</f>
        <v>SECUELA, CALIFICACIÓN DE ENFERMEDAD LABORAL</v>
      </c>
      <c r="X370" s="65"/>
      <c r="Y370" s="65"/>
      <c r="Z370" s="65"/>
      <c r="AA370" s="64" t="str">
        <f>VLOOKUP(I370,'[1]Hoja2'!A$3:I$54,7,0)</f>
        <v>NS MANEJO DE CARGAS</v>
      </c>
      <c r="AB370" s="64" t="str">
        <f>VLOOKUP(I370,'[1]Hoja2'!A$3:I$54,8,0)</f>
        <v>HIGIENE POSTURAL</v>
      </c>
      <c r="AC370" s="65" t="str">
        <f>VLOOKUP(I370,'[1]Hoja2'!A$3:I$54,9,0)</f>
        <v>FORTALECIMIENTO PVE BIOMECÁNICO</v>
      </c>
      <c r="AD370" s="82"/>
    </row>
    <row r="371" spans="1:30" ht="52.5" customHeight="1">
      <c r="A371" s="133"/>
      <c r="B371" s="130"/>
      <c r="C371" s="115"/>
      <c r="D371" s="118"/>
      <c r="E371" s="121"/>
      <c r="F371" s="121"/>
      <c r="G371" s="121"/>
      <c r="H371" s="106" t="str">
        <f>VLOOKUP(I371,'[1]Hoja2'!A$3:I$54,2,0)</f>
        <v>HIGIENE POSTURAL, MOVIMIENTOS REPETITIVOS</v>
      </c>
      <c r="I371" s="59" t="s">
        <v>245</v>
      </c>
      <c r="J371" s="106" t="str">
        <f>VLOOKUP(I371,'[1]Hoja2'!A$3:I$54,3,0)</f>
        <v>LESIONES OSTEOMUSCULARES, TRANSTORNO DE TRAUMA ACUMULATIVO</v>
      </c>
      <c r="K371" s="60"/>
      <c r="L371" s="106" t="str">
        <f>VLOOKUP(I371,'[1]Hoja2'!A$3:I$54,4,0)</f>
        <v>PG INSPECCIONES, PG EMERGENCIA</v>
      </c>
      <c r="M371" s="106" t="str">
        <f>VLOOKUP(I371,'[1]Hoja2'!A$3:I$54,5,0)</f>
        <v>PVE BIOMECÁNICO, PG MEDICINA PREVENTIVA Y DEL TRABAJO</v>
      </c>
      <c r="N371" s="61">
        <v>2</v>
      </c>
      <c r="O371" s="61">
        <v>1</v>
      </c>
      <c r="P371" s="61">
        <v>10</v>
      </c>
      <c r="Q371" s="61">
        <f t="shared" si="51"/>
        <v>2</v>
      </c>
      <c r="R371" s="61">
        <f t="shared" si="52"/>
        <v>20</v>
      </c>
      <c r="S371" s="61" t="str">
        <f t="shared" si="53"/>
        <v>B-2</v>
      </c>
      <c r="T371" s="62" t="str">
        <f t="shared" si="54"/>
        <v>IV</v>
      </c>
      <c r="U371" s="62" t="str">
        <f t="shared" si="56"/>
        <v>Aceptable</v>
      </c>
      <c r="V371" s="60">
        <v>3</v>
      </c>
      <c r="W371" s="106" t="str">
        <f>VLOOKUP(I371,'[1]Hoja2'!A$3:I$54,6,0)</f>
        <v>SECUELA, CALIFICACIÓN DE ENFERMEDAD LABORAL</v>
      </c>
      <c r="X371" s="65"/>
      <c r="Y371" s="65"/>
      <c r="Z371" s="65"/>
      <c r="AA371" s="64" t="str">
        <f>VLOOKUP(I371,'[1]Hoja2'!A$3:I$54,7,0)</f>
        <v>NS MANEJO DE CARGAS</v>
      </c>
      <c r="AB371" s="64" t="str">
        <f>VLOOKUP(I371,'[1]Hoja2'!A$3:I$54,8,0)</f>
        <v>HIGIENE POSTURAL</v>
      </c>
      <c r="AC371" s="65" t="str">
        <f>VLOOKUP(I371,'[1]Hoja2'!A$3:I$54,9,0)</f>
        <v>FORTALECIMIENTO PVE BIOMECÁNICO</v>
      </c>
      <c r="AD371" s="82"/>
    </row>
    <row r="372" spans="1:30" ht="52.5" customHeight="1">
      <c r="A372" s="133"/>
      <c r="B372" s="130"/>
      <c r="C372" s="115"/>
      <c r="D372" s="118"/>
      <c r="E372" s="121"/>
      <c r="F372" s="121"/>
      <c r="G372" s="121"/>
      <c r="H372" s="106" t="str">
        <f>VLOOKUP(I372,'[1]Hoja2'!A$3:I$54,2,0)</f>
        <v>RELACIONES, COHESIÓN, CALIDAD DE INTERACCIONES NO EFECTIVA, NO HAY TRABAJO EN EQUIPO</v>
      </c>
      <c r="I372" s="59" t="s">
        <v>141</v>
      </c>
      <c r="J372" s="106" t="str">
        <f>VLOOKUP(I372,'[1]Hoja2'!A$3:I$54,3,0)</f>
        <v>ENFERMEDADES DIGESTIVAS, IRRITABILIDAD</v>
      </c>
      <c r="K372" s="60"/>
      <c r="L372" s="106" t="str">
        <f>VLOOKUP(I372,'[1]Hoja2'!A$3:I$54,4,0)</f>
        <v>N/A</v>
      </c>
      <c r="M372" s="106" t="str">
        <f>VLOOKUP(I372,'[1]Hoja2'!A$3:I$54,5,0)</f>
        <v>PVE PSICOSOCIAL</v>
      </c>
      <c r="N372" s="61">
        <v>2</v>
      </c>
      <c r="O372" s="61">
        <v>3</v>
      </c>
      <c r="P372" s="61">
        <v>10</v>
      </c>
      <c r="Q372" s="61">
        <f aca="true" t="shared" si="57" ref="Q372:Q377">N372*O372</f>
        <v>6</v>
      </c>
      <c r="R372" s="61">
        <f aca="true" t="shared" si="58" ref="R372:R377">Q372*P372</f>
        <v>60</v>
      </c>
      <c r="S372" s="61" t="str">
        <f aca="true" t="shared" si="59" ref="S372:S377">IF(Q372=40,"MA-40",IF(Q372=30,"MA-30",IF(Q372=20,"A-20",IF(Q372=10,"A-10",IF(Q372=24,"MA-24",IF(Q372=18,"A-18",IF(Q372=12,"A-12",IF(Q372=6,"M-6",IF(Q372=8,"M-8",IF(Q372=6,"M-6",IF(Q372=4,"B-4",IF(Q372=2,"B-2",))))))))))))</f>
        <v>M-6</v>
      </c>
      <c r="T372" s="62" t="str">
        <f aca="true" t="shared" si="60" ref="T372:T377">IF(R372&lt;=20,"IV",IF(R372&lt;=120,"III",IF(R372&lt;=500,"II",IF(R372&lt;=4000,"I"))))</f>
        <v>III</v>
      </c>
      <c r="U372" s="62" t="str">
        <f t="shared" si="56"/>
        <v>Mejorable</v>
      </c>
      <c r="V372" s="60">
        <v>3</v>
      </c>
      <c r="W372" s="106" t="str">
        <f>VLOOKUP(I372,'[1]Hoja2'!A$3:I$54,6,0)</f>
        <v>SECUELA, CALIFICACIÓN DE ENFERMEDAD LABORAL</v>
      </c>
      <c r="X372" s="65"/>
      <c r="Y372" s="65"/>
      <c r="Z372" s="65"/>
      <c r="AA372" s="64" t="str">
        <f>VLOOKUP(I372,'[1]Hoja2'!A$3:I$54,7,0)</f>
        <v>N/A</v>
      </c>
      <c r="AB372" s="64" t="str">
        <f>VLOOKUP(I372,'[1]Hoja2'!A$3:I$54,8,0)</f>
        <v>N/A</v>
      </c>
      <c r="AC372" s="65" t="str">
        <f>VLOOKUP(I372,'[1]Hoja2'!A$3:I$54,9,0)</f>
        <v>FORTALECIMIENTO PVE PSICOSOCIAL</v>
      </c>
      <c r="AD372" s="82"/>
    </row>
    <row r="373" spans="1:30" ht="52.5" customHeight="1">
      <c r="A373" s="133"/>
      <c r="B373" s="130"/>
      <c r="C373" s="115"/>
      <c r="D373" s="118"/>
      <c r="E373" s="121"/>
      <c r="F373" s="121"/>
      <c r="G373" s="121"/>
      <c r="H373" s="106" t="str">
        <f>VLOOKUP(I373,'[1]Hoja2'!A$3:I$54,2,0)</f>
        <v>CARGA MENTAL, DEMANDAS EMOCIONALES, INESPECIFICIDAD DE DEFINICIÓN DE ROLES, MONOTONÍA</v>
      </c>
      <c r="I373" s="59" t="s">
        <v>146</v>
      </c>
      <c r="J373" s="106" t="str">
        <f>VLOOKUP(I373,'[1]Hoja2'!A$3:I$54,3,0)</f>
        <v>ESTRÉS, CEFALÉA, IRRITABILIDAD</v>
      </c>
      <c r="K373" s="60"/>
      <c r="L373" s="106" t="str">
        <f>VLOOKUP(I373,'[1]Hoja2'!A$3:I$54,4,0)</f>
        <v>N/A</v>
      </c>
      <c r="M373" s="106" t="str">
        <f>VLOOKUP(I373,'[1]Hoja2'!A$3:I$54,5,0)</f>
        <v>PVE PSICOSOCIAL</v>
      </c>
      <c r="N373" s="61">
        <v>6</v>
      </c>
      <c r="O373" s="61">
        <v>4</v>
      </c>
      <c r="P373" s="61">
        <v>10</v>
      </c>
      <c r="Q373" s="61">
        <f t="shared" si="57"/>
        <v>24</v>
      </c>
      <c r="R373" s="61">
        <f t="shared" si="58"/>
        <v>240</v>
      </c>
      <c r="S373" s="61" t="str">
        <f t="shared" si="59"/>
        <v>MA-24</v>
      </c>
      <c r="T373" s="62" t="str">
        <f t="shared" si="60"/>
        <v>II</v>
      </c>
      <c r="U373" s="62" t="str">
        <f t="shared" si="56"/>
        <v>No Aceptable o Aceptable con Control Especifico</v>
      </c>
      <c r="V373" s="60">
        <v>3</v>
      </c>
      <c r="W373" s="106" t="str">
        <f>VLOOKUP(I373,'[1]Hoja2'!A$3:I$54,6,0)</f>
        <v>SECUELA, CALIFICACIÓN DE ENFERMEDAD LABORAL</v>
      </c>
      <c r="X373" s="65"/>
      <c r="Y373" s="65"/>
      <c r="Z373" s="65"/>
      <c r="AA373" s="64" t="str">
        <f>VLOOKUP(I373,'[1]Hoja2'!A$3:I$54,7,0)</f>
        <v>N/A</v>
      </c>
      <c r="AB373" s="64" t="str">
        <f>VLOOKUP(I373,'[1]Hoja2'!A$3:I$54,8,0)</f>
        <v>N/A</v>
      </c>
      <c r="AC373" s="65" t="str">
        <f>VLOOKUP(I373,'[1]Hoja2'!A$3:I$54,9,0)</f>
        <v>FORTALECIMIENTO PVE PSICOSOCIAL</v>
      </c>
      <c r="AD373" s="82"/>
    </row>
    <row r="374" spans="1:30" ht="52.5" customHeight="1">
      <c r="A374" s="133"/>
      <c r="B374" s="130"/>
      <c r="C374" s="115"/>
      <c r="D374" s="118"/>
      <c r="E374" s="121"/>
      <c r="F374" s="121"/>
      <c r="G374" s="121"/>
      <c r="H374" s="106" t="str">
        <f>VLOOKUP(I374,'[1]Hoja2'!A$3:I$54,2,0)</f>
        <v>TECNOLOGÍA NO AVANZADA, COMUNICACIÓN NO EFECTIVA, SOBRECARGA CUANTITATIVA Y CUALITATIVA, NO HAY VARIACIÓN EN FORMA DE TRABAJO</v>
      </c>
      <c r="I374" s="59" t="s">
        <v>149</v>
      </c>
      <c r="J374" s="106" t="str">
        <f>VLOOKUP(I374,'[1]Hoja2'!A$3:I$54,3,0)</f>
        <v>ENFERMEDADES DIGESTIVAS, IRRITABILIDAD</v>
      </c>
      <c r="K374" s="60"/>
      <c r="L374" s="106" t="str">
        <f>VLOOKUP(I374,'[1]Hoja2'!A$3:I$54,4,0)</f>
        <v>N/A</v>
      </c>
      <c r="M374" s="106" t="str">
        <f>VLOOKUP(I374,'[1]Hoja2'!A$3:I$54,5,0)</f>
        <v>PVE PSICOSOCIAL</v>
      </c>
      <c r="N374" s="61">
        <v>6</v>
      </c>
      <c r="O374" s="61">
        <v>4</v>
      </c>
      <c r="P374" s="61">
        <v>10</v>
      </c>
      <c r="Q374" s="61">
        <f t="shared" si="57"/>
        <v>24</v>
      </c>
      <c r="R374" s="61">
        <f t="shared" si="58"/>
        <v>240</v>
      </c>
      <c r="S374" s="61" t="str">
        <f t="shared" si="59"/>
        <v>MA-24</v>
      </c>
      <c r="T374" s="66" t="str">
        <f t="shared" si="60"/>
        <v>II</v>
      </c>
      <c r="U374" s="66" t="str">
        <f t="shared" si="56"/>
        <v>No Aceptable o Aceptable con Control Especifico</v>
      </c>
      <c r="V374" s="60">
        <v>3</v>
      </c>
      <c r="W374" s="106" t="str">
        <f>VLOOKUP(I374,'[1]Hoja2'!A$3:I$54,6,0)</f>
        <v>SECUELA, CALIFICACIÓN DE ENFERMEDAD LABORAL</v>
      </c>
      <c r="X374" s="65"/>
      <c r="Y374" s="65"/>
      <c r="Z374" s="65"/>
      <c r="AA374" s="64" t="str">
        <f>VLOOKUP(I374,'[1]Hoja2'!A$3:I$54,7,0)</f>
        <v>N/A</v>
      </c>
      <c r="AB374" s="64" t="str">
        <f>VLOOKUP(I374,'[1]Hoja2'!A$3:I$54,8,0)</f>
        <v>N/A</v>
      </c>
      <c r="AC374" s="65" t="str">
        <f>VLOOKUP(I374,'[1]Hoja2'!A$3:I$54,9,0)</f>
        <v>FORTALECIMIENTO PVE PSICOSOCIAL</v>
      </c>
      <c r="AD374" s="82"/>
    </row>
    <row r="375" spans="1:30" ht="52.5" customHeight="1">
      <c r="A375" s="133"/>
      <c r="B375" s="130"/>
      <c r="C375" s="115"/>
      <c r="D375" s="118"/>
      <c r="E375" s="121"/>
      <c r="F375" s="121"/>
      <c r="G375" s="121"/>
      <c r="H375" s="106" t="str">
        <f>VLOOKUP(I375,'[1]Hoja2'!A$3:I$54,2,0)</f>
        <v>ESTILOS DE MANDO RÍGIDOS, AUSENCIA DE CAPACITACIÓN, AUSENCIA DE PROGRAMAS DE BIENESTAR</v>
      </c>
      <c r="I375" s="59" t="s">
        <v>154</v>
      </c>
      <c r="J375" s="106" t="str">
        <f>VLOOKUP(I375,'[1]Hoja2'!A$3:I$54,3,0)</f>
        <v>ESTRÉS, DEPRESIÓN, DESMOTIVACIÓN, AUSENCIA DE ATENCIÓN</v>
      </c>
      <c r="K375" s="60"/>
      <c r="L375" s="106" t="str">
        <f>VLOOKUP(I375,'[1]Hoja2'!A$3:I$54,4,0)</f>
        <v>N/A</v>
      </c>
      <c r="M375" s="106" t="str">
        <f>VLOOKUP(I375,'[1]Hoja2'!A$3:I$54,5,0)</f>
        <v>PVE PSICOSOCIAL</v>
      </c>
      <c r="N375" s="61">
        <v>6</v>
      </c>
      <c r="O375" s="61">
        <v>4</v>
      </c>
      <c r="P375" s="61">
        <v>10</v>
      </c>
      <c r="Q375" s="61">
        <f t="shared" si="57"/>
        <v>24</v>
      </c>
      <c r="R375" s="61">
        <f t="shared" si="58"/>
        <v>240</v>
      </c>
      <c r="S375" s="61" t="str">
        <f t="shared" si="59"/>
        <v>MA-24</v>
      </c>
      <c r="T375" s="66" t="str">
        <f t="shared" si="60"/>
        <v>II</v>
      </c>
      <c r="U375" s="66" t="str">
        <f t="shared" si="56"/>
        <v>No Aceptable o Aceptable con Control Especifico</v>
      </c>
      <c r="V375" s="60">
        <v>3</v>
      </c>
      <c r="W375" s="106" t="str">
        <f>VLOOKUP(I375,'[1]Hoja2'!A$3:I$54,6,0)</f>
        <v>SECUELA, CALIFICACIÓN DE ENFERMEDAD LABORAL</v>
      </c>
      <c r="X375" s="65"/>
      <c r="Y375" s="65"/>
      <c r="Z375" s="65"/>
      <c r="AA375" s="64" t="str">
        <f>VLOOKUP(I375,'[1]Hoja2'!A$3:I$54,7,0)</f>
        <v>N/A</v>
      </c>
      <c r="AB375" s="64" t="str">
        <f>VLOOKUP(I375,'[1]Hoja2'!A$3:I$54,8,0)</f>
        <v>N/A</v>
      </c>
      <c r="AC375" s="65" t="str">
        <f>VLOOKUP(I375,'[1]Hoja2'!A$3:I$54,9,0)</f>
        <v>FORTALECIMIENTO PVE PSICOSOCIAL</v>
      </c>
      <c r="AD375" s="82"/>
    </row>
    <row r="376" spans="1:30" ht="52.5" customHeight="1">
      <c r="A376" s="133"/>
      <c r="B376" s="130"/>
      <c r="C376" s="115"/>
      <c r="D376" s="118"/>
      <c r="E376" s="121"/>
      <c r="F376" s="121"/>
      <c r="G376" s="121"/>
      <c r="H376" s="106" t="str">
        <f>VLOOKUP(I376,'[1]Hoja2'!A$3:I$54,2,0)</f>
        <v>SISMOS, INCENDIOS, INUNDACIONES, TERREMOTOS, VENDAVALES</v>
      </c>
      <c r="I376" s="59" t="s">
        <v>250</v>
      </c>
      <c r="J376" s="106" t="str">
        <f>VLOOKUP(I376,'[1]Hoja2'!A$3:I$54,3,0)</f>
        <v>LESIONES, ATRAPAMIENTO, APLASTAMIENTO, PÉRDIDAS MATERIALES</v>
      </c>
      <c r="K376" s="60"/>
      <c r="L376" s="106" t="str">
        <f>VLOOKUP(I376,'[1]Hoja2'!A$3:I$54,4,0)</f>
        <v>PG INSPECCIONES, PG EMERGENCIA</v>
      </c>
      <c r="M376" s="106" t="str">
        <f>VLOOKUP(I376,'[1]Hoja2'!A$3:I$54,5,0)</f>
        <v>BRIGADAS DE EMERGENCIA</v>
      </c>
      <c r="N376" s="61">
        <v>6</v>
      </c>
      <c r="O376" s="61">
        <v>4</v>
      </c>
      <c r="P376" s="61">
        <v>10</v>
      </c>
      <c r="Q376" s="61">
        <f t="shared" si="57"/>
        <v>24</v>
      </c>
      <c r="R376" s="61">
        <f t="shared" si="58"/>
        <v>240</v>
      </c>
      <c r="S376" s="61" t="str">
        <f t="shared" si="59"/>
        <v>MA-24</v>
      </c>
      <c r="T376" s="66" t="str">
        <f t="shared" si="60"/>
        <v>II</v>
      </c>
      <c r="U376" s="66" t="str">
        <f t="shared" si="56"/>
        <v>No Aceptable o Aceptable con Control Especifico</v>
      </c>
      <c r="V376" s="60">
        <v>3</v>
      </c>
      <c r="W376" s="106" t="str">
        <f>VLOOKUP(I376,'[1]Hoja2'!A$3:I$54,6,0)</f>
        <v>SECUELA, CALIFICACIÓN DE ENFERMEDAD LABORAL, MUERTE</v>
      </c>
      <c r="X376" s="65"/>
      <c r="Y376" s="65"/>
      <c r="Z376" s="65"/>
      <c r="AA376" s="64" t="str">
        <f>VLOOKUP(I376,'[1]Hoja2'!A$3:I$54,7,0)</f>
        <v>NS PLANES DE EMERGENCIA</v>
      </c>
      <c r="AB376" s="64" t="str">
        <f>VLOOKUP(I376,'[1]Hoja2'!A$3:I$54,8,0)</f>
        <v>N/A</v>
      </c>
      <c r="AC376" s="65" t="str">
        <f>VLOOKUP(I376,'[1]Hoja2'!A$3:I$54,9,0)</f>
        <v>N/A</v>
      </c>
      <c r="AD376" s="82"/>
    </row>
    <row r="377" spans="1:30" ht="52.5" customHeight="1" thickBot="1">
      <c r="A377" s="134"/>
      <c r="B377" s="131"/>
      <c r="C377" s="116"/>
      <c r="D377" s="119"/>
      <c r="E377" s="122"/>
      <c r="F377" s="122"/>
      <c r="G377" s="122"/>
      <c r="H377" s="107" t="str">
        <f>VLOOKUP(I377,'[1]Hoja2'!A$3:I$54,2,0)</f>
        <v>LLUVIAS, GRANIZADA, HELADAS</v>
      </c>
      <c r="I377" s="92" t="s">
        <v>251</v>
      </c>
      <c r="J377" s="107" t="str">
        <f>VLOOKUP(I377,'[1]Hoja2'!A$3:I$54,3,0)</f>
        <v>LESIONES, ATRAPAMIENTO, APLASTAMIENTO, PÉRDIDAS MATERIALES</v>
      </c>
      <c r="K377" s="93"/>
      <c r="L377" s="107" t="str">
        <f>VLOOKUP(I377,'[1]Hoja2'!A$3:I$54,4,0)</f>
        <v>PG INSPECCIONES, PG EMERGENCIA</v>
      </c>
      <c r="M377" s="107" t="str">
        <f>VLOOKUP(I377,'[1]Hoja2'!A$3:I$54,5,0)</f>
        <v>BRIGADAS DE EMERGENCIA</v>
      </c>
      <c r="N377" s="94">
        <v>6</v>
      </c>
      <c r="O377" s="94">
        <v>4</v>
      </c>
      <c r="P377" s="94">
        <v>10</v>
      </c>
      <c r="Q377" s="94">
        <f t="shared" si="57"/>
        <v>24</v>
      </c>
      <c r="R377" s="94">
        <f t="shared" si="58"/>
        <v>240</v>
      </c>
      <c r="S377" s="94" t="str">
        <f t="shared" si="59"/>
        <v>MA-24</v>
      </c>
      <c r="T377" s="87" t="str">
        <f t="shared" si="60"/>
        <v>II</v>
      </c>
      <c r="U377" s="87" t="str">
        <f t="shared" si="56"/>
        <v>No Aceptable o Aceptable con Control Especifico</v>
      </c>
      <c r="V377" s="93">
        <v>3</v>
      </c>
      <c r="W377" s="107" t="str">
        <f>VLOOKUP(I377,'[1]Hoja2'!A$3:I$54,6,0)</f>
        <v>SECUELA, CALIFICACIÓN DE ENFERMEDAD LABORAL, MUERTE</v>
      </c>
      <c r="X377" s="95"/>
      <c r="Y377" s="95"/>
      <c r="Z377" s="95"/>
      <c r="AA377" s="96" t="str">
        <f>VLOOKUP(I377,'[1]Hoja2'!A$3:I$54,7,0)</f>
        <v>NS PLANES DE EMERGENCIA</v>
      </c>
      <c r="AB377" s="96" t="str">
        <f>VLOOKUP(I377,'[1]Hoja2'!A$3:I$54,8,0)</f>
        <v>N/A</v>
      </c>
      <c r="AC377" s="95" t="str">
        <f>VLOOKUP(I377,'[1]Hoja2'!A$3:I$54,9,0)</f>
        <v>N/A</v>
      </c>
      <c r="AD377" s="97"/>
    </row>
  </sheetData>
  <mergeCells count="93">
    <mergeCell ref="B8:B10"/>
    <mergeCell ref="A8:A10"/>
    <mergeCell ref="E2:J2"/>
    <mergeCell ref="E3:J3"/>
    <mergeCell ref="E4:J4"/>
    <mergeCell ref="X8:AD9"/>
    <mergeCell ref="N8:T9"/>
    <mergeCell ref="C2:D2"/>
    <mergeCell ref="C4:D4"/>
    <mergeCell ref="E5:H5"/>
    <mergeCell ref="C8:G9"/>
    <mergeCell ref="H8:I9"/>
    <mergeCell ref="J8:J10"/>
    <mergeCell ref="K8:M9"/>
    <mergeCell ref="U8:U9"/>
    <mergeCell ref="V8:W9"/>
    <mergeCell ref="B11:B377"/>
    <mergeCell ref="A11:A377"/>
    <mergeCell ref="E35:E58"/>
    <mergeCell ref="F35:F58"/>
    <mergeCell ref="G35:G58"/>
    <mergeCell ref="D35:D58"/>
    <mergeCell ref="C35:C58"/>
    <mergeCell ref="G11:G34"/>
    <mergeCell ref="F11:F34"/>
    <mergeCell ref="E11:E34"/>
    <mergeCell ref="D11:D34"/>
    <mergeCell ref="C11:C34"/>
    <mergeCell ref="E131:E154"/>
    <mergeCell ref="F131:F154"/>
    <mergeCell ref="G131:G154"/>
    <mergeCell ref="D131:D154"/>
    <mergeCell ref="C131:C154"/>
    <mergeCell ref="G59:G82"/>
    <mergeCell ref="F59:F82"/>
    <mergeCell ref="E59:E82"/>
    <mergeCell ref="D59:D82"/>
    <mergeCell ref="C59:C82"/>
    <mergeCell ref="G83:G106"/>
    <mergeCell ref="F83:F106"/>
    <mergeCell ref="E83:E106"/>
    <mergeCell ref="D83:D106"/>
    <mergeCell ref="C83:C106"/>
    <mergeCell ref="E107:E130"/>
    <mergeCell ref="F107:F130"/>
    <mergeCell ref="G107:G130"/>
    <mergeCell ref="D107:D130"/>
    <mergeCell ref="C107:C130"/>
    <mergeCell ref="C203:C221"/>
    <mergeCell ref="D203:D221"/>
    <mergeCell ref="E203:E221"/>
    <mergeCell ref="F203:F221"/>
    <mergeCell ref="G203:G221"/>
    <mergeCell ref="F179:F202"/>
    <mergeCell ref="G179:G202"/>
    <mergeCell ref="C155:C178"/>
    <mergeCell ref="D155:D178"/>
    <mergeCell ref="E155:E178"/>
    <mergeCell ref="F155:F178"/>
    <mergeCell ref="G155:G178"/>
    <mergeCell ref="C179:C202"/>
    <mergeCell ref="D179:D202"/>
    <mergeCell ref="E179:E202"/>
    <mergeCell ref="C270:C293"/>
    <mergeCell ref="D270:D293"/>
    <mergeCell ref="E270:E293"/>
    <mergeCell ref="F270:F293"/>
    <mergeCell ref="G270:G293"/>
    <mergeCell ref="C222:C245"/>
    <mergeCell ref="D222:D245"/>
    <mergeCell ref="E222:E245"/>
    <mergeCell ref="F222:F245"/>
    <mergeCell ref="G222:G245"/>
    <mergeCell ref="C246:C269"/>
    <mergeCell ref="D246:D269"/>
    <mergeCell ref="E246:E269"/>
    <mergeCell ref="F246:F269"/>
    <mergeCell ref="G246:G269"/>
    <mergeCell ref="C342:C377"/>
    <mergeCell ref="D342:D377"/>
    <mergeCell ref="E342:E377"/>
    <mergeCell ref="F342:F377"/>
    <mergeCell ref="G342:G377"/>
    <mergeCell ref="F318:F341"/>
    <mergeCell ref="G318:G341"/>
    <mergeCell ref="C294:C317"/>
    <mergeCell ref="D294:D317"/>
    <mergeCell ref="E294:E317"/>
    <mergeCell ref="F294:F317"/>
    <mergeCell ref="C318:C341"/>
    <mergeCell ref="D318:D341"/>
    <mergeCell ref="E318:E341"/>
    <mergeCell ref="G294:G317"/>
  </mergeCells>
  <conditionalFormatting sqref="T137:U158 T113:U134 T89:U110 T65:U86 T41:U62 T11:U38 T161:U182 T185:U202 T205:U205 T209:U225 T252:U273 T228:U249 T276:U297 T300:U321 T324:U341">
    <cfRule type="cellIs" priority="1899" dxfId="8" operator="equal" stopIfTrue="1">
      <formula>"Muy Alto"</formula>
    </cfRule>
    <cfRule type="cellIs" priority="1900" dxfId="11" operator="equal" stopIfTrue="1">
      <formula>"Medio"</formula>
    </cfRule>
    <cfRule type="cellIs" priority="1901" dxfId="12" operator="equal" stopIfTrue="1">
      <formula>"Bajo"</formula>
    </cfRule>
  </conditionalFormatting>
  <conditionalFormatting sqref="T137:U158 T113:U134 T89:U110 T65:U86 T41:U62 T11:U38 T161:U182 T185:U202 T205:U205 T209:U225 T252:U273 T228:U249 T276:U297 T300:U321 T324:U341">
    <cfRule type="cellIs" priority="1898" dxfId="6" operator="equal" stopIfTrue="1">
      <formula>"Alto"</formula>
    </cfRule>
  </conditionalFormatting>
  <conditionalFormatting sqref="T137:U158 T113:U134 T89:U110 T65:U86 T41:U62 T11:U38 T161:U182 T185:U202 T205:U205 T209:U225 T252:U273 T228:U249 T276:U297 T300:U321 T324:U341">
    <cfRule type="cellIs" priority="1894" dxfId="12" operator="equal" stopIfTrue="1">
      <formula>"IV"</formula>
    </cfRule>
    <cfRule type="cellIs" priority="1895" dxfId="11" operator="equal" stopIfTrue="1">
      <formula>"III"</formula>
    </cfRule>
    <cfRule type="cellIs" priority="1896" dxfId="6" operator="equal" stopIfTrue="1">
      <formula>"II"</formula>
    </cfRule>
    <cfRule type="cellIs" priority="1897" dxfId="8" operator="equal" stopIfTrue="1">
      <formula>"I"</formula>
    </cfRule>
  </conditionalFormatting>
  <conditionalFormatting sqref="T137:U158 T113:U134 T89:U110 T65:U86 T41:U62 T11:U38 T161:U182 T185:U202 T205:U205 T209:U225 T252:U273 T228:U249 T276:U297 T300:U321 T324:U341">
    <cfRule type="cellIs" priority="1892" dxfId="8" operator="equal" stopIfTrue="1">
      <formula>"No Aceptable"</formula>
    </cfRule>
    <cfRule type="cellIs" priority="1893" dxfId="7" operator="equal" stopIfTrue="1">
      <formula>"Aceptable"</formula>
    </cfRule>
  </conditionalFormatting>
  <conditionalFormatting sqref="T137:U158 T113:U134 T89:U110 T65:U86 T41:U62 T11:U38 T161:U182 T185:U202 T205:U205 T209:U225 T252:U273 T228:U249 T276:U297 T300:U321 T324:U341">
    <cfRule type="cellIs" priority="1891" dxfId="6" operator="equal" stopIfTrue="1">
      <formula>"No Aceptable Con Control Especifico"</formula>
    </cfRule>
  </conditionalFormatting>
  <conditionalFormatting sqref="T137:U158 T113:U134 T89:U110 T65:U86 T41:U62 T11:U38 T161:U182 T185:U202 T205:U205 T209:U225 T252:U273 T228:U249 T276:U297 T300:U321 T324:U341">
    <cfRule type="cellIs" priority="1890" dxfId="5" operator="equal" stopIfTrue="1">
      <formula>"No Aceptable Con Control Esp."</formula>
    </cfRule>
  </conditionalFormatting>
  <conditionalFormatting sqref="P11:P13 P137:P157 P113:P133 P89:P109 P65:P85 P41:P61 P15:P37 P161:P181 P185:P202 P209:P224 P252:P272 P228:P248 P276:P296 P300:P320 P324:P341">
    <cfRule type="cellIs" priority="1889" operator="equal" stopIfTrue="1">
      <formula>"10, 25, 50, 100"</formula>
    </cfRule>
  </conditionalFormatting>
  <conditionalFormatting sqref="U137:U158 U113:U134 U89:U110 U65:U86 U41:U62 U11:U38 U161:U182 U185:U202 U205 U209:U225 U252:U273 U228:U249 U276:U297 U300:U321 U324:U341">
    <cfRule type="containsText" priority="1888" dxfId="4" operator="containsText" text="Mejorable">
      <formula>NOT(ISERROR(SEARCH("Mejorable",U11)))</formula>
    </cfRule>
  </conditionalFormatting>
  <conditionalFormatting sqref="U137:U158 U113:U134 U89:U110 U65:U86 U41:U62 U1:U38 U161:U182 U185:U202 U205 U209:U225 U252:U273 U228:U249 U276:U297 U300:U321 U324:U341 U378:U1048576">
    <cfRule type="containsText" priority="1885" dxfId="0" operator="containsText" text="No Aceptable o Aceptable con Control Especifico">
      <formula>NOT(ISERROR(SEARCH("No Aceptable o Aceptable con Control Especifico",U1)))</formula>
    </cfRule>
    <cfRule type="containsText" priority="1886" dxfId="2" operator="containsText" text="No Aceptable">
      <formula>NOT(ISERROR(SEARCH("No Aceptable",U1)))</formula>
    </cfRule>
    <cfRule type="containsText" priority="1887" dxfId="1" operator="containsText" text="No Aceptable o Aceptable con Control Especifico">
      <formula>NOT(ISERROR(SEARCH("No Aceptable o Aceptable con Control Especifico",U1)))</formula>
    </cfRule>
  </conditionalFormatting>
  <conditionalFormatting sqref="T137:T158 T113:T134 T89:T110 T65:T86 T41:T62 T1:T38 T161:T182 T185:T202 T205 T209:T225 T252:T273 T228:T249 T276:T297 T300:T321 T324:T341 T378:T1048576">
    <cfRule type="cellIs" priority="1884" dxfId="0" operator="equal">
      <formula>"II"</formula>
    </cfRule>
  </conditionalFormatting>
  <conditionalFormatting sqref="P14">
    <cfRule type="cellIs" priority="1430" operator="equal" stopIfTrue="1">
      <formula>"10, 25, 50, 100"</formula>
    </cfRule>
  </conditionalFormatting>
  <conditionalFormatting sqref="P205">
    <cfRule type="cellIs" priority="494" operator="equal" stopIfTrue="1">
      <formula>"10, 25, 50, 100"</formula>
    </cfRule>
  </conditionalFormatting>
  <conditionalFormatting sqref="P87:P88">
    <cfRule type="cellIs" priority="901" operator="equal" stopIfTrue="1">
      <formula>"10, 25, 50, 100"</formula>
    </cfRule>
  </conditionalFormatting>
  <conditionalFormatting sqref="T39:U40">
    <cfRule type="cellIs" priority="1057" dxfId="8" operator="equal" stopIfTrue="1">
      <formula>"Muy Alto"</formula>
    </cfRule>
    <cfRule type="cellIs" priority="1058" dxfId="11" operator="equal" stopIfTrue="1">
      <formula>"Medio"</formula>
    </cfRule>
    <cfRule type="cellIs" priority="1059" dxfId="12" operator="equal" stopIfTrue="1">
      <formula>"Bajo"</formula>
    </cfRule>
  </conditionalFormatting>
  <conditionalFormatting sqref="T39:U40">
    <cfRule type="cellIs" priority="1056" dxfId="6" operator="equal" stopIfTrue="1">
      <formula>"Alto"</formula>
    </cfRule>
  </conditionalFormatting>
  <conditionalFormatting sqref="T39:U40">
    <cfRule type="cellIs" priority="1052" dxfId="12" operator="equal" stopIfTrue="1">
      <formula>"IV"</formula>
    </cfRule>
    <cfRule type="cellIs" priority="1053" dxfId="11" operator="equal" stopIfTrue="1">
      <formula>"III"</formula>
    </cfRule>
    <cfRule type="cellIs" priority="1054" dxfId="6" operator="equal" stopIfTrue="1">
      <formula>"II"</formula>
    </cfRule>
    <cfRule type="cellIs" priority="1055" dxfId="8" operator="equal" stopIfTrue="1">
      <formula>"I"</formula>
    </cfRule>
  </conditionalFormatting>
  <conditionalFormatting sqref="T39:U40">
    <cfRule type="cellIs" priority="1050" dxfId="8" operator="equal" stopIfTrue="1">
      <formula>"No Aceptable"</formula>
    </cfRule>
    <cfRule type="cellIs" priority="1051" dxfId="7" operator="equal" stopIfTrue="1">
      <formula>"Aceptable"</formula>
    </cfRule>
  </conditionalFormatting>
  <conditionalFormatting sqref="T39:U40">
    <cfRule type="cellIs" priority="1049" dxfId="6" operator="equal" stopIfTrue="1">
      <formula>"No Aceptable Con Control Especifico"</formula>
    </cfRule>
  </conditionalFormatting>
  <conditionalFormatting sqref="T39:U40">
    <cfRule type="cellIs" priority="1048" dxfId="5" operator="equal" stopIfTrue="1">
      <formula>"No Aceptable Con Control Esp."</formula>
    </cfRule>
  </conditionalFormatting>
  <conditionalFormatting sqref="P39:P40">
    <cfRule type="cellIs" priority="1047" operator="equal" stopIfTrue="1">
      <formula>"10, 25, 50, 100"</formula>
    </cfRule>
  </conditionalFormatting>
  <conditionalFormatting sqref="U39:U40">
    <cfRule type="containsText" priority="1046" dxfId="4" operator="containsText" text="Mejorable">
      <formula>NOT(ISERROR(SEARCH("Mejorable",U39)))</formula>
    </cfRule>
  </conditionalFormatting>
  <conditionalFormatting sqref="U39:U40">
    <cfRule type="containsText" priority="1043" dxfId="0" operator="containsText" text="No Aceptable o Aceptable con Control Especifico">
      <formula>NOT(ISERROR(SEARCH("No Aceptable o Aceptable con Control Especifico",U39)))</formula>
    </cfRule>
    <cfRule type="containsText" priority="1044" dxfId="2" operator="containsText" text="No Aceptable">
      <formula>NOT(ISERROR(SEARCH("No Aceptable",U39)))</formula>
    </cfRule>
    <cfRule type="containsText" priority="1045" dxfId="1" operator="containsText" text="No Aceptable o Aceptable con Control Especifico">
      <formula>NOT(ISERROR(SEARCH("No Aceptable o Aceptable con Control Especifico",U39)))</formula>
    </cfRule>
  </conditionalFormatting>
  <conditionalFormatting sqref="T39:T40">
    <cfRule type="cellIs" priority="1042" dxfId="0" operator="equal">
      <formula>"II"</formula>
    </cfRule>
  </conditionalFormatting>
  <conditionalFormatting sqref="P38">
    <cfRule type="cellIs" priority="1005" operator="equal" stopIfTrue="1">
      <formula>"10, 25, 50, 100"</formula>
    </cfRule>
  </conditionalFormatting>
  <conditionalFormatting sqref="T63:U64">
    <cfRule type="cellIs" priority="984" dxfId="8" operator="equal" stopIfTrue="1">
      <formula>"Muy Alto"</formula>
    </cfRule>
    <cfRule type="cellIs" priority="985" dxfId="11" operator="equal" stopIfTrue="1">
      <formula>"Medio"</formula>
    </cfRule>
    <cfRule type="cellIs" priority="986" dxfId="12" operator="equal" stopIfTrue="1">
      <formula>"Bajo"</formula>
    </cfRule>
  </conditionalFormatting>
  <conditionalFormatting sqref="T63:U64">
    <cfRule type="cellIs" priority="983" dxfId="6" operator="equal" stopIfTrue="1">
      <formula>"Alto"</formula>
    </cfRule>
  </conditionalFormatting>
  <conditionalFormatting sqref="T63:U64">
    <cfRule type="cellIs" priority="979" dxfId="12" operator="equal" stopIfTrue="1">
      <formula>"IV"</formula>
    </cfRule>
    <cfRule type="cellIs" priority="980" dxfId="11" operator="equal" stopIfTrue="1">
      <formula>"III"</formula>
    </cfRule>
    <cfRule type="cellIs" priority="981" dxfId="6" operator="equal" stopIfTrue="1">
      <formula>"II"</formula>
    </cfRule>
    <cfRule type="cellIs" priority="982" dxfId="8" operator="equal" stopIfTrue="1">
      <formula>"I"</formula>
    </cfRule>
  </conditionalFormatting>
  <conditionalFormatting sqref="T63:U64">
    <cfRule type="cellIs" priority="977" dxfId="8" operator="equal" stopIfTrue="1">
      <formula>"No Aceptable"</formula>
    </cfRule>
    <cfRule type="cellIs" priority="978" dxfId="7" operator="equal" stopIfTrue="1">
      <formula>"Aceptable"</formula>
    </cfRule>
  </conditionalFormatting>
  <conditionalFormatting sqref="T63:U64">
    <cfRule type="cellIs" priority="976" dxfId="6" operator="equal" stopIfTrue="1">
      <formula>"No Aceptable Con Control Especifico"</formula>
    </cfRule>
  </conditionalFormatting>
  <conditionalFormatting sqref="T63:U64">
    <cfRule type="cellIs" priority="975" dxfId="5" operator="equal" stopIfTrue="1">
      <formula>"No Aceptable Con Control Esp."</formula>
    </cfRule>
  </conditionalFormatting>
  <conditionalFormatting sqref="P63:P64">
    <cfRule type="cellIs" priority="974" operator="equal" stopIfTrue="1">
      <formula>"10, 25, 50, 100"</formula>
    </cfRule>
  </conditionalFormatting>
  <conditionalFormatting sqref="U63:U64">
    <cfRule type="containsText" priority="973" dxfId="4" operator="containsText" text="Mejorable">
      <formula>NOT(ISERROR(SEARCH("Mejorable",U63)))</formula>
    </cfRule>
  </conditionalFormatting>
  <conditionalFormatting sqref="U63:U64">
    <cfRule type="containsText" priority="970" dxfId="0" operator="containsText" text="No Aceptable o Aceptable con Control Especifico">
      <formula>NOT(ISERROR(SEARCH("No Aceptable o Aceptable con Control Especifico",U63)))</formula>
    </cfRule>
    <cfRule type="containsText" priority="971" dxfId="2" operator="containsText" text="No Aceptable">
      <formula>NOT(ISERROR(SEARCH("No Aceptable",U63)))</formula>
    </cfRule>
    <cfRule type="containsText" priority="972" dxfId="1" operator="containsText" text="No Aceptable o Aceptable con Control Especifico">
      <formula>NOT(ISERROR(SEARCH("No Aceptable o Aceptable con Control Especifico",U63)))</formula>
    </cfRule>
  </conditionalFormatting>
  <conditionalFormatting sqref="T63:T64">
    <cfRule type="cellIs" priority="969" dxfId="0" operator="equal">
      <formula>"II"</formula>
    </cfRule>
  </conditionalFormatting>
  <conditionalFormatting sqref="P62">
    <cfRule type="cellIs" priority="932" operator="equal" stopIfTrue="1">
      <formula>"10, 25, 50, 100"</formula>
    </cfRule>
  </conditionalFormatting>
  <conditionalFormatting sqref="T87:U88">
    <cfRule type="cellIs" priority="911" dxfId="8" operator="equal" stopIfTrue="1">
      <formula>"Muy Alto"</formula>
    </cfRule>
    <cfRule type="cellIs" priority="912" dxfId="11" operator="equal" stopIfTrue="1">
      <formula>"Medio"</formula>
    </cfRule>
    <cfRule type="cellIs" priority="913" dxfId="12" operator="equal" stopIfTrue="1">
      <formula>"Bajo"</formula>
    </cfRule>
  </conditionalFormatting>
  <conditionalFormatting sqref="T87:U88">
    <cfRule type="cellIs" priority="910" dxfId="6" operator="equal" stopIfTrue="1">
      <formula>"Alto"</formula>
    </cfRule>
  </conditionalFormatting>
  <conditionalFormatting sqref="T87:U88">
    <cfRule type="cellIs" priority="906" dxfId="12" operator="equal" stopIfTrue="1">
      <formula>"IV"</formula>
    </cfRule>
    <cfRule type="cellIs" priority="907" dxfId="11" operator="equal" stopIfTrue="1">
      <formula>"III"</formula>
    </cfRule>
    <cfRule type="cellIs" priority="908" dxfId="6" operator="equal" stopIfTrue="1">
      <formula>"II"</formula>
    </cfRule>
    <cfRule type="cellIs" priority="909" dxfId="8" operator="equal" stopIfTrue="1">
      <formula>"I"</formula>
    </cfRule>
  </conditionalFormatting>
  <conditionalFormatting sqref="T87:U88">
    <cfRule type="cellIs" priority="904" dxfId="8" operator="equal" stopIfTrue="1">
      <formula>"No Aceptable"</formula>
    </cfRule>
    <cfRule type="cellIs" priority="905" dxfId="7" operator="equal" stopIfTrue="1">
      <formula>"Aceptable"</formula>
    </cfRule>
  </conditionalFormatting>
  <conditionalFormatting sqref="T87:U88">
    <cfRule type="cellIs" priority="903" dxfId="6" operator="equal" stopIfTrue="1">
      <formula>"No Aceptable Con Control Especifico"</formula>
    </cfRule>
  </conditionalFormatting>
  <conditionalFormatting sqref="T87:U88">
    <cfRule type="cellIs" priority="902" dxfId="5" operator="equal" stopIfTrue="1">
      <formula>"No Aceptable Con Control Esp."</formula>
    </cfRule>
  </conditionalFormatting>
  <conditionalFormatting sqref="U87:U88">
    <cfRule type="containsText" priority="900" dxfId="4" operator="containsText" text="Mejorable">
      <formula>NOT(ISERROR(SEARCH("Mejorable",U87)))</formula>
    </cfRule>
  </conditionalFormatting>
  <conditionalFormatting sqref="U87:U88">
    <cfRule type="containsText" priority="897" dxfId="0" operator="containsText" text="No Aceptable o Aceptable con Control Especifico">
      <formula>NOT(ISERROR(SEARCH("No Aceptable o Aceptable con Control Especifico",U87)))</formula>
    </cfRule>
    <cfRule type="containsText" priority="898" dxfId="2" operator="containsText" text="No Aceptable">
      <formula>NOT(ISERROR(SEARCH("No Aceptable",U87)))</formula>
    </cfRule>
    <cfRule type="containsText" priority="899" dxfId="1" operator="containsText" text="No Aceptable o Aceptable con Control Especifico">
      <formula>NOT(ISERROR(SEARCH("No Aceptable o Aceptable con Control Especifico",U87)))</formula>
    </cfRule>
  </conditionalFormatting>
  <conditionalFormatting sqref="T87:T88">
    <cfRule type="cellIs" priority="896" dxfId="0" operator="equal">
      <formula>"II"</formula>
    </cfRule>
  </conditionalFormatting>
  <conditionalFormatting sqref="P86">
    <cfRule type="cellIs" priority="859" operator="equal" stopIfTrue="1">
      <formula>"10, 25, 50, 100"</formula>
    </cfRule>
  </conditionalFormatting>
  <conditionalFormatting sqref="T111:U112">
    <cfRule type="cellIs" priority="838" dxfId="8" operator="equal" stopIfTrue="1">
      <formula>"Muy Alto"</formula>
    </cfRule>
    <cfRule type="cellIs" priority="839" dxfId="11" operator="equal" stopIfTrue="1">
      <formula>"Medio"</formula>
    </cfRule>
    <cfRule type="cellIs" priority="840" dxfId="12" operator="equal" stopIfTrue="1">
      <formula>"Bajo"</formula>
    </cfRule>
  </conditionalFormatting>
  <conditionalFormatting sqref="T111:U112">
    <cfRule type="cellIs" priority="837" dxfId="6" operator="equal" stopIfTrue="1">
      <formula>"Alto"</formula>
    </cfRule>
  </conditionalFormatting>
  <conditionalFormatting sqref="T111:U112">
    <cfRule type="cellIs" priority="833" dxfId="12" operator="equal" stopIfTrue="1">
      <formula>"IV"</formula>
    </cfRule>
    <cfRule type="cellIs" priority="834" dxfId="11" operator="equal" stopIfTrue="1">
      <formula>"III"</formula>
    </cfRule>
    <cfRule type="cellIs" priority="835" dxfId="6" operator="equal" stopIfTrue="1">
      <formula>"II"</formula>
    </cfRule>
    <cfRule type="cellIs" priority="836" dxfId="8" operator="equal" stopIfTrue="1">
      <formula>"I"</formula>
    </cfRule>
  </conditionalFormatting>
  <conditionalFormatting sqref="T111:U112">
    <cfRule type="cellIs" priority="831" dxfId="8" operator="equal" stopIfTrue="1">
      <formula>"No Aceptable"</formula>
    </cfRule>
    <cfRule type="cellIs" priority="832" dxfId="7" operator="equal" stopIfTrue="1">
      <formula>"Aceptable"</formula>
    </cfRule>
  </conditionalFormatting>
  <conditionalFormatting sqref="T111:U112">
    <cfRule type="cellIs" priority="830" dxfId="6" operator="equal" stopIfTrue="1">
      <formula>"No Aceptable Con Control Especifico"</formula>
    </cfRule>
  </conditionalFormatting>
  <conditionalFormatting sqref="T111:U112">
    <cfRule type="cellIs" priority="829" dxfId="5" operator="equal" stopIfTrue="1">
      <formula>"No Aceptable Con Control Esp."</formula>
    </cfRule>
  </conditionalFormatting>
  <conditionalFormatting sqref="P111:P112">
    <cfRule type="cellIs" priority="828" operator="equal" stopIfTrue="1">
      <formula>"10, 25, 50, 100"</formula>
    </cfRule>
  </conditionalFormatting>
  <conditionalFormatting sqref="U111:U112">
    <cfRule type="containsText" priority="827" dxfId="4" operator="containsText" text="Mejorable">
      <formula>NOT(ISERROR(SEARCH("Mejorable",U111)))</formula>
    </cfRule>
  </conditionalFormatting>
  <conditionalFormatting sqref="U111:U112">
    <cfRule type="containsText" priority="824" dxfId="0" operator="containsText" text="No Aceptable o Aceptable con Control Especifico">
      <formula>NOT(ISERROR(SEARCH("No Aceptable o Aceptable con Control Especifico",U111)))</formula>
    </cfRule>
    <cfRule type="containsText" priority="825" dxfId="2" operator="containsText" text="No Aceptable">
      <formula>NOT(ISERROR(SEARCH("No Aceptable",U111)))</formula>
    </cfRule>
    <cfRule type="containsText" priority="826" dxfId="1" operator="containsText" text="No Aceptable o Aceptable con Control Especifico">
      <formula>NOT(ISERROR(SEARCH("No Aceptable o Aceptable con Control Especifico",U111)))</formula>
    </cfRule>
  </conditionalFormatting>
  <conditionalFormatting sqref="T111:T112">
    <cfRule type="cellIs" priority="823" dxfId="0" operator="equal">
      <formula>"II"</formula>
    </cfRule>
  </conditionalFormatting>
  <conditionalFormatting sqref="P110">
    <cfRule type="cellIs" priority="786" operator="equal" stopIfTrue="1">
      <formula>"10, 25, 50, 100"</formula>
    </cfRule>
  </conditionalFormatting>
  <conditionalFormatting sqref="T135:U136">
    <cfRule type="cellIs" priority="765" dxfId="8" operator="equal" stopIfTrue="1">
      <formula>"Muy Alto"</formula>
    </cfRule>
    <cfRule type="cellIs" priority="766" dxfId="11" operator="equal" stopIfTrue="1">
      <formula>"Medio"</formula>
    </cfRule>
    <cfRule type="cellIs" priority="767" dxfId="12" operator="equal" stopIfTrue="1">
      <formula>"Bajo"</formula>
    </cfRule>
  </conditionalFormatting>
  <conditionalFormatting sqref="T135:U136">
    <cfRule type="cellIs" priority="764" dxfId="6" operator="equal" stopIfTrue="1">
      <formula>"Alto"</formula>
    </cfRule>
  </conditionalFormatting>
  <conditionalFormatting sqref="T135:U136">
    <cfRule type="cellIs" priority="760" dxfId="12" operator="equal" stopIfTrue="1">
      <formula>"IV"</formula>
    </cfRule>
    <cfRule type="cellIs" priority="761" dxfId="11" operator="equal" stopIfTrue="1">
      <formula>"III"</formula>
    </cfRule>
    <cfRule type="cellIs" priority="762" dxfId="6" operator="equal" stopIfTrue="1">
      <formula>"II"</formula>
    </cfRule>
    <cfRule type="cellIs" priority="763" dxfId="8" operator="equal" stopIfTrue="1">
      <formula>"I"</formula>
    </cfRule>
  </conditionalFormatting>
  <conditionalFormatting sqref="T135:U136">
    <cfRule type="cellIs" priority="758" dxfId="8" operator="equal" stopIfTrue="1">
      <formula>"No Aceptable"</formula>
    </cfRule>
    <cfRule type="cellIs" priority="759" dxfId="7" operator="equal" stopIfTrue="1">
      <formula>"Aceptable"</formula>
    </cfRule>
  </conditionalFormatting>
  <conditionalFormatting sqref="T135:U136">
    <cfRule type="cellIs" priority="757" dxfId="6" operator="equal" stopIfTrue="1">
      <formula>"No Aceptable Con Control Especifico"</formula>
    </cfRule>
  </conditionalFormatting>
  <conditionalFormatting sqref="T135:U136">
    <cfRule type="cellIs" priority="756" dxfId="5" operator="equal" stopIfTrue="1">
      <formula>"No Aceptable Con Control Esp."</formula>
    </cfRule>
  </conditionalFormatting>
  <conditionalFormatting sqref="P135:P136">
    <cfRule type="cellIs" priority="755" operator="equal" stopIfTrue="1">
      <formula>"10, 25, 50, 100"</formula>
    </cfRule>
  </conditionalFormatting>
  <conditionalFormatting sqref="U135:U136">
    <cfRule type="containsText" priority="754" dxfId="4" operator="containsText" text="Mejorable">
      <formula>NOT(ISERROR(SEARCH("Mejorable",U135)))</formula>
    </cfRule>
  </conditionalFormatting>
  <conditionalFormatting sqref="U135:U136">
    <cfRule type="containsText" priority="751" dxfId="0" operator="containsText" text="No Aceptable o Aceptable con Control Especifico">
      <formula>NOT(ISERROR(SEARCH("No Aceptable o Aceptable con Control Especifico",U135)))</formula>
    </cfRule>
    <cfRule type="containsText" priority="752" dxfId="2" operator="containsText" text="No Aceptable">
      <formula>NOT(ISERROR(SEARCH("No Aceptable",U135)))</formula>
    </cfRule>
    <cfRule type="containsText" priority="753" dxfId="1" operator="containsText" text="No Aceptable o Aceptable con Control Especifico">
      <formula>NOT(ISERROR(SEARCH("No Aceptable o Aceptable con Control Especifico",U135)))</formula>
    </cfRule>
  </conditionalFormatting>
  <conditionalFormatting sqref="T135:T136">
    <cfRule type="cellIs" priority="750" dxfId="0" operator="equal">
      <formula>"II"</formula>
    </cfRule>
  </conditionalFormatting>
  <conditionalFormatting sqref="P134">
    <cfRule type="cellIs" priority="713" operator="equal" stopIfTrue="1">
      <formula>"10, 25, 50, 100"</formula>
    </cfRule>
  </conditionalFormatting>
  <conditionalFormatting sqref="T159:U160">
    <cfRule type="cellIs" priority="692" dxfId="8" operator="equal" stopIfTrue="1">
      <formula>"Muy Alto"</formula>
    </cfRule>
    <cfRule type="cellIs" priority="693" dxfId="11" operator="equal" stopIfTrue="1">
      <formula>"Medio"</formula>
    </cfRule>
    <cfRule type="cellIs" priority="694" dxfId="12" operator="equal" stopIfTrue="1">
      <formula>"Bajo"</formula>
    </cfRule>
  </conditionalFormatting>
  <conditionalFormatting sqref="T159:U160">
    <cfRule type="cellIs" priority="691" dxfId="6" operator="equal" stopIfTrue="1">
      <formula>"Alto"</formula>
    </cfRule>
  </conditionalFormatting>
  <conditionalFormatting sqref="T159:U160">
    <cfRule type="cellIs" priority="687" dxfId="12" operator="equal" stopIfTrue="1">
      <formula>"IV"</formula>
    </cfRule>
    <cfRule type="cellIs" priority="688" dxfId="11" operator="equal" stopIfTrue="1">
      <formula>"III"</formula>
    </cfRule>
    <cfRule type="cellIs" priority="689" dxfId="6" operator="equal" stopIfTrue="1">
      <formula>"II"</formula>
    </cfRule>
    <cfRule type="cellIs" priority="690" dxfId="8" operator="equal" stopIfTrue="1">
      <formula>"I"</formula>
    </cfRule>
  </conditionalFormatting>
  <conditionalFormatting sqref="T159:U160">
    <cfRule type="cellIs" priority="685" dxfId="8" operator="equal" stopIfTrue="1">
      <formula>"No Aceptable"</formula>
    </cfRule>
    <cfRule type="cellIs" priority="686" dxfId="7" operator="equal" stopIfTrue="1">
      <formula>"Aceptable"</formula>
    </cfRule>
  </conditionalFormatting>
  <conditionalFormatting sqref="T159:U160">
    <cfRule type="cellIs" priority="684" dxfId="6" operator="equal" stopIfTrue="1">
      <formula>"No Aceptable Con Control Especifico"</formula>
    </cfRule>
  </conditionalFormatting>
  <conditionalFormatting sqref="T159:U160">
    <cfRule type="cellIs" priority="683" dxfId="5" operator="equal" stopIfTrue="1">
      <formula>"No Aceptable Con Control Esp."</formula>
    </cfRule>
  </conditionalFormatting>
  <conditionalFormatting sqref="P159:P160">
    <cfRule type="cellIs" priority="682" operator="equal" stopIfTrue="1">
      <formula>"10, 25, 50, 100"</formula>
    </cfRule>
  </conditionalFormatting>
  <conditionalFormatting sqref="U159:U160">
    <cfRule type="containsText" priority="681" dxfId="4" operator="containsText" text="Mejorable">
      <formula>NOT(ISERROR(SEARCH("Mejorable",U159)))</formula>
    </cfRule>
  </conditionalFormatting>
  <conditionalFormatting sqref="U159:U160">
    <cfRule type="containsText" priority="678" dxfId="0" operator="containsText" text="No Aceptable o Aceptable con Control Especifico">
      <formula>NOT(ISERROR(SEARCH("No Aceptable o Aceptable con Control Especifico",U159)))</formula>
    </cfRule>
    <cfRule type="containsText" priority="679" dxfId="2" operator="containsText" text="No Aceptable">
      <formula>NOT(ISERROR(SEARCH("No Aceptable",U159)))</formula>
    </cfRule>
    <cfRule type="containsText" priority="680" dxfId="1" operator="containsText" text="No Aceptable o Aceptable con Control Especifico">
      <formula>NOT(ISERROR(SEARCH("No Aceptable o Aceptable con Control Especifico",U159)))</formula>
    </cfRule>
  </conditionalFormatting>
  <conditionalFormatting sqref="T159:T160">
    <cfRule type="cellIs" priority="677" dxfId="0" operator="equal">
      <formula>"II"</formula>
    </cfRule>
  </conditionalFormatting>
  <conditionalFormatting sqref="P158">
    <cfRule type="cellIs" priority="640" operator="equal" stopIfTrue="1">
      <formula>"10, 25, 50, 100"</formula>
    </cfRule>
  </conditionalFormatting>
  <conditionalFormatting sqref="T183:U184">
    <cfRule type="cellIs" priority="619" dxfId="8" operator="equal" stopIfTrue="1">
      <formula>"Muy Alto"</formula>
    </cfRule>
    <cfRule type="cellIs" priority="620" dxfId="11" operator="equal" stopIfTrue="1">
      <formula>"Medio"</formula>
    </cfRule>
    <cfRule type="cellIs" priority="621" dxfId="12" operator="equal" stopIfTrue="1">
      <formula>"Bajo"</formula>
    </cfRule>
  </conditionalFormatting>
  <conditionalFormatting sqref="T183:U184">
    <cfRule type="cellIs" priority="618" dxfId="6" operator="equal" stopIfTrue="1">
      <formula>"Alto"</formula>
    </cfRule>
  </conditionalFormatting>
  <conditionalFormatting sqref="T183:U184">
    <cfRule type="cellIs" priority="614" dxfId="12" operator="equal" stopIfTrue="1">
      <formula>"IV"</formula>
    </cfRule>
    <cfRule type="cellIs" priority="615" dxfId="11" operator="equal" stopIfTrue="1">
      <formula>"III"</formula>
    </cfRule>
    <cfRule type="cellIs" priority="616" dxfId="6" operator="equal" stopIfTrue="1">
      <formula>"II"</formula>
    </cfRule>
    <cfRule type="cellIs" priority="617" dxfId="8" operator="equal" stopIfTrue="1">
      <formula>"I"</formula>
    </cfRule>
  </conditionalFormatting>
  <conditionalFormatting sqref="T183:U184">
    <cfRule type="cellIs" priority="612" dxfId="8" operator="equal" stopIfTrue="1">
      <formula>"No Aceptable"</formula>
    </cfRule>
    <cfRule type="cellIs" priority="613" dxfId="7" operator="equal" stopIfTrue="1">
      <formula>"Aceptable"</formula>
    </cfRule>
  </conditionalFormatting>
  <conditionalFormatting sqref="T183:U184">
    <cfRule type="cellIs" priority="611" dxfId="6" operator="equal" stopIfTrue="1">
      <formula>"No Aceptable Con Control Especifico"</formula>
    </cfRule>
  </conditionalFormatting>
  <conditionalFormatting sqref="T183:U184">
    <cfRule type="cellIs" priority="610" dxfId="5" operator="equal" stopIfTrue="1">
      <formula>"No Aceptable Con Control Esp."</formula>
    </cfRule>
  </conditionalFormatting>
  <conditionalFormatting sqref="P183:P184">
    <cfRule type="cellIs" priority="609" operator="equal" stopIfTrue="1">
      <formula>"10, 25, 50, 100"</formula>
    </cfRule>
  </conditionalFormatting>
  <conditionalFormatting sqref="U183:U184">
    <cfRule type="containsText" priority="608" dxfId="4" operator="containsText" text="Mejorable">
      <formula>NOT(ISERROR(SEARCH("Mejorable",U183)))</formula>
    </cfRule>
  </conditionalFormatting>
  <conditionalFormatting sqref="U183:U184">
    <cfRule type="containsText" priority="605" dxfId="0" operator="containsText" text="No Aceptable o Aceptable con Control Especifico">
      <formula>NOT(ISERROR(SEARCH("No Aceptable o Aceptable con Control Especifico",U183)))</formula>
    </cfRule>
    <cfRule type="containsText" priority="606" dxfId="2" operator="containsText" text="No Aceptable">
      <formula>NOT(ISERROR(SEARCH("No Aceptable",U183)))</formula>
    </cfRule>
    <cfRule type="containsText" priority="607" dxfId="1" operator="containsText" text="No Aceptable o Aceptable con Control Especifico">
      <formula>NOT(ISERROR(SEARCH("No Aceptable o Aceptable con Control Especifico",U183)))</formula>
    </cfRule>
  </conditionalFormatting>
  <conditionalFormatting sqref="T183:T184">
    <cfRule type="cellIs" priority="604" dxfId="0" operator="equal">
      <formula>"II"</formula>
    </cfRule>
  </conditionalFormatting>
  <conditionalFormatting sqref="P182">
    <cfRule type="cellIs" priority="567" operator="equal" stopIfTrue="1">
      <formula>"10, 25, 50, 100"</formula>
    </cfRule>
  </conditionalFormatting>
  <conditionalFormatting sqref="T203:U204 T206:U207">
    <cfRule type="cellIs" priority="546" dxfId="8" operator="equal" stopIfTrue="1">
      <formula>"Muy Alto"</formula>
    </cfRule>
    <cfRule type="cellIs" priority="547" dxfId="11" operator="equal" stopIfTrue="1">
      <formula>"Medio"</formula>
    </cfRule>
    <cfRule type="cellIs" priority="548" dxfId="12" operator="equal" stopIfTrue="1">
      <formula>"Bajo"</formula>
    </cfRule>
  </conditionalFormatting>
  <conditionalFormatting sqref="T203:U204 T206:U207">
    <cfRule type="cellIs" priority="545" dxfId="6" operator="equal" stopIfTrue="1">
      <formula>"Alto"</formula>
    </cfRule>
  </conditionalFormatting>
  <conditionalFormatting sqref="T203:U204 T206:U207">
    <cfRule type="cellIs" priority="541" dxfId="12" operator="equal" stopIfTrue="1">
      <formula>"IV"</formula>
    </cfRule>
    <cfRule type="cellIs" priority="542" dxfId="11" operator="equal" stopIfTrue="1">
      <formula>"III"</formula>
    </cfRule>
    <cfRule type="cellIs" priority="543" dxfId="6" operator="equal" stopIfTrue="1">
      <formula>"II"</formula>
    </cfRule>
    <cfRule type="cellIs" priority="544" dxfId="8" operator="equal" stopIfTrue="1">
      <formula>"I"</formula>
    </cfRule>
  </conditionalFormatting>
  <conditionalFormatting sqref="T203:U204 T206:U207">
    <cfRule type="cellIs" priority="539" dxfId="8" operator="equal" stopIfTrue="1">
      <formula>"No Aceptable"</formula>
    </cfRule>
    <cfRule type="cellIs" priority="540" dxfId="7" operator="equal" stopIfTrue="1">
      <formula>"Aceptable"</formula>
    </cfRule>
  </conditionalFormatting>
  <conditionalFormatting sqref="T203:U204 T206:U207">
    <cfRule type="cellIs" priority="538" dxfId="6" operator="equal" stopIfTrue="1">
      <formula>"No Aceptable Con Control Especifico"</formula>
    </cfRule>
  </conditionalFormatting>
  <conditionalFormatting sqref="T203:U204 T206:U207">
    <cfRule type="cellIs" priority="537" dxfId="5" operator="equal" stopIfTrue="1">
      <formula>"No Aceptable Con Control Esp."</formula>
    </cfRule>
  </conditionalFormatting>
  <conditionalFormatting sqref="P203:P204 P206:P207">
    <cfRule type="cellIs" priority="536" operator="equal" stopIfTrue="1">
      <formula>"10, 25, 50, 100"</formula>
    </cfRule>
  </conditionalFormatting>
  <conditionalFormatting sqref="U203:U204 U206:U207">
    <cfRule type="containsText" priority="535" dxfId="4" operator="containsText" text="Mejorable">
      <formula>NOT(ISERROR(SEARCH("Mejorable",U203)))</formula>
    </cfRule>
  </conditionalFormatting>
  <conditionalFormatting sqref="U203:U204 U206:U207">
    <cfRule type="containsText" priority="532" dxfId="0" operator="containsText" text="No Aceptable o Aceptable con Control Especifico">
      <formula>NOT(ISERROR(SEARCH("No Aceptable o Aceptable con Control Especifico",U203)))</formula>
    </cfRule>
    <cfRule type="containsText" priority="533" dxfId="2" operator="containsText" text="No Aceptable">
      <formula>NOT(ISERROR(SEARCH("No Aceptable",U203)))</formula>
    </cfRule>
    <cfRule type="containsText" priority="534" dxfId="1" operator="containsText" text="No Aceptable o Aceptable con Control Especifico">
      <formula>NOT(ISERROR(SEARCH("No Aceptable o Aceptable con Control Especifico",U203)))</formula>
    </cfRule>
  </conditionalFormatting>
  <conditionalFormatting sqref="T203:T204 T206:T207">
    <cfRule type="cellIs" priority="531" dxfId="0" operator="equal">
      <formula>"II"</formula>
    </cfRule>
  </conditionalFormatting>
  <conditionalFormatting sqref="T208:U208">
    <cfRule type="cellIs" priority="528" dxfId="8" operator="equal" stopIfTrue="1">
      <formula>"Muy Alto"</formula>
    </cfRule>
    <cfRule type="cellIs" priority="529" dxfId="11" operator="equal" stopIfTrue="1">
      <formula>"Medio"</formula>
    </cfRule>
    <cfRule type="cellIs" priority="530" dxfId="12" operator="equal" stopIfTrue="1">
      <formula>"Bajo"</formula>
    </cfRule>
  </conditionalFormatting>
  <conditionalFormatting sqref="T208:U208">
    <cfRule type="cellIs" priority="527" dxfId="6" operator="equal" stopIfTrue="1">
      <formula>"Alto"</formula>
    </cfRule>
  </conditionalFormatting>
  <conditionalFormatting sqref="T208:U208">
    <cfRule type="cellIs" priority="523" dxfId="12" operator="equal" stopIfTrue="1">
      <formula>"IV"</formula>
    </cfRule>
    <cfRule type="cellIs" priority="524" dxfId="11" operator="equal" stopIfTrue="1">
      <formula>"III"</formula>
    </cfRule>
    <cfRule type="cellIs" priority="525" dxfId="6" operator="equal" stopIfTrue="1">
      <formula>"II"</formula>
    </cfRule>
    <cfRule type="cellIs" priority="526" dxfId="8" operator="equal" stopIfTrue="1">
      <formula>"I"</formula>
    </cfRule>
  </conditionalFormatting>
  <conditionalFormatting sqref="T208:U208">
    <cfRule type="cellIs" priority="521" dxfId="8" operator="equal" stopIfTrue="1">
      <formula>"No Aceptable"</formula>
    </cfRule>
    <cfRule type="cellIs" priority="522" dxfId="7" operator="equal" stopIfTrue="1">
      <formula>"Aceptable"</formula>
    </cfRule>
  </conditionalFormatting>
  <conditionalFormatting sqref="T208:U208">
    <cfRule type="cellIs" priority="520" dxfId="6" operator="equal" stopIfTrue="1">
      <formula>"No Aceptable Con Control Especifico"</formula>
    </cfRule>
  </conditionalFormatting>
  <conditionalFormatting sqref="T208:U208">
    <cfRule type="cellIs" priority="519" dxfId="5" operator="equal" stopIfTrue="1">
      <formula>"No Aceptable Con Control Esp."</formula>
    </cfRule>
  </conditionalFormatting>
  <conditionalFormatting sqref="P208">
    <cfRule type="cellIs" priority="518" operator="equal" stopIfTrue="1">
      <formula>"10, 25, 50, 100"</formula>
    </cfRule>
  </conditionalFormatting>
  <conditionalFormatting sqref="U208">
    <cfRule type="containsText" priority="517" dxfId="4" operator="containsText" text="Mejorable">
      <formula>NOT(ISERROR(SEARCH("Mejorable",U208)))</formula>
    </cfRule>
  </conditionalFormatting>
  <conditionalFormatting sqref="U208">
    <cfRule type="containsText" priority="514" dxfId="0" operator="containsText" text="No Aceptable o Aceptable con Control Especifico">
      <formula>NOT(ISERROR(SEARCH("No Aceptable o Aceptable con Control Especifico",U208)))</formula>
    </cfRule>
    <cfRule type="containsText" priority="515" dxfId="2" operator="containsText" text="No Aceptable">
      <formula>NOT(ISERROR(SEARCH("No Aceptable",U208)))</formula>
    </cfRule>
    <cfRule type="containsText" priority="516" dxfId="1" operator="containsText" text="No Aceptable o Aceptable con Control Especifico">
      <formula>NOT(ISERROR(SEARCH("No Aceptable o Aceptable con Control Especifico",U208)))</formula>
    </cfRule>
  </conditionalFormatting>
  <conditionalFormatting sqref="T208">
    <cfRule type="cellIs" priority="513" dxfId="0" operator="equal">
      <formula>"II"</formula>
    </cfRule>
  </conditionalFormatting>
  <conditionalFormatting sqref="T226:U227">
    <cfRule type="cellIs" priority="473" dxfId="8" operator="equal" stopIfTrue="1">
      <formula>"Muy Alto"</formula>
    </cfRule>
    <cfRule type="cellIs" priority="474" dxfId="11" operator="equal" stopIfTrue="1">
      <formula>"Medio"</formula>
    </cfRule>
    <cfRule type="cellIs" priority="475" dxfId="12" operator="equal" stopIfTrue="1">
      <formula>"Bajo"</formula>
    </cfRule>
  </conditionalFormatting>
  <conditionalFormatting sqref="T226:U227">
    <cfRule type="cellIs" priority="472" dxfId="6" operator="equal" stopIfTrue="1">
      <formula>"Alto"</formula>
    </cfRule>
  </conditionalFormatting>
  <conditionalFormatting sqref="T226:U227">
    <cfRule type="cellIs" priority="468" dxfId="12" operator="equal" stopIfTrue="1">
      <formula>"IV"</formula>
    </cfRule>
    <cfRule type="cellIs" priority="469" dxfId="11" operator="equal" stopIfTrue="1">
      <formula>"III"</formula>
    </cfRule>
    <cfRule type="cellIs" priority="470" dxfId="6" operator="equal" stopIfTrue="1">
      <formula>"II"</formula>
    </cfRule>
    <cfRule type="cellIs" priority="471" dxfId="8" operator="equal" stopIfTrue="1">
      <formula>"I"</formula>
    </cfRule>
  </conditionalFormatting>
  <conditionalFormatting sqref="T226:U227">
    <cfRule type="cellIs" priority="466" dxfId="8" operator="equal" stopIfTrue="1">
      <formula>"No Aceptable"</formula>
    </cfRule>
    <cfRule type="cellIs" priority="467" dxfId="7" operator="equal" stopIfTrue="1">
      <formula>"Aceptable"</formula>
    </cfRule>
  </conditionalFormatting>
  <conditionalFormatting sqref="T226:U227">
    <cfRule type="cellIs" priority="465" dxfId="6" operator="equal" stopIfTrue="1">
      <formula>"No Aceptable Con Control Especifico"</formula>
    </cfRule>
  </conditionalFormatting>
  <conditionalFormatting sqref="T226:U227">
    <cfRule type="cellIs" priority="464" dxfId="5" operator="equal" stopIfTrue="1">
      <formula>"No Aceptable Con Control Esp."</formula>
    </cfRule>
  </conditionalFormatting>
  <conditionalFormatting sqref="P226:P227">
    <cfRule type="cellIs" priority="463" operator="equal" stopIfTrue="1">
      <formula>"10, 25, 50, 100"</formula>
    </cfRule>
  </conditionalFormatting>
  <conditionalFormatting sqref="U226:U227">
    <cfRule type="containsText" priority="462" dxfId="4" operator="containsText" text="Mejorable">
      <formula>NOT(ISERROR(SEARCH("Mejorable",U226)))</formula>
    </cfRule>
  </conditionalFormatting>
  <conditionalFormatting sqref="U226:U227">
    <cfRule type="containsText" priority="459" dxfId="0" operator="containsText" text="No Aceptable o Aceptable con Control Especifico">
      <formula>NOT(ISERROR(SEARCH("No Aceptable o Aceptable con Control Especifico",U226)))</formula>
    </cfRule>
    <cfRule type="containsText" priority="460" dxfId="2" operator="containsText" text="No Aceptable">
      <formula>NOT(ISERROR(SEARCH("No Aceptable",U226)))</formula>
    </cfRule>
    <cfRule type="containsText" priority="461" dxfId="1" operator="containsText" text="No Aceptable o Aceptable con Control Especifico">
      <formula>NOT(ISERROR(SEARCH("No Aceptable o Aceptable con Control Especifico",U226)))</formula>
    </cfRule>
  </conditionalFormatting>
  <conditionalFormatting sqref="T226:T227">
    <cfRule type="cellIs" priority="458" dxfId="0" operator="equal">
      <formula>"II"</formula>
    </cfRule>
  </conditionalFormatting>
  <conditionalFormatting sqref="P225">
    <cfRule type="cellIs" priority="421" operator="equal" stopIfTrue="1">
      <formula>"10, 25, 50, 100"</formula>
    </cfRule>
  </conditionalFormatting>
  <conditionalFormatting sqref="T250:U251">
    <cfRule type="cellIs" priority="400" dxfId="8" operator="equal" stopIfTrue="1">
      <formula>"Muy Alto"</formula>
    </cfRule>
    <cfRule type="cellIs" priority="401" dxfId="11" operator="equal" stopIfTrue="1">
      <formula>"Medio"</formula>
    </cfRule>
    <cfRule type="cellIs" priority="402" dxfId="12" operator="equal" stopIfTrue="1">
      <formula>"Bajo"</formula>
    </cfRule>
  </conditionalFormatting>
  <conditionalFormatting sqref="T250:U251">
    <cfRule type="cellIs" priority="399" dxfId="6" operator="equal" stopIfTrue="1">
      <formula>"Alto"</formula>
    </cfRule>
  </conditionalFormatting>
  <conditionalFormatting sqref="T250:U251">
    <cfRule type="cellIs" priority="395" dxfId="12" operator="equal" stopIfTrue="1">
      <formula>"IV"</formula>
    </cfRule>
    <cfRule type="cellIs" priority="396" dxfId="11" operator="equal" stopIfTrue="1">
      <formula>"III"</formula>
    </cfRule>
    <cfRule type="cellIs" priority="397" dxfId="6" operator="equal" stopIfTrue="1">
      <formula>"II"</formula>
    </cfRule>
    <cfRule type="cellIs" priority="398" dxfId="8" operator="equal" stopIfTrue="1">
      <formula>"I"</formula>
    </cfRule>
  </conditionalFormatting>
  <conditionalFormatting sqref="T250:U251">
    <cfRule type="cellIs" priority="393" dxfId="8" operator="equal" stopIfTrue="1">
      <formula>"No Aceptable"</formula>
    </cfRule>
    <cfRule type="cellIs" priority="394" dxfId="7" operator="equal" stopIfTrue="1">
      <formula>"Aceptable"</formula>
    </cfRule>
  </conditionalFormatting>
  <conditionalFormatting sqref="T250:U251">
    <cfRule type="cellIs" priority="392" dxfId="6" operator="equal" stopIfTrue="1">
      <formula>"No Aceptable Con Control Especifico"</formula>
    </cfRule>
  </conditionalFormatting>
  <conditionalFormatting sqref="T250:U251">
    <cfRule type="cellIs" priority="391" dxfId="5" operator="equal" stopIfTrue="1">
      <formula>"No Aceptable Con Control Esp."</formula>
    </cfRule>
  </conditionalFormatting>
  <conditionalFormatting sqref="P250:P251">
    <cfRule type="cellIs" priority="390" operator="equal" stopIfTrue="1">
      <formula>"10, 25, 50, 100"</formula>
    </cfRule>
  </conditionalFormatting>
  <conditionalFormatting sqref="U250:U251">
    <cfRule type="containsText" priority="389" dxfId="4" operator="containsText" text="Mejorable">
      <formula>NOT(ISERROR(SEARCH("Mejorable",U250)))</formula>
    </cfRule>
  </conditionalFormatting>
  <conditionalFormatting sqref="U250:U251">
    <cfRule type="containsText" priority="386" dxfId="0" operator="containsText" text="No Aceptable o Aceptable con Control Especifico">
      <formula>NOT(ISERROR(SEARCH("No Aceptable o Aceptable con Control Especifico",U250)))</formula>
    </cfRule>
    <cfRule type="containsText" priority="387" dxfId="2" operator="containsText" text="No Aceptable">
      <formula>NOT(ISERROR(SEARCH("No Aceptable",U250)))</formula>
    </cfRule>
    <cfRule type="containsText" priority="388" dxfId="1" operator="containsText" text="No Aceptable o Aceptable con Control Especifico">
      <formula>NOT(ISERROR(SEARCH("No Aceptable o Aceptable con Control Especifico",U250)))</formula>
    </cfRule>
  </conditionalFormatting>
  <conditionalFormatting sqref="T250:T251">
    <cfRule type="cellIs" priority="385" dxfId="0" operator="equal">
      <formula>"II"</formula>
    </cfRule>
  </conditionalFormatting>
  <conditionalFormatting sqref="P249">
    <cfRule type="cellIs" priority="348" operator="equal" stopIfTrue="1">
      <formula>"10, 25, 50, 100"</formula>
    </cfRule>
  </conditionalFormatting>
  <conditionalFormatting sqref="T274:U275">
    <cfRule type="cellIs" priority="327" dxfId="8" operator="equal" stopIfTrue="1">
      <formula>"Muy Alto"</formula>
    </cfRule>
    <cfRule type="cellIs" priority="328" dxfId="11" operator="equal" stopIfTrue="1">
      <formula>"Medio"</formula>
    </cfRule>
    <cfRule type="cellIs" priority="329" dxfId="12" operator="equal" stopIfTrue="1">
      <formula>"Bajo"</formula>
    </cfRule>
  </conditionalFormatting>
  <conditionalFormatting sqref="T274:U275">
    <cfRule type="cellIs" priority="326" dxfId="6" operator="equal" stopIfTrue="1">
      <formula>"Alto"</formula>
    </cfRule>
  </conditionalFormatting>
  <conditionalFormatting sqref="T274:U275">
    <cfRule type="cellIs" priority="322" dxfId="12" operator="equal" stopIfTrue="1">
      <formula>"IV"</formula>
    </cfRule>
    <cfRule type="cellIs" priority="323" dxfId="11" operator="equal" stopIfTrue="1">
      <formula>"III"</formula>
    </cfRule>
    <cfRule type="cellIs" priority="324" dxfId="6" operator="equal" stopIfTrue="1">
      <formula>"II"</formula>
    </cfRule>
    <cfRule type="cellIs" priority="325" dxfId="8" operator="equal" stopIfTrue="1">
      <formula>"I"</formula>
    </cfRule>
  </conditionalFormatting>
  <conditionalFormatting sqref="T274:U275">
    <cfRule type="cellIs" priority="320" dxfId="8" operator="equal" stopIfTrue="1">
      <formula>"No Aceptable"</formula>
    </cfRule>
    <cfRule type="cellIs" priority="321" dxfId="7" operator="equal" stopIfTrue="1">
      <formula>"Aceptable"</formula>
    </cfRule>
  </conditionalFormatting>
  <conditionalFormatting sqref="T274:U275">
    <cfRule type="cellIs" priority="319" dxfId="6" operator="equal" stopIfTrue="1">
      <formula>"No Aceptable Con Control Especifico"</formula>
    </cfRule>
  </conditionalFormatting>
  <conditionalFormatting sqref="T274:U275">
    <cfRule type="cellIs" priority="318" dxfId="5" operator="equal" stopIfTrue="1">
      <formula>"No Aceptable Con Control Esp."</formula>
    </cfRule>
  </conditionalFormatting>
  <conditionalFormatting sqref="P274:P275">
    <cfRule type="cellIs" priority="317" operator="equal" stopIfTrue="1">
      <formula>"10, 25, 50, 100"</formula>
    </cfRule>
  </conditionalFormatting>
  <conditionalFormatting sqref="U274:U275">
    <cfRule type="containsText" priority="316" dxfId="4" operator="containsText" text="Mejorable">
      <formula>NOT(ISERROR(SEARCH("Mejorable",U274)))</formula>
    </cfRule>
  </conditionalFormatting>
  <conditionalFormatting sqref="U274:U275">
    <cfRule type="containsText" priority="313" dxfId="0" operator="containsText" text="No Aceptable o Aceptable con Control Especifico">
      <formula>NOT(ISERROR(SEARCH("No Aceptable o Aceptable con Control Especifico",U274)))</formula>
    </cfRule>
    <cfRule type="containsText" priority="314" dxfId="2" operator="containsText" text="No Aceptable">
      <formula>NOT(ISERROR(SEARCH("No Aceptable",U274)))</formula>
    </cfRule>
    <cfRule type="containsText" priority="315" dxfId="1" operator="containsText" text="No Aceptable o Aceptable con Control Especifico">
      <formula>NOT(ISERROR(SEARCH("No Aceptable o Aceptable con Control Especifico",U274)))</formula>
    </cfRule>
  </conditionalFormatting>
  <conditionalFormatting sqref="T274:T275">
    <cfRule type="cellIs" priority="312" dxfId="0" operator="equal">
      <formula>"II"</formula>
    </cfRule>
  </conditionalFormatting>
  <conditionalFormatting sqref="P273">
    <cfRule type="cellIs" priority="275" operator="equal" stopIfTrue="1">
      <formula>"10, 25, 50, 100"</formula>
    </cfRule>
  </conditionalFormatting>
  <conditionalFormatting sqref="T298:U299">
    <cfRule type="cellIs" priority="254" dxfId="8" operator="equal" stopIfTrue="1">
      <formula>"Muy Alto"</formula>
    </cfRule>
    <cfRule type="cellIs" priority="255" dxfId="11" operator="equal" stopIfTrue="1">
      <formula>"Medio"</formula>
    </cfRule>
    <cfRule type="cellIs" priority="256" dxfId="12" operator="equal" stopIfTrue="1">
      <formula>"Bajo"</formula>
    </cfRule>
  </conditionalFormatting>
  <conditionalFormatting sqref="T298:U299">
    <cfRule type="cellIs" priority="253" dxfId="6" operator="equal" stopIfTrue="1">
      <formula>"Alto"</formula>
    </cfRule>
  </conditionalFormatting>
  <conditionalFormatting sqref="T298:U299">
    <cfRule type="cellIs" priority="249" dxfId="12" operator="equal" stopIfTrue="1">
      <formula>"IV"</formula>
    </cfRule>
    <cfRule type="cellIs" priority="250" dxfId="11" operator="equal" stopIfTrue="1">
      <formula>"III"</formula>
    </cfRule>
    <cfRule type="cellIs" priority="251" dxfId="6" operator="equal" stopIfTrue="1">
      <formula>"II"</formula>
    </cfRule>
    <cfRule type="cellIs" priority="252" dxfId="8" operator="equal" stopIfTrue="1">
      <formula>"I"</formula>
    </cfRule>
  </conditionalFormatting>
  <conditionalFormatting sqref="T298:U299">
    <cfRule type="cellIs" priority="247" dxfId="8" operator="equal" stopIfTrue="1">
      <formula>"No Aceptable"</formula>
    </cfRule>
    <cfRule type="cellIs" priority="248" dxfId="7" operator="equal" stopIfTrue="1">
      <formula>"Aceptable"</formula>
    </cfRule>
  </conditionalFormatting>
  <conditionalFormatting sqref="T298:U299">
    <cfRule type="cellIs" priority="246" dxfId="6" operator="equal" stopIfTrue="1">
      <formula>"No Aceptable Con Control Especifico"</formula>
    </cfRule>
  </conditionalFormatting>
  <conditionalFormatting sqref="T298:U299">
    <cfRule type="cellIs" priority="245" dxfId="5" operator="equal" stopIfTrue="1">
      <formula>"No Aceptable Con Control Esp."</formula>
    </cfRule>
  </conditionalFormatting>
  <conditionalFormatting sqref="P298:P299">
    <cfRule type="cellIs" priority="244" operator="equal" stopIfTrue="1">
      <formula>"10, 25, 50, 100"</formula>
    </cfRule>
  </conditionalFormatting>
  <conditionalFormatting sqref="U298:U299">
    <cfRule type="containsText" priority="243" dxfId="4" operator="containsText" text="Mejorable">
      <formula>NOT(ISERROR(SEARCH("Mejorable",U298)))</formula>
    </cfRule>
  </conditionalFormatting>
  <conditionalFormatting sqref="U298:U299">
    <cfRule type="containsText" priority="240" dxfId="0" operator="containsText" text="No Aceptable o Aceptable con Control Especifico">
      <formula>NOT(ISERROR(SEARCH("No Aceptable o Aceptable con Control Especifico",U298)))</formula>
    </cfRule>
    <cfRule type="containsText" priority="241" dxfId="2" operator="containsText" text="No Aceptable">
      <formula>NOT(ISERROR(SEARCH("No Aceptable",U298)))</formula>
    </cfRule>
    <cfRule type="containsText" priority="242" dxfId="1" operator="containsText" text="No Aceptable o Aceptable con Control Especifico">
      <formula>NOT(ISERROR(SEARCH("No Aceptable o Aceptable con Control Especifico",U298)))</formula>
    </cfRule>
  </conditionalFormatting>
  <conditionalFormatting sqref="T298:T299">
    <cfRule type="cellIs" priority="239" dxfId="0" operator="equal">
      <formula>"II"</formula>
    </cfRule>
  </conditionalFormatting>
  <conditionalFormatting sqref="P297">
    <cfRule type="cellIs" priority="202" operator="equal" stopIfTrue="1">
      <formula>"10, 25, 50, 100"</formula>
    </cfRule>
  </conditionalFormatting>
  <conditionalFormatting sqref="T322:U323">
    <cfRule type="cellIs" priority="181" dxfId="8" operator="equal" stopIfTrue="1">
      <formula>"Muy Alto"</formula>
    </cfRule>
    <cfRule type="cellIs" priority="182" dxfId="11" operator="equal" stopIfTrue="1">
      <formula>"Medio"</formula>
    </cfRule>
    <cfRule type="cellIs" priority="183" dxfId="12" operator="equal" stopIfTrue="1">
      <formula>"Bajo"</formula>
    </cfRule>
  </conditionalFormatting>
  <conditionalFormatting sqref="T322:U323">
    <cfRule type="cellIs" priority="180" dxfId="6" operator="equal" stopIfTrue="1">
      <formula>"Alto"</formula>
    </cfRule>
  </conditionalFormatting>
  <conditionalFormatting sqref="T322:U323">
    <cfRule type="cellIs" priority="176" dxfId="12" operator="equal" stopIfTrue="1">
      <formula>"IV"</formula>
    </cfRule>
    <cfRule type="cellIs" priority="177" dxfId="11" operator="equal" stopIfTrue="1">
      <formula>"III"</formula>
    </cfRule>
    <cfRule type="cellIs" priority="178" dxfId="6" operator="equal" stopIfTrue="1">
      <formula>"II"</formula>
    </cfRule>
    <cfRule type="cellIs" priority="179" dxfId="8" operator="equal" stopIfTrue="1">
      <formula>"I"</formula>
    </cfRule>
  </conditionalFormatting>
  <conditionalFormatting sqref="T322:U323">
    <cfRule type="cellIs" priority="174" dxfId="8" operator="equal" stopIfTrue="1">
      <formula>"No Aceptable"</formula>
    </cfRule>
    <cfRule type="cellIs" priority="175" dxfId="7" operator="equal" stopIfTrue="1">
      <formula>"Aceptable"</formula>
    </cfRule>
  </conditionalFormatting>
  <conditionalFormatting sqref="T322:U323">
    <cfRule type="cellIs" priority="173" dxfId="6" operator="equal" stopIfTrue="1">
      <formula>"No Aceptable Con Control Especifico"</formula>
    </cfRule>
  </conditionalFormatting>
  <conditionalFormatting sqref="T322:U323">
    <cfRule type="cellIs" priority="172" dxfId="5" operator="equal" stopIfTrue="1">
      <formula>"No Aceptable Con Control Esp."</formula>
    </cfRule>
  </conditionalFormatting>
  <conditionalFormatting sqref="P322:P323">
    <cfRule type="cellIs" priority="171" operator="equal" stopIfTrue="1">
      <formula>"10, 25, 50, 100"</formula>
    </cfRule>
  </conditionalFormatting>
  <conditionalFormatting sqref="U322:U323">
    <cfRule type="containsText" priority="170" dxfId="4" operator="containsText" text="Mejorable">
      <formula>NOT(ISERROR(SEARCH("Mejorable",U322)))</formula>
    </cfRule>
  </conditionalFormatting>
  <conditionalFormatting sqref="U322:U323">
    <cfRule type="containsText" priority="167" dxfId="0" operator="containsText" text="No Aceptable o Aceptable con Control Especifico">
      <formula>NOT(ISERROR(SEARCH("No Aceptable o Aceptable con Control Especifico",U322)))</formula>
    </cfRule>
    <cfRule type="containsText" priority="168" dxfId="2" operator="containsText" text="No Aceptable">
      <formula>NOT(ISERROR(SEARCH("No Aceptable",U322)))</formula>
    </cfRule>
    <cfRule type="containsText" priority="169" dxfId="1" operator="containsText" text="No Aceptable o Aceptable con Control Especifico">
      <formula>NOT(ISERROR(SEARCH("No Aceptable o Aceptable con Control Especifico",U322)))</formula>
    </cfRule>
  </conditionalFormatting>
  <conditionalFormatting sqref="T322:T323">
    <cfRule type="cellIs" priority="166" dxfId="0" operator="equal">
      <formula>"II"</formula>
    </cfRule>
  </conditionalFormatting>
  <conditionalFormatting sqref="P321">
    <cfRule type="cellIs" priority="129" operator="equal" stopIfTrue="1">
      <formula>"10, 25, 50, 100"</formula>
    </cfRule>
  </conditionalFormatting>
  <conditionalFormatting sqref="T342:U344">
    <cfRule type="cellIs" priority="108" dxfId="8" operator="equal" stopIfTrue="1">
      <formula>"Muy Alto"</formula>
    </cfRule>
    <cfRule type="cellIs" priority="109" dxfId="11" operator="equal" stopIfTrue="1">
      <formula>"Medio"</formula>
    </cfRule>
    <cfRule type="cellIs" priority="110" dxfId="12" operator="equal" stopIfTrue="1">
      <formula>"Bajo"</formula>
    </cfRule>
  </conditionalFormatting>
  <conditionalFormatting sqref="T342:U344">
    <cfRule type="cellIs" priority="107" dxfId="6" operator="equal" stopIfTrue="1">
      <formula>"Alto"</formula>
    </cfRule>
  </conditionalFormatting>
  <conditionalFormatting sqref="T342:U344">
    <cfRule type="cellIs" priority="103" dxfId="12" operator="equal" stopIfTrue="1">
      <formula>"IV"</formula>
    </cfRule>
    <cfRule type="cellIs" priority="104" dxfId="11" operator="equal" stopIfTrue="1">
      <formula>"III"</formula>
    </cfRule>
    <cfRule type="cellIs" priority="105" dxfId="6" operator="equal" stopIfTrue="1">
      <formula>"II"</formula>
    </cfRule>
    <cfRule type="cellIs" priority="106" dxfId="8" operator="equal" stopIfTrue="1">
      <formula>"I"</formula>
    </cfRule>
  </conditionalFormatting>
  <conditionalFormatting sqref="T342:U344">
    <cfRule type="cellIs" priority="101" dxfId="8" operator="equal" stopIfTrue="1">
      <formula>"No Aceptable"</formula>
    </cfRule>
    <cfRule type="cellIs" priority="102" dxfId="7" operator="equal" stopIfTrue="1">
      <formula>"Aceptable"</formula>
    </cfRule>
  </conditionalFormatting>
  <conditionalFormatting sqref="T342:U344">
    <cfRule type="cellIs" priority="100" dxfId="6" operator="equal" stopIfTrue="1">
      <formula>"No Aceptable Con Control Especifico"</formula>
    </cfRule>
  </conditionalFormatting>
  <conditionalFormatting sqref="T342:U344">
    <cfRule type="cellIs" priority="99" dxfId="5" operator="equal" stopIfTrue="1">
      <formula>"No Aceptable Con Control Esp."</formula>
    </cfRule>
  </conditionalFormatting>
  <conditionalFormatting sqref="P342:P344">
    <cfRule type="cellIs" priority="98" operator="equal" stopIfTrue="1">
      <formula>"10, 25, 50, 100"</formula>
    </cfRule>
  </conditionalFormatting>
  <conditionalFormatting sqref="U342:U344">
    <cfRule type="containsText" priority="97" dxfId="4" operator="containsText" text="Mejorable">
      <formula>NOT(ISERROR(SEARCH("Mejorable",U342)))</formula>
    </cfRule>
  </conditionalFormatting>
  <conditionalFormatting sqref="U342:U344">
    <cfRule type="containsText" priority="94" dxfId="0" operator="containsText" text="No Aceptable o Aceptable con Control Especifico">
      <formula>NOT(ISERROR(SEARCH("No Aceptable o Aceptable con Control Especifico",U342)))</formula>
    </cfRule>
    <cfRule type="containsText" priority="95" dxfId="2" operator="containsText" text="No Aceptable">
      <formula>NOT(ISERROR(SEARCH("No Aceptable",U342)))</formula>
    </cfRule>
    <cfRule type="containsText" priority="96" dxfId="1" operator="containsText" text="No Aceptable o Aceptable con Control Especifico">
      <formula>NOT(ISERROR(SEARCH("No Aceptable o Aceptable con Control Especifico",U342)))</formula>
    </cfRule>
  </conditionalFormatting>
  <conditionalFormatting sqref="T342:T344">
    <cfRule type="cellIs" priority="93" dxfId="0" operator="equal">
      <formula>"II"</formula>
    </cfRule>
  </conditionalFormatting>
  <conditionalFormatting sqref="T356:U377 T348:U349">
    <cfRule type="cellIs" priority="90" dxfId="8" operator="equal" stopIfTrue="1">
      <formula>"Muy Alto"</formula>
    </cfRule>
    <cfRule type="cellIs" priority="91" dxfId="11" operator="equal" stopIfTrue="1">
      <formula>"Medio"</formula>
    </cfRule>
    <cfRule type="cellIs" priority="92" dxfId="12" operator="equal" stopIfTrue="1">
      <formula>"Bajo"</formula>
    </cfRule>
  </conditionalFormatting>
  <conditionalFormatting sqref="T356:U377 T348:U349">
    <cfRule type="cellIs" priority="89" dxfId="6" operator="equal" stopIfTrue="1">
      <formula>"Alto"</formula>
    </cfRule>
  </conditionalFormatting>
  <conditionalFormatting sqref="T356:U377 T348:U349">
    <cfRule type="cellIs" priority="85" dxfId="12" operator="equal" stopIfTrue="1">
      <formula>"IV"</formula>
    </cfRule>
    <cfRule type="cellIs" priority="86" dxfId="11" operator="equal" stopIfTrue="1">
      <formula>"III"</formula>
    </cfRule>
    <cfRule type="cellIs" priority="87" dxfId="6" operator="equal" stopIfTrue="1">
      <formula>"II"</formula>
    </cfRule>
    <cfRule type="cellIs" priority="88" dxfId="8" operator="equal" stopIfTrue="1">
      <formula>"I"</formula>
    </cfRule>
  </conditionalFormatting>
  <conditionalFormatting sqref="T356:U377 T348:U349">
    <cfRule type="cellIs" priority="83" dxfId="8" operator="equal" stopIfTrue="1">
      <formula>"No Aceptable"</formula>
    </cfRule>
    <cfRule type="cellIs" priority="84" dxfId="7" operator="equal" stopIfTrue="1">
      <formula>"Aceptable"</formula>
    </cfRule>
  </conditionalFormatting>
  <conditionalFormatting sqref="T356:U377 T348:U349">
    <cfRule type="cellIs" priority="82" dxfId="6" operator="equal" stopIfTrue="1">
      <formula>"No Aceptable Con Control Especifico"</formula>
    </cfRule>
  </conditionalFormatting>
  <conditionalFormatting sqref="T356:U377 T348:U349">
    <cfRule type="cellIs" priority="81" dxfId="5" operator="equal" stopIfTrue="1">
      <formula>"No Aceptable Con Control Esp."</formula>
    </cfRule>
  </conditionalFormatting>
  <conditionalFormatting sqref="P356 P348:P349 P358:P377">
    <cfRule type="cellIs" priority="80" operator="equal" stopIfTrue="1">
      <formula>"10, 25, 50, 100"</formula>
    </cfRule>
  </conditionalFormatting>
  <conditionalFormatting sqref="U356:U377 U348:U349">
    <cfRule type="containsText" priority="79" dxfId="4" operator="containsText" text="Mejorable">
      <formula>NOT(ISERROR(SEARCH("Mejorable",U348)))</formula>
    </cfRule>
  </conditionalFormatting>
  <conditionalFormatting sqref="U356:U377 U348:U349">
    <cfRule type="containsText" priority="76" dxfId="0" operator="containsText" text="No Aceptable o Aceptable con Control Especifico">
      <formula>NOT(ISERROR(SEARCH("No Aceptable o Aceptable con Control Especifico",U348)))</formula>
    </cfRule>
    <cfRule type="containsText" priority="77" dxfId="2" operator="containsText" text="No Aceptable">
      <formula>NOT(ISERROR(SEARCH("No Aceptable",U348)))</formula>
    </cfRule>
    <cfRule type="containsText" priority="78" dxfId="1" operator="containsText" text="No Aceptable o Aceptable con Control Especifico">
      <formula>NOT(ISERROR(SEARCH("No Aceptable o Aceptable con Control Especifico",U348)))</formula>
    </cfRule>
  </conditionalFormatting>
  <conditionalFormatting sqref="T356:T377 T348:T349">
    <cfRule type="cellIs" priority="75" dxfId="0" operator="equal">
      <formula>"II"</formula>
    </cfRule>
  </conditionalFormatting>
  <conditionalFormatting sqref="T350:U350">
    <cfRule type="cellIs" priority="72" dxfId="8" operator="equal" stopIfTrue="1">
      <formula>"Muy Alto"</formula>
    </cfRule>
    <cfRule type="cellIs" priority="73" dxfId="11" operator="equal" stopIfTrue="1">
      <formula>"Medio"</formula>
    </cfRule>
    <cfRule type="cellIs" priority="74" dxfId="12" operator="equal" stopIfTrue="1">
      <formula>"Bajo"</formula>
    </cfRule>
  </conditionalFormatting>
  <conditionalFormatting sqref="T350:U350">
    <cfRule type="cellIs" priority="71" dxfId="6" operator="equal" stopIfTrue="1">
      <formula>"Alto"</formula>
    </cfRule>
  </conditionalFormatting>
  <conditionalFormatting sqref="T350:U350">
    <cfRule type="cellIs" priority="67" dxfId="12" operator="equal" stopIfTrue="1">
      <formula>"IV"</formula>
    </cfRule>
    <cfRule type="cellIs" priority="68" dxfId="11" operator="equal" stopIfTrue="1">
      <formula>"III"</formula>
    </cfRule>
    <cfRule type="cellIs" priority="69" dxfId="6" operator="equal" stopIfTrue="1">
      <formula>"II"</formula>
    </cfRule>
    <cfRule type="cellIs" priority="70" dxfId="8" operator="equal" stopIfTrue="1">
      <formula>"I"</formula>
    </cfRule>
  </conditionalFormatting>
  <conditionalFormatting sqref="T350:U350">
    <cfRule type="cellIs" priority="65" dxfId="8" operator="equal" stopIfTrue="1">
      <formula>"No Aceptable"</formula>
    </cfRule>
    <cfRule type="cellIs" priority="66" dxfId="7" operator="equal" stopIfTrue="1">
      <formula>"Aceptable"</formula>
    </cfRule>
  </conditionalFormatting>
  <conditionalFormatting sqref="T350:U350">
    <cfRule type="cellIs" priority="64" dxfId="6" operator="equal" stopIfTrue="1">
      <formula>"No Aceptable Con Control Especifico"</formula>
    </cfRule>
  </conditionalFormatting>
  <conditionalFormatting sqref="T350:U350">
    <cfRule type="cellIs" priority="63" dxfId="5" operator="equal" stopIfTrue="1">
      <formula>"No Aceptable Con Control Esp."</formula>
    </cfRule>
  </conditionalFormatting>
  <conditionalFormatting sqref="P350">
    <cfRule type="cellIs" priority="62" operator="equal" stopIfTrue="1">
      <formula>"10, 25, 50, 100"</formula>
    </cfRule>
  </conditionalFormatting>
  <conditionalFormatting sqref="U350">
    <cfRule type="containsText" priority="61" dxfId="4" operator="containsText" text="Mejorable">
      <formula>NOT(ISERROR(SEARCH("Mejorable",U350)))</formula>
    </cfRule>
  </conditionalFormatting>
  <conditionalFormatting sqref="U350">
    <cfRule type="containsText" priority="58" dxfId="0" operator="containsText" text="No Aceptable o Aceptable con Control Especifico">
      <formula>NOT(ISERROR(SEARCH("No Aceptable o Aceptable con Control Especifico",U350)))</formula>
    </cfRule>
    <cfRule type="containsText" priority="59" dxfId="2" operator="containsText" text="No Aceptable">
      <formula>NOT(ISERROR(SEARCH("No Aceptable",U350)))</formula>
    </cfRule>
    <cfRule type="containsText" priority="60" dxfId="1" operator="containsText" text="No Aceptable o Aceptable con Control Especifico">
      <formula>NOT(ISERROR(SEARCH("No Aceptable o Aceptable con Control Especifico",U350)))</formula>
    </cfRule>
  </conditionalFormatting>
  <conditionalFormatting sqref="T350">
    <cfRule type="cellIs" priority="57" dxfId="0" operator="equal">
      <formula>"II"</formula>
    </cfRule>
  </conditionalFormatting>
  <conditionalFormatting sqref="T345:U347">
    <cfRule type="cellIs" priority="54" dxfId="8" operator="equal" stopIfTrue="1">
      <formula>"Muy Alto"</formula>
    </cfRule>
    <cfRule type="cellIs" priority="55" dxfId="11" operator="equal" stopIfTrue="1">
      <formula>"Medio"</formula>
    </cfRule>
    <cfRule type="cellIs" priority="56" dxfId="12" operator="equal" stopIfTrue="1">
      <formula>"Bajo"</formula>
    </cfRule>
  </conditionalFormatting>
  <conditionalFormatting sqref="T345:U347">
    <cfRule type="cellIs" priority="53" dxfId="6" operator="equal" stopIfTrue="1">
      <formula>"Alto"</formula>
    </cfRule>
  </conditionalFormatting>
  <conditionalFormatting sqref="T345:U347">
    <cfRule type="cellIs" priority="49" dxfId="12" operator="equal" stopIfTrue="1">
      <formula>"IV"</formula>
    </cfRule>
    <cfRule type="cellIs" priority="50" dxfId="11" operator="equal" stopIfTrue="1">
      <formula>"III"</formula>
    </cfRule>
    <cfRule type="cellIs" priority="51" dxfId="6" operator="equal" stopIfTrue="1">
      <formula>"II"</formula>
    </cfRule>
    <cfRule type="cellIs" priority="52" dxfId="8" operator="equal" stopIfTrue="1">
      <formula>"I"</formula>
    </cfRule>
  </conditionalFormatting>
  <conditionalFormatting sqref="T345:U347">
    <cfRule type="cellIs" priority="47" dxfId="8" operator="equal" stopIfTrue="1">
      <formula>"No Aceptable"</formula>
    </cfRule>
    <cfRule type="cellIs" priority="48" dxfId="7" operator="equal" stopIfTrue="1">
      <formula>"Aceptable"</formula>
    </cfRule>
  </conditionalFormatting>
  <conditionalFormatting sqref="T345:U347">
    <cfRule type="cellIs" priority="46" dxfId="6" operator="equal" stopIfTrue="1">
      <formula>"No Aceptable Con Control Especifico"</formula>
    </cfRule>
  </conditionalFormatting>
  <conditionalFormatting sqref="T345:U347">
    <cfRule type="cellIs" priority="45" dxfId="5" operator="equal" stopIfTrue="1">
      <formula>"No Aceptable Con Control Esp."</formula>
    </cfRule>
  </conditionalFormatting>
  <conditionalFormatting sqref="P345">
    <cfRule type="cellIs" priority="44" operator="equal" stopIfTrue="1">
      <formula>"10, 25, 50, 100"</formula>
    </cfRule>
  </conditionalFormatting>
  <conditionalFormatting sqref="U345:U347">
    <cfRule type="containsText" priority="43" dxfId="4" operator="containsText" text="Mejorable">
      <formula>NOT(ISERROR(SEARCH("Mejorable",U345)))</formula>
    </cfRule>
  </conditionalFormatting>
  <conditionalFormatting sqref="U345:U347">
    <cfRule type="containsText" priority="40" dxfId="0" operator="containsText" text="No Aceptable o Aceptable con Control Especifico">
      <formula>NOT(ISERROR(SEARCH("No Aceptable o Aceptable con Control Especifico",U345)))</formula>
    </cfRule>
    <cfRule type="containsText" priority="41" dxfId="2" operator="containsText" text="No Aceptable">
      <formula>NOT(ISERROR(SEARCH("No Aceptable",U345)))</formula>
    </cfRule>
    <cfRule type="containsText" priority="42" dxfId="1" operator="containsText" text="No Aceptable o Aceptable con Control Especifico">
      <formula>NOT(ISERROR(SEARCH("No Aceptable o Aceptable con Control Especifico",U345)))</formula>
    </cfRule>
  </conditionalFormatting>
  <conditionalFormatting sqref="T345:T347">
    <cfRule type="cellIs" priority="39" dxfId="0" operator="equal">
      <formula>"II"</formula>
    </cfRule>
  </conditionalFormatting>
  <conditionalFormatting sqref="P346:P347">
    <cfRule type="cellIs" priority="38" operator="equal" stopIfTrue="1">
      <formula>"10, 25, 50, 100"</formula>
    </cfRule>
  </conditionalFormatting>
  <conditionalFormatting sqref="T355:U355">
    <cfRule type="cellIs" priority="35" dxfId="8" operator="equal" stopIfTrue="1">
      <formula>"Muy Alto"</formula>
    </cfRule>
    <cfRule type="cellIs" priority="36" dxfId="11" operator="equal" stopIfTrue="1">
      <formula>"Medio"</formula>
    </cfRule>
    <cfRule type="cellIs" priority="37" dxfId="12" operator="equal" stopIfTrue="1">
      <formula>"Bajo"</formula>
    </cfRule>
  </conditionalFormatting>
  <conditionalFormatting sqref="T355:U355">
    <cfRule type="cellIs" priority="34" dxfId="6" operator="equal" stopIfTrue="1">
      <formula>"Alto"</formula>
    </cfRule>
  </conditionalFormatting>
  <conditionalFormatting sqref="T355:U355">
    <cfRule type="cellIs" priority="30" dxfId="12" operator="equal" stopIfTrue="1">
      <formula>"IV"</formula>
    </cfRule>
    <cfRule type="cellIs" priority="31" dxfId="11" operator="equal" stopIfTrue="1">
      <formula>"III"</formula>
    </cfRule>
    <cfRule type="cellIs" priority="32" dxfId="6" operator="equal" stopIfTrue="1">
      <formula>"II"</formula>
    </cfRule>
    <cfRule type="cellIs" priority="33" dxfId="8" operator="equal" stopIfTrue="1">
      <formula>"I"</formula>
    </cfRule>
  </conditionalFormatting>
  <conditionalFormatting sqref="T355:U355">
    <cfRule type="cellIs" priority="28" dxfId="8" operator="equal" stopIfTrue="1">
      <formula>"No Aceptable"</formula>
    </cfRule>
    <cfRule type="cellIs" priority="29" dxfId="7" operator="equal" stopIfTrue="1">
      <formula>"Aceptable"</formula>
    </cfRule>
  </conditionalFormatting>
  <conditionalFormatting sqref="T355:U355">
    <cfRule type="cellIs" priority="27" dxfId="6" operator="equal" stopIfTrue="1">
      <formula>"No Aceptable Con Control Especifico"</formula>
    </cfRule>
  </conditionalFormatting>
  <conditionalFormatting sqref="T355:U355">
    <cfRule type="cellIs" priority="26" dxfId="5" operator="equal" stopIfTrue="1">
      <formula>"No Aceptable Con Control Esp."</formula>
    </cfRule>
  </conditionalFormatting>
  <conditionalFormatting sqref="P355">
    <cfRule type="cellIs" priority="25" operator="equal" stopIfTrue="1">
      <formula>"10, 25, 50, 100"</formula>
    </cfRule>
  </conditionalFormatting>
  <conditionalFormatting sqref="U355">
    <cfRule type="containsText" priority="24" dxfId="4" operator="containsText" text="Mejorable">
      <formula>NOT(ISERROR(SEARCH("Mejorable",U355)))</formula>
    </cfRule>
  </conditionalFormatting>
  <conditionalFormatting sqref="U355">
    <cfRule type="containsText" priority="21" dxfId="0" operator="containsText" text="No Aceptable o Aceptable con Control Especifico">
      <formula>NOT(ISERROR(SEARCH("No Aceptable o Aceptable con Control Especifico",U355)))</formula>
    </cfRule>
    <cfRule type="containsText" priority="22" dxfId="2" operator="containsText" text="No Aceptable">
      <formula>NOT(ISERROR(SEARCH("No Aceptable",U355)))</formula>
    </cfRule>
    <cfRule type="containsText" priority="23" dxfId="1" operator="containsText" text="No Aceptable o Aceptable con Control Especifico">
      <formula>NOT(ISERROR(SEARCH("No Aceptable o Aceptable con Control Especifico",U355)))</formula>
    </cfRule>
  </conditionalFormatting>
  <conditionalFormatting sqref="T355">
    <cfRule type="cellIs" priority="20" dxfId="0" operator="equal">
      <formula>"II"</formula>
    </cfRule>
  </conditionalFormatting>
  <conditionalFormatting sqref="T351:U354">
    <cfRule type="cellIs" priority="17" dxfId="8" operator="equal" stopIfTrue="1">
      <formula>"Muy Alto"</formula>
    </cfRule>
    <cfRule type="cellIs" priority="18" dxfId="11" operator="equal" stopIfTrue="1">
      <formula>"Medio"</formula>
    </cfRule>
    <cfRule type="cellIs" priority="19" dxfId="12" operator="equal" stopIfTrue="1">
      <formula>"Bajo"</formula>
    </cfRule>
  </conditionalFormatting>
  <conditionalFormatting sqref="T351:U354">
    <cfRule type="cellIs" priority="16" dxfId="6" operator="equal" stopIfTrue="1">
      <formula>"Alto"</formula>
    </cfRule>
  </conditionalFormatting>
  <conditionalFormatting sqref="T351:U354">
    <cfRule type="cellIs" priority="12" dxfId="12" operator="equal" stopIfTrue="1">
      <formula>"IV"</formula>
    </cfRule>
    <cfRule type="cellIs" priority="13" dxfId="11" operator="equal" stopIfTrue="1">
      <formula>"III"</formula>
    </cfRule>
    <cfRule type="cellIs" priority="14" dxfId="6" operator="equal" stopIfTrue="1">
      <formula>"II"</formula>
    </cfRule>
    <cfRule type="cellIs" priority="15" dxfId="8" operator="equal" stopIfTrue="1">
      <formula>"I"</formula>
    </cfRule>
  </conditionalFormatting>
  <conditionalFormatting sqref="T351:U354">
    <cfRule type="cellIs" priority="10" dxfId="8" operator="equal" stopIfTrue="1">
      <formula>"No Aceptable"</formula>
    </cfRule>
    <cfRule type="cellIs" priority="11" dxfId="7" operator="equal" stopIfTrue="1">
      <formula>"Aceptable"</formula>
    </cfRule>
  </conditionalFormatting>
  <conditionalFormatting sqref="T351:U354">
    <cfRule type="cellIs" priority="9" dxfId="6" operator="equal" stopIfTrue="1">
      <formula>"No Aceptable Con Control Especifico"</formula>
    </cfRule>
  </conditionalFormatting>
  <conditionalFormatting sqref="T351:U354">
    <cfRule type="cellIs" priority="8" dxfId="5" operator="equal" stopIfTrue="1">
      <formula>"No Aceptable Con Control Esp."</formula>
    </cfRule>
  </conditionalFormatting>
  <conditionalFormatting sqref="P351:P354">
    <cfRule type="cellIs" priority="7" operator="equal" stopIfTrue="1">
      <formula>"10, 25, 50, 100"</formula>
    </cfRule>
  </conditionalFormatting>
  <conditionalFormatting sqref="U351:U354">
    <cfRule type="containsText" priority="6" dxfId="4" operator="containsText" text="Mejorable">
      <formula>NOT(ISERROR(SEARCH("Mejorable",U351)))</formula>
    </cfRule>
  </conditionalFormatting>
  <conditionalFormatting sqref="U351:U354">
    <cfRule type="containsText" priority="3" dxfId="0" operator="containsText" text="No Aceptable o Aceptable con Control Especifico">
      <formula>NOT(ISERROR(SEARCH("No Aceptable o Aceptable con Control Especifico",U351)))</formula>
    </cfRule>
    <cfRule type="containsText" priority="4" dxfId="2" operator="containsText" text="No Aceptable">
      <formula>NOT(ISERROR(SEARCH("No Aceptable",U351)))</formula>
    </cfRule>
    <cfRule type="containsText" priority="5" dxfId="1" operator="containsText" text="No Aceptable o Aceptable con Control Especifico">
      <formula>NOT(ISERROR(SEARCH("No Aceptable o Aceptable con Control Especifico",U351)))</formula>
    </cfRule>
  </conditionalFormatting>
  <conditionalFormatting sqref="T351:T354">
    <cfRule type="cellIs" priority="2" dxfId="0" operator="equal">
      <formula>"II"</formula>
    </cfRule>
  </conditionalFormatting>
  <conditionalFormatting sqref="P357">
    <cfRule type="cellIs" priority="1" operator="equal" stopIfTrue="1">
      <formula>"10, 25, 50, 100"</formula>
    </cfRule>
  </conditionalFormatting>
  <dataValidations count="5">
    <dataValidation type="whole" allowBlank="1" showInputMessage="1" showErrorMessage="1" prompt="Deficiencia_x000a_Muy alto 10_x000a_Alto        6_x000a_Medio     2_x000a_Bajo       0" sqref="N11:N377">
      <formula1>0</formula1>
      <formula2>10</formula2>
    </dataValidation>
    <dataValidation type="whole" allowBlank="1" showInputMessage="1" showErrorMessage="1" prompt="1 Esporadica (EE)_x000a_2 Ocasional (EO)_x000a_3 Frecuente (EF)_x000a_4 continua (EC)" sqref="O11:O377">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377">
      <formula1>10</formula1>
      <formula2>100</formula2>
    </dataValidation>
    <dataValidation type="list" allowBlank="1" showInputMessage="1" showErrorMessage="1" sqref="I11:I341">
      <formula1>Hoja2!$A$3:$A$54</formula1>
    </dataValidation>
    <dataValidation type="list" allowBlank="1" showInputMessage="1" showErrorMessage="1" sqref="I342:I377">
      <formula1>[1]Hoja2!#REF!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70" zoomScaleNormal="70" workbookViewId="0" topLeftCell="A1">
      <selection activeCell="C21" sqref="C21"/>
    </sheetView>
  </sheetViews>
  <sheetFormatPr defaultColWidth="11.421875" defaultRowHeight="15"/>
  <cols>
    <col min="1" max="1" width="42.7109375" style="0" bestFit="1" customWidth="1"/>
    <col min="4" max="4" width="21.00390625" style="0" customWidth="1"/>
    <col min="5" max="5" width="61.57421875" style="0" customWidth="1"/>
    <col min="6" max="6" width="86.00390625" style="0" customWidth="1"/>
    <col min="257" max="257" width="42.7109375" style="0" bestFit="1" customWidth="1"/>
    <col min="260" max="260" width="21.00390625" style="0" customWidth="1"/>
    <col min="261" max="261" width="61.57421875" style="0" customWidth="1"/>
    <col min="262" max="262" width="86.00390625" style="0" customWidth="1"/>
    <col min="513" max="513" width="42.7109375" style="0" bestFit="1" customWidth="1"/>
    <col min="516" max="516" width="21.00390625" style="0" customWidth="1"/>
    <col min="517" max="517" width="61.57421875" style="0" customWidth="1"/>
    <col min="518" max="518" width="86.00390625" style="0" customWidth="1"/>
    <col min="769" max="769" width="42.7109375" style="0" bestFit="1" customWidth="1"/>
    <col min="772" max="772" width="21.00390625" style="0" customWidth="1"/>
    <col min="773" max="773" width="61.57421875" style="0" customWidth="1"/>
    <col min="774" max="774" width="86.00390625" style="0" customWidth="1"/>
    <col min="1025" max="1025" width="42.7109375" style="0" bestFit="1" customWidth="1"/>
    <col min="1028" max="1028" width="21.00390625" style="0" customWidth="1"/>
    <col min="1029" max="1029" width="61.57421875" style="0" customWidth="1"/>
    <col min="1030" max="1030" width="86.00390625" style="0" customWidth="1"/>
    <col min="1281" max="1281" width="42.7109375" style="0" bestFit="1" customWidth="1"/>
    <col min="1284" max="1284" width="21.00390625" style="0" customWidth="1"/>
    <col min="1285" max="1285" width="61.57421875" style="0" customWidth="1"/>
    <col min="1286" max="1286" width="86.00390625" style="0" customWidth="1"/>
    <col min="1537" max="1537" width="42.7109375" style="0" bestFit="1" customWidth="1"/>
    <col min="1540" max="1540" width="21.00390625" style="0" customWidth="1"/>
    <col min="1541" max="1541" width="61.57421875" style="0" customWidth="1"/>
    <col min="1542" max="1542" width="86.00390625" style="0" customWidth="1"/>
    <col min="1793" max="1793" width="42.7109375" style="0" bestFit="1" customWidth="1"/>
    <col min="1796" max="1796" width="21.00390625" style="0" customWidth="1"/>
    <col min="1797" max="1797" width="61.57421875" style="0" customWidth="1"/>
    <col min="1798" max="1798" width="86.00390625" style="0" customWidth="1"/>
    <col min="2049" max="2049" width="42.7109375" style="0" bestFit="1" customWidth="1"/>
    <col min="2052" max="2052" width="21.00390625" style="0" customWidth="1"/>
    <col min="2053" max="2053" width="61.57421875" style="0" customWidth="1"/>
    <col min="2054" max="2054" width="86.00390625" style="0" customWidth="1"/>
    <col min="2305" max="2305" width="42.7109375" style="0" bestFit="1" customWidth="1"/>
    <col min="2308" max="2308" width="21.00390625" style="0" customWidth="1"/>
    <col min="2309" max="2309" width="61.57421875" style="0" customWidth="1"/>
    <col min="2310" max="2310" width="86.00390625" style="0" customWidth="1"/>
    <col min="2561" max="2561" width="42.7109375" style="0" bestFit="1" customWidth="1"/>
    <col min="2564" max="2564" width="21.00390625" style="0" customWidth="1"/>
    <col min="2565" max="2565" width="61.57421875" style="0" customWidth="1"/>
    <col min="2566" max="2566" width="86.00390625" style="0" customWidth="1"/>
    <col min="2817" max="2817" width="42.7109375" style="0" bestFit="1" customWidth="1"/>
    <col min="2820" max="2820" width="21.00390625" style="0" customWidth="1"/>
    <col min="2821" max="2821" width="61.57421875" style="0" customWidth="1"/>
    <col min="2822" max="2822" width="86.00390625" style="0" customWidth="1"/>
    <col min="3073" max="3073" width="42.7109375" style="0" bestFit="1" customWidth="1"/>
    <col min="3076" max="3076" width="21.00390625" style="0" customWidth="1"/>
    <col min="3077" max="3077" width="61.57421875" style="0" customWidth="1"/>
    <col min="3078" max="3078" width="86.00390625" style="0" customWidth="1"/>
    <col min="3329" max="3329" width="42.7109375" style="0" bestFit="1" customWidth="1"/>
    <col min="3332" max="3332" width="21.00390625" style="0" customWidth="1"/>
    <col min="3333" max="3333" width="61.57421875" style="0" customWidth="1"/>
    <col min="3334" max="3334" width="86.00390625" style="0" customWidth="1"/>
    <col min="3585" max="3585" width="42.7109375" style="0" bestFit="1" customWidth="1"/>
    <col min="3588" max="3588" width="21.00390625" style="0" customWidth="1"/>
    <col min="3589" max="3589" width="61.57421875" style="0" customWidth="1"/>
    <col min="3590" max="3590" width="86.00390625" style="0" customWidth="1"/>
    <col min="3841" max="3841" width="42.7109375" style="0" bestFit="1" customWidth="1"/>
    <col min="3844" max="3844" width="21.00390625" style="0" customWidth="1"/>
    <col min="3845" max="3845" width="61.57421875" style="0" customWidth="1"/>
    <col min="3846" max="3846" width="86.00390625" style="0" customWidth="1"/>
    <col min="4097" max="4097" width="42.7109375" style="0" bestFit="1" customWidth="1"/>
    <col min="4100" max="4100" width="21.00390625" style="0" customWidth="1"/>
    <col min="4101" max="4101" width="61.57421875" style="0" customWidth="1"/>
    <col min="4102" max="4102" width="86.00390625" style="0" customWidth="1"/>
    <col min="4353" max="4353" width="42.7109375" style="0" bestFit="1" customWidth="1"/>
    <col min="4356" max="4356" width="21.00390625" style="0" customWidth="1"/>
    <col min="4357" max="4357" width="61.57421875" style="0" customWidth="1"/>
    <col min="4358" max="4358" width="86.00390625" style="0" customWidth="1"/>
    <col min="4609" max="4609" width="42.7109375" style="0" bestFit="1" customWidth="1"/>
    <col min="4612" max="4612" width="21.00390625" style="0" customWidth="1"/>
    <col min="4613" max="4613" width="61.57421875" style="0" customWidth="1"/>
    <col min="4614" max="4614" width="86.00390625" style="0" customWidth="1"/>
    <col min="4865" max="4865" width="42.7109375" style="0" bestFit="1" customWidth="1"/>
    <col min="4868" max="4868" width="21.00390625" style="0" customWidth="1"/>
    <col min="4869" max="4869" width="61.57421875" style="0" customWidth="1"/>
    <col min="4870" max="4870" width="86.00390625" style="0" customWidth="1"/>
    <col min="5121" max="5121" width="42.7109375" style="0" bestFit="1" customWidth="1"/>
    <col min="5124" max="5124" width="21.00390625" style="0" customWidth="1"/>
    <col min="5125" max="5125" width="61.57421875" style="0" customWidth="1"/>
    <col min="5126" max="5126" width="86.00390625" style="0" customWidth="1"/>
    <col min="5377" max="5377" width="42.7109375" style="0" bestFit="1" customWidth="1"/>
    <col min="5380" max="5380" width="21.00390625" style="0" customWidth="1"/>
    <col min="5381" max="5381" width="61.57421875" style="0" customWidth="1"/>
    <col min="5382" max="5382" width="86.00390625" style="0" customWidth="1"/>
    <col min="5633" max="5633" width="42.7109375" style="0" bestFit="1" customWidth="1"/>
    <col min="5636" max="5636" width="21.00390625" style="0" customWidth="1"/>
    <col min="5637" max="5637" width="61.57421875" style="0" customWidth="1"/>
    <col min="5638" max="5638" width="86.00390625" style="0" customWidth="1"/>
    <col min="5889" max="5889" width="42.7109375" style="0" bestFit="1" customWidth="1"/>
    <col min="5892" max="5892" width="21.00390625" style="0" customWidth="1"/>
    <col min="5893" max="5893" width="61.57421875" style="0" customWidth="1"/>
    <col min="5894" max="5894" width="86.00390625" style="0" customWidth="1"/>
    <col min="6145" max="6145" width="42.7109375" style="0" bestFit="1" customWidth="1"/>
    <col min="6148" max="6148" width="21.00390625" style="0" customWidth="1"/>
    <col min="6149" max="6149" width="61.57421875" style="0" customWidth="1"/>
    <col min="6150" max="6150" width="86.00390625" style="0" customWidth="1"/>
    <col min="6401" max="6401" width="42.7109375" style="0" bestFit="1" customWidth="1"/>
    <col min="6404" max="6404" width="21.00390625" style="0" customWidth="1"/>
    <col min="6405" max="6405" width="61.57421875" style="0" customWidth="1"/>
    <col min="6406" max="6406" width="86.00390625" style="0" customWidth="1"/>
    <col min="6657" max="6657" width="42.7109375" style="0" bestFit="1" customWidth="1"/>
    <col min="6660" max="6660" width="21.00390625" style="0" customWidth="1"/>
    <col min="6661" max="6661" width="61.57421875" style="0" customWidth="1"/>
    <col min="6662" max="6662" width="86.00390625" style="0" customWidth="1"/>
    <col min="6913" max="6913" width="42.7109375" style="0" bestFit="1" customWidth="1"/>
    <col min="6916" max="6916" width="21.00390625" style="0" customWidth="1"/>
    <col min="6917" max="6917" width="61.57421875" style="0" customWidth="1"/>
    <col min="6918" max="6918" width="86.00390625" style="0" customWidth="1"/>
    <col min="7169" max="7169" width="42.7109375" style="0" bestFit="1" customWidth="1"/>
    <col min="7172" max="7172" width="21.00390625" style="0" customWidth="1"/>
    <col min="7173" max="7173" width="61.57421875" style="0" customWidth="1"/>
    <col min="7174" max="7174" width="86.00390625" style="0" customWidth="1"/>
    <col min="7425" max="7425" width="42.7109375" style="0" bestFit="1" customWidth="1"/>
    <col min="7428" max="7428" width="21.00390625" style="0" customWidth="1"/>
    <col min="7429" max="7429" width="61.57421875" style="0" customWidth="1"/>
    <col min="7430" max="7430" width="86.00390625" style="0" customWidth="1"/>
    <col min="7681" max="7681" width="42.7109375" style="0" bestFit="1" customWidth="1"/>
    <col min="7684" max="7684" width="21.00390625" style="0" customWidth="1"/>
    <col min="7685" max="7685" width="61.57421875" style="0" customWidth="1"/>
    <col min="7686" max="7686" width="86.00390625" style="0" customWidth="1"/>
    <col min="7937" max="7937" width="42.7109375" style="0" bestFit="1" customWidth="1"/>
    <col min="7940" max="7940" width="21.00390625" style="0" customWidth="1"/>
    <col min="7941" max="7941" width="61.57421875" style="0" customWidth="1"/>
    <col min="7942" max="7942" width="86.00390625" style="0" customWidth="1"/>
    <col min="8193" max="8193" width="42.7109375" style="0" bestFit="1" customWidth="1"/>
    <col min="8196" max="8196" width="21.00390625" style="0" customWidth="1"/>
    <col min="8197" max="8197" width="61.57421875" style="0" customWidth="1"/>
    <col min="8198" max="8198" width="86.00390625" style="0" customWidth="1"/>
    <col min="8449" max="8449" width="42.7109375" style="0" bestFit="1" customWidth="1"/>
    <col min="8452" max="8452" width="21.00390625" style="0" customWidth="1"/>
    <col min="8453" max="8453" width="61.57421875" style="0" customWidth="1"/>
    <col min="8454" max="8454" width="86.00390625" style="0" customWidth="1"/>
    <col min="8705" max="8705" width="42.7109375" style="0" bestFit="1" customWidth="1"/>
    <col min="8708" max="8708" width="21.00390625" style="0" customWidth="1"/>
    <col min="8709" max="8709" width="61.57421875" style="0" customWidth="1"/>
    <col min="8710" max="8710" width="86.00390625" style="0" customWidth="1"/>
    <col min="8961" max="8961" width="42.7109375" style="0" bestFit="1" customWidth="1"/>
    <col min="8964" max="8964" width="21.00390625" style="0" customWidth="1"/>
    <col min="8965" max="8965" width="61.57421875" style="0" customWidth="1"/>
    <col min="8966" max="8966" width="86.00390625" style="0" customWidth="1"/>
    <col min="9217" max="9217" width="42.7109375" style="0" bestFit="1" customWidth="1"/>
    <col min="9220" max="9220" width="21.00390625" style="0" customWidth="1"/>
    <col min="9221" max="9221" width="61.57421875" style="0" customWidth="1"/>
    <col min="9222" max="9222" width="86.00390625" style="0" customWidth="1"/>
    <col min="9473" max="9473" width="42.7109375" style="0" bestFit="1" customWidth="1"/>
    <col min="9476" max="9476" width="21.00390625" style="0" customWidth="1"/>
    <col min="9477" max="9477" width="61.57421875" style="0" customWidth="1"/>
    <col min="9478" max="9478" width="86.00390625" style="0" customWidth="1"/>
    <col min="9729" max="9729" width="42.7109375" style="0" bestFit="1" customWidth="1"/>
    <col min="9732" max="9732" width="21.00390625" style="0" customWidth="1"/>
    <col min="9733" max="9733" width="61.57421875" style="0" customWidth="1"/>
    <col min="9734" max="9734" width="86.00390625" style="0" customWidth="1"/>
    <col min="9985" max="9985" width="42.7109375" style="0" bestFit="1" customWidth="1"/>
    <col min="9988" max="9988" width="21.00390625" style="0" customWidth="1"/>
    <col min="9989" max="9989" width="61.57421875" style="0" customWidth="1"/>
    <col min="9990" max="9990" width="86.00390625" style="0" customWidth="1"/>
    <col min="10241" max="10241" width="42.7109375" style="0" bestFit="1" customWidth="1"/>
    <col min="10244" max="10244" width="21.00390625" style="0" customWidth="1"/>
    <col min="10245" max="10245" width="61.57421875" style="0" customWidth="1"/>
    <col min="10246" max="10246" width="86.00390625" style="0" customWidth="1"/>
    <col min="10497" max="10497" width="42.7109375" style="0" bestFit="1" customWidth="1"/>
    <col min="10500" max="10500" width="21.00390625" style="0" customWidth="1"/>
    <col min="10501" max="10501" width="61.57421875" style="0" customWidth="1"/>
    <col min="10502" max="10502" width="86.00390625" style="0" customWidth="1"/>
    <col min="10753" max="10753" width="42.7109375" style="0" bestFit="1" customWidth="1"/>
    <col min="10756" max="10756" width="21.00390625" style="0" customWidth="1"/>
    <col min="10757" max="10757" width="61.57421875" style="0" customWidth="1"/>
    <col min="10758" max="10758" width="86.00390625" style="0" customWidth="1"/>
    <col min="11009" max="11009" width="42.7109375" style="0" bestFit="1" customWidth="1"/>
    <col min="11012" max="11012" width="21.00390625" style="0" customWidth="1"/>
    <col min="11013" max="11013" width="61.57421875" style="0" customWidth="1"/>
    <col min="11014" max="11014" width="86.00390625" style="0" customWidth="1"/>
    <col min="11265" max="11265" width="42.7109375" style="0" bestFit="1" customWidth="1"/>
    <col min="11268" max="11268" width="21.00390625" style="0" customWidth="1"/>
    <col min="11269" max="11269" width="61.57421875" style="0" customWidth="1"/>
    <col min="11270" max="11270" width="86.00390625" style="0" customWidth="1"/>
    <col min="11521" max="11521" width="42.7109375" style="0" bestFit="1" customWidth="1"/>
    <col min="11524" max="11524" width="21.00390625" style="0" customWidth="1"/>
    <col min="11525" max="11525" width="61.57421875" style="0" customWidth="1"/>
    <col min="11526" max="11526" width="86.00390625" style="0" customWidth="1"/>
    <col min="11777" max="11777" width="42.7109375" style="0" bestFit="1" customWidth="1"/>
    <col min="11780" max="11780" width="21.00390625" style="0" customWidth="1"/>
    <col min="11781" max="11781" width="61.57421875" style="0" customWidth="1"/>
    <col min="11782" max="11782" width="86.00390625" style="0" customWidth="1"/>
    <col min="12033" max="12033" width="42.7109375" style="0" bestFit="1" customWidth="1"/>
    <col min="12036" max="12036" width="21.00390625" style="0" customWidth="1"/>
    <col min="12037" max="12037" width="61.57421875" style="0" customWidth="1"/>
    <col min="12038" max="12038" width="86.00390625" style="0" customWidth="1"/>
    <col min="12289" max="12289" width="42.7109375" style="0" bestFit="1" customWidth="1"/>
    <col min="12292" max="12292" width="21.00390625" style="0" customWidth="1"/>
    <col min="12293" max="12293" width="61.57421875" style="0" customWidth="1"/>
    <col min="12294" max="12294" width="86.00390625" style="0" customWidth="1"/>
    <col min="12545" max="12545" width="42.7109375" style="0" bestFit="1" customWidth="1"/>
    <col min="12548" max="12548" width="21.00390625" style="0" customWidth="1"/>
    <col min="12549" max="12549" width="61.57421875" style="0" customWidth="1"/>
    <col min="12550" max="12550" width="86.00390625" style="0" customWidth="1"/>
    <col min="12801" max="12801" width="42.7109375" style="0" bestFit="1" customWidth="1"/>
    <col min="12804" max="12804" width="21.00390625" style="0" customWidth="1"/>
    <col min="12805" max="12805" width="61.57421875" style="0" customWidth="1"/>
    <col min="12806" max="12806" width="86.00390625" style="0" customWidth="1"/>
    <col min="13057" max="13057" width="42.7109375" style="0" bestFit="1" customWidth="1"/>
    <col min="13060" max="13060" width="21.00390625" style="0" customWidth="1"/>
    <col min="13061" max="13061" width="61.57421875" style="0" customWidth="1"/>
    <col min="13062" max="13062" width="86.00390625" style="0" customWidth="1"/>
    <col min="13313" max="13313" width="42.7109375" style="0" bestFit="1" customWidth="1"/>
    <col min="13316" max="13316" width="21.00390625" style="0" customWidth="1"/>
    <col min="13317" max="13317" width="61.57421875" style="0" customWidth="1"/>
    <col min="13318" max="13318" width="86.00390625" style="0" customWidth="1"/>
    <col min="13569" max="13569" width="42.7109375" style="0" bestFit="1" customWidth="1"/>
    <col min="13572" max="13572" width="21.00390625" style="0" customWidth="1"/>
    <col min="13573" max="13573" width="61.57421875" style="0" customWidth="1"/>
    <col min="13574" max="13574" width="86.00390625" style="0" customWidth="1"/>
    <col min="13825" max="13825" width="42.7109375" style="0" bestFit="1" customWidth="1"/>
    <col min="13828" max="13828" width="21.00390625" style="0" customWidth="1"/>
    <col min="13829" max="13829" width="61.57421875" style="0" customWidth="1"/>
    <col min="13830" max="13830" width="86.00390625" style="0" customWidth="1"/>
    <col min="14081" max="14081" width="42.7109375" style="0" bestFit="1" customWidth="1"/>
    <col min="14084" max="14084" width="21.00390625" style="0" customWidth="1"/>
    <col min="14085" max="14085" width="61.57421875" style="0" customWidth="1"/>
    <col min="14086" max="14086" width="86.00390625" style="0" customWidth="1"/>
    <col min="14337" max="14337" width="42.7109375" style="0" bestFit="1" customWidth="1"/>
    <col min="14340" max="14340" width="21.00390625" style="0" customWidth="1"/>
    <col min="14341" max="14341" width="61.57421875" style="0" customWidth="1"/>
    <col min="14342" max="14342" width="86.00390625" style="0" customWidth="1"/>
    <col min="14593" max="14593" width="42.7109375" style="0" bestFit="1" customWidth="1"/>
    <col min="14596" max="14596" width="21.00390625" style="0" customWidth="1"/>
    <col min="14597" max="14597" width="61.57421875" style="0" customWidth="1"/>
    <col min="14598" max="14598" width="86.00390625" style="0" customWidth="1"/>
    <col min="14849" max="14849" width="42.7109375" style="0" bestFit="1" customWidth="1"/>
    <col min="14852" max="14852" width="21.00390625" style="0" customWidth="1"/>
    <col min="14853" max="14853" width="61.57421875" style="0" customWidth="1"/>
    <col min="14854" max="14854" width="86.00390625" style="0" customWidth="1"/>
    <col min="15105" max="15105" width="42.7109375" style="0" bestFit="1" customWidth="1"/>
    <col min="15108" max="15108" width="21.00390625" style="0" customWidth="1"/>
    <col min="15109" max="15109" width="61.57421875" style="0" customWidth="1"/>
    <col min="15110" max="15110" width="86.00390625" style="0" customWidth="1"/>
    <col min="15361" max="15361" width="42.7109375" style="0" bestFit="1" customWidth="1"/>
    <col min="15364" max="15364" width="21.00390625" style="0" customWidth="1"/>
    <col min="15365" max="15365" width="61.57421875" style="0" customWidth="1"/>
    <col min="15366" max="15366" width="86.00390625" style="0" customWidth="1"/>
    <col min="15617" max="15617" width="42.7109375" style="0" bestFit="1" customWidth="1"/>
    <col min="15620" max="15620" width="21.00390625" style="0" customWidth="1"/>
    <col min="15621" max="15621" width="61.57421875" style="0" customWidth="1"/>
    <col min="15622" max="15622" width="86.00390625" style="0" customWidth="1"/>
    <col min="15873" max="15873" width="42.7109375" style="0" bestFit="1" customWidth="1"/>
    <col min="15876" max="15876" width="21.00390625" style="0" customWidth="1"/>
    <col min="15877" max="15877" width="61.57421875" style="0" customWidth="1"/>
    <col min="15878" max="15878" width="86.00390625" style="0" customWidth="1"/>
    <col min="16129" max="16129" width="42.7109375" style="0" bestFit="1" customWidth="1"/>
    <col min="16132" max="16132" width="21.00390625" style="0" customWidth="1"/>
    <col min="16133" max="16133" width="61.57421875" style="0" customWidth="1"/>
    <col min="16134" max="16134" width="86.00390625" style="0" customWidth="1"/>
  </cols>
  <sheetData>
    <row r="1" spans="1:6" ht="15">
      <c r="A1" s="174" t="s">
        <v>257</v>
      </c>
      <c r="B1" s="175"/>
      <c r="C1" s="175"/>
      <c r="D1" s="175"/>
      <c r="E1" s="175"/>
      <c r="F1" s="176"/>
    </row>
    <row r="2" spans="1:6" ht="15.75" thickBot="1">
      <c r="A2" s="177" t="s">
        <v>258</v>
      </c>
      <c r="B2" s="178"/>
      <c r="C2" s="178"/>
      <c r="D2" s="178"/>
      <c r="E2" s="178"/>
      <c r="F2" s="179"/>
    </row>
    <row r="3" spans="1:6" ht="15.75" thickBot="1">
      <c r="A3" s="180" t="s">
        <v>259</v>
      </c>
      <c r="B3" s="181"/>
      <c r="C3" s="28" t="s">
        <v>260</v>
      </c>
      <c r="D3" s="28" t="s">
        <v>261</v>
      </c>
      <c r="E3" s="29" t="s">
        <v>13</v>
      </c>
      <c r="F3" s="29" t="s">
        <v>262</v>
      </c>
    </row>
    <row r="4" spans="1:6" ht="405">
      <c r="A4" s="30" t="s">
        <v>263</v>
      </c>
      <c r="B4" s="31">
        <v>22</v>
      </c>
      <c r="C4" s="32">
        <v>1</v>
      </c>
      <c r="D4" s="32" t="s">
        <v>264</v>
      </c>
      <c r="E4" s="52" t="s">
        <v>265</v>
      </c>
      <c r="F4" s="53" t="s">
        <v>266</v>
      </c>
    </row>
    <row r="5" spans="1:6" ht="336" customHeight="1">
      <c r="A5" s="35" t="s">
        <v>267</v>
      </c>
      <c r="B5" s="36">
        <v>31</v>
      </c>
      <c r="C5" s="37">
        <v>3</v>
      </c>
      <c r="D5" s="32" t="s">
        <v>268</v>
      </c>
      <c r="E5" s="52" t="s">
        <v>269</v>
      </c>
      <c r="F5" s="53" t="s">
        <v>270</v>
      </c>
    </row>
    <row r="6" spans="1:6" ht="333" customHeight="1">
      <c r="A6" s="38" t="s">
        <v>271</v>
      </c>
      <c r="B6" s="39">
        <v>32</v>
      </c>
      <c r="C6" s="40">
        <v>8</v>
      </c>
      <c r="D6" s="32" t="s">
        <v>272</v>
      </c>
      <c r="E6" s="52" t="s">
        <v>273</v>
      </c>
      <c r="F6" s="53" t="s">
        <v>274</v>
      </c>
    </row>
    <row r="7" spans="1:6" ht="409.6" customHeight="1">
      <c r="A7" s="158" t="s">
        <v>275</v>
      </c>
      <c r="B7" s="168">
        <v>32</v>
      </c>
      <c r="C7" s="170">
        <v>6</v>
      </c>
      <c r="D7" s="162" t="s">
        <v>276</v>
      </c>
      <c r="E7" s="164" t="s">
        <v>277</v>
      </c>
      <c r="F7" s="166" t="s">
        <v>278</v>
      </c>
    </row>
    <row r="8" spans="1:6" ht="282.75" customHeight="1">
      <c r="A8" s="159"/>
      <c r="B8" s="169"/>
      <c r="C8" s="171"/>
      <c r="D8" s="163"/>
      <c r="E8" s="165"/>
      <c r="F8" s="167"/>
    </row>
    <row r="9" spans="1:6" ht="409.5" customHeight="1">
      <c r="A9" s="38" t="s">
        <v>279</v>
      </c>
      <c r="B9" s="39">
        <v>32</v>
      </c>
      <c r="C9" s="40">
        <v>1</v>
      </c>
      <c r="D9" s="32" t="s">
        <v>280</v>
      </c>
      <c r="E9" s="54" t="s">
        <v>281</v>
      </c>
      <c r="F9" s="55" t="s">
        <v>282</v>
      </c>
    </row>
    <row r="10" spans="1:6" ht="228" customHeight="1">
      <c r="A10" s="158" t="s">
        <v>283</v>
      </c>
      <c r="B10" s="168">
        <v>32</v>
      </c>
      <c r="C10" s="170">
        <v>1</v>
      </c>
      <c r="D10" s="162" t="s">
        <v>284</v>
      </c>
      <c r="E10" s="172" t="s">
        <v>285</v>
      </c>
      <c r="F10" s="166" t="s">
        <v>286</v>
      </c>
    </row>
    <row r="11" spans="1:6" ht="228" customHeight="1">
      <c r="A11" s="159"/>
      <c r="B11" s="169"/>
      <c r="C11" s="171"/>
      <c r="D11" s="163"/>
      <c r="E11" s="173"/>
      <c r="F11" s="167"/>
    </row>
    <row r="12" spans="1:6" ht="339" customHeight="1">
      <c r="A12" s="38" t="s">
        <v>271</v>
      </c>
      <c r="B12" s="41">
        <v>40</v>
      </c>
      <c r="C12" s="40">
        <v>3</v>
      </c>
      <c r="D12" s="40" t="s">
        <v>287</v>
      </c>
      <c r="E12" s="52" t="s">
        <v>320</v>
      </c>
      <c r="F12" s="53" t="s">
        <v>288</v>
      </c>
    </row>
    <row r="13" spans="1:6" ht="189.75" customHeight="1">
      <c r="A13" s="35" t="s">
        <v>289</v>
      </c>
      <c r="B13" s="42">
        <v>41</v>
      </c>
      <c r="C13" s="40">
        <v>5</v>
      </c>
      <c r="D13" s="40" t="s">
        <v>290</v>
      </c>
      <c r="E13" s="52" t="s">
        <v>291</v>
      </c>
      <c r="F13" s="56" t="s">
        <v>292</v>
      </c>
    </row>
    <row r="14" spans="1:6" ht="322.5" customHeight="1">
      <c r="A14" s="35" t="s">
        <v>293</v>
      </c>
      <c r="B14" s="42">
        <v>41</v>
      </c>
      <c r="C14" s="40">
        <v>1</v>
      </c>
      <c r="D14" s="40" t="s">
        <v>294</v>
      </c>
      <c r="E14" s="52" t="s">
        <v>295</v>
      </c>
      <c r="F14" s="53" t="s">
        <v>296</v>
      </c>
    </row>
    <row r="15" spans="1:6" ht="187.5" customHeight="1">
      <c r="A15" s="38" t="s">
        <v>289</v>
      </c>
      <c r="B15" s="43">
        <v>42</v>
      </c>
      <c r="C15" s="37">
        <v>14</v>
      </c>
      <c r="D15" s="37" t="s">
        <v>297</v>
      </c>
      <c r="E15" s="52" t="s">
        <v>298</v>
      </c>
      <c r="F15" s="53" t="s">
        <v>299</v>
      </c>
    </row>
    <row r="16" spans="1:6" ht="225">
      <c r="A16" s="38" t="s">
        <v>300</v>
      </c>
      <c r="B16" s="43">
        <v>42</v>
      </c>
      <c r="C16" s="37">
        <v>9</v>
      </c>
      <c r="D16" s="37" t="s">
        <v>301</v>
      </c>
      <c r="E16" s="52" t="s">
        <v>302</v>
      </c>
      <c r="F16" s="56" t="s">
        <v>303</v>
      </c>
    </row>
    <row r="17" spans="1:6" ht="409.5" customHeight="1">
      <c r="A17" s="158" t="s">
        <v>304</v>
      </c>
      <c r="B17" s="160">
        <v>42</v>
      </c>
      <c r="C17" s="162">
        <v>6</v>
      </c>
      <c r="D17" s="162" t="s">
        <v>305</v>
      </c>
      <c r="E17" s="164" t="s">
        <v>306</v>
      </c>
      <c r="F17" s="166" t="s">
        <v>307</v>
      </c>
    </row>
    <row r="18" spans="1:6" ht="34.5" customHeight="1">
      <c r="A18" s="159"/>
      <c r="B18" s="161"/>
      <c r="C18" s="163"/>
      <c r="D18" s="163"/>
      <c r="E18" s="165"/>
      <c r="F18" s="167"/>
    </row>
    <row r="19" spans="1:6" ht="18">
      <c r="A19" s="38" t="s">
        <v>308</v>
      </c>
      <c r="B19" s="44">
        <v>50</v>
      </c>
      <c r="C19" s="37">
        <v>3</v>
      </c>
      <c r="D19" s="37"/>
      <c r="E19" s="33"/>
      <c r="F19" s="34"/>
    </row>
    <row r="20" spans="1:6" ht="360">
      <c r="A20" s="35" t="s">
        <v>304</v>
      </c>
      <c r="B20" s="45">
        <v>52</v>
      </c>
      <c r="C20" s="37">
        <v>6</v>
      </c>
      <c r="D20" s="37" t="s">
        <v>309</v>
      </c>
      <c r="E20" s="33" t="s">
        <v>310</v>
      </c>
      <c r="F20" s="34" t="s">
        <v>311</v>
      </c>
    </row>
    <row r="21" spans="1:6" ht="18">
      <c r="A21" s="46" t="s">
        <v>312</v>
      </c>
      <c r="B21" s="47" t="s">
        <v>313</v>
      </c>
      <c r="C21" s="37">
        <v>8</v>
      </c>
      <c r="D21" s="37"/>
      <c r="E21" s="33"/>
      <c r="F21" s="34"/>
    </row>
    <row r="22" spans="1:6" ht="18.75" thickBot="1">
      <c r="A22" s="156" t="s">
        <v>260</v>
      </c>
      <c r="B22" s="157"/>
      <c r="C22" s="48">
        <f>SUM(C4:C21)</f>
        <v>75</v>
      </c>
      <c r="D22" s="48"/>
      <c r="E22" s="49"/>
      <c r="F22" s="50"/>
    </row>
    <row r="23" spans="1:4" ht="15">
      <c r="A23" s="51"/>
      <c r="B23" s="51"/>
      <c r="C23" s="51"/>
      <c r="D23" s="51"/>
    </row>
  </sheetData>
  <mergeCells count="22">
    <mergeCell ref="A1:F1"/>
    <mergeCell ref="A2:F2"/>
    <mergeCell ref="A3:B3"/>
    <mergeCell ref="A7:A8"/>
    <mergeCell ref="B7:B8"/>
    <mergeCell ref="C7:C8"/>
    <mergeCell ref="D7:D8"/>
    <mergeCell ref="E7:E8"/>
    <mergeCell ref="F7:F8"/>
    <mergeCell ref="E17:E18"/>
    <mergeCell ref="F17:F18"/>
    <mergeCell ref="A10:A11"/>
    <mergeCell ref="B10:B11"/>
    <mergeCell ref="C10:C11"/>
    <mergeCell ref="D10:D11"/>
    <mergeCell ref="E10:E11"/>
    <mergeCell ref="F10:F11"/>
    <mergeCell ref="A22:B22"/>
    <mergeCell ref="A17:A18"/>
    <mergeCell ref="B17:B18"/>
    <mergeCell ref="C17:C18"/>
    <mergeCell ref="D17:D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0" zoomScaleNormal="80" workbookViewId="0" topLeftCell="A1">
      <selection activeCell="A41" sqref="A41"/>
    </sheetView>
  </sheetViews>
  <sheetFormatPr defaultColWidth="11.421875" defaultRowHeight="15"/>
  <cols>
    <col min="1" max="1" width="69.140625" style="0" customWidth="1"/>
    <col min="2" max="2" width="88.00390625" style="0" customWidth="1"/>
    <col min="3" max="3" width="83.28125" style="0" customWidth="1"/>
    <col min="4" max="4" width="73.00390625" style="0" customWidth="1"/>
    <col min="5" max="5" width="35.57421875" style="0" customWidth="1"/>
    <col min="6" max="6" width="58.28125" style="0" customWidth="1"/>
    <col min="7" max="8" width="37.28125" style="0" customWidth="1"/>
    <col min="9" max="9" width="34.140625" style="0" customWidth="1"/>
  </cols>
  <sheetData>
    <row r="1" spans="1:9" ht="15" customHeight="1">
      <c r="A1" s="184" t="s">
        <v>1</v>
      </c>
      <c r="B1" s="185"/>
      <c r="C1" s="186" t="s">
        <v>37</v>
      </c>
      <c r="D1" s="188" t="s">
        <v>38</v>
      </c>
      <c r="E1" s="189"/>
      <c r="F1" s="190" t="s">
        <v>39</v>
      </c>
      <c r="G1" s="182" t="s">
        <v>40</v>
      </c>
      <c r="H1" s="182" t="s">
        <v>41</v>
      </c>
      <c r="I1" s="182" t="s">
        <v>42</v>
      </c>
    </row>
    <row r="2" spans="1:9" ht="15">
      <c r="A2" s="17" t="s">
        <v>43</v>
      </c>
      <c r="B2" s="18" t="s">
        <v>44</v>
      </c>
      <c r="C2" s="187"/>
      <c r="D2" s="19" t="s">
        <v>45</v>
      </c>
      <c r="E2" s="17" t="s">
        <v>46</v>
      </c>
      <c r="F2" s="191"/>
      <c r="G2" s="183"/>
      <c r="H2" s="183"/>
      <c r="I2" s="183"/>
    </row>
    <row r="3" spans="1:9" ht="15">
      <c r="A3" s="26" t="s">
        <v>47</v>
      </c>
      <c r="B3" s="20" t="s">
        <v>48</v>
      </c>
      <c r="C3" s="22" t="s">
        <v>49</v>
      </c>
      <c r="D3" s="22" t="s">
        <v>50</v>
      </c>
      <c r="E3" s="23" t="s">
        <v>32</v>
      </c>
      <c r="F3" s="20" t="s">
        <v>35</v>
      </c>
      <c r="G3" s="23" t="s">
        <v>51</v>
      </c>
      <c r="H3" s="23" t="s">
        <v>52</v>
      </c>
      <c r="I3" s="23" t="s">
        <v>53</v>
      </c>
    </row>
    <row r="4" spans="1:9" ht="15">
      <c r="A4" s="21" t="s">
        <v>54</v>
      </c>
      <c r="B4" s="20" t="s">
        <v>55</v>
      </c>
      <c r="C4" s="20" t="s">
        <v>56</v>
      </c>
      <c r="D4" s="20" t="s">
        <v>50</v>
      </c>
      <c r="E4" s="20" t="s">
        <v>57</v>
      </c>
      <c r="F4" s="20" t="s">
        <v>35</v>
      </c>
      <c r="G4" s="20" t="s">
        <v>51</v>
      </c>
      <c r="H4" s="20" t="s">
        <v>52</v>
      </c>
      <c r="I4" s="20" t="s">
        <v>58</v>
      </c>
    </row>
    <row r="5" spans="1:9" ht="15">
      <c r="A5" s="21" t="s">
        <v>59</v>
      </c>
      <c r="B5" s="20" t="s">
        <v>55</v>
      </c>
      <c r="C5" s="20" t="s">
        <v>60</v>
      </c>
      <c r="D5" s="20" t="s">
        <v>50</v>
      </c>
      <c r="E5" s="20" t="s">
        <v>57</v>
      </c>
      <c r="F5" s="20" t="s">
        <v>35</v>
      </c>
      <c r="G5" s="21" t="s">
        <v>51</v>
      </c>
      <c r="H5" s="21" t="s">
        <v>61</v>
      </c>
      <c r="I5" s="20" t="s">
        <v>53</v>
      </c>
    </row>
    <row r="6" spans="1:9" ht="30">
      <c r="A6" s="21" t="s">
        <v>62</v>
      </c>
      <c r="B6" s="20" t="s">
        <v>63</v>
      </c>
      <c r="C6" s="20" t="s">
        <v>64</v>
      </c>
      <c r="D6" s="20" t="s">
        <v>50</v>
      </c>
      <c r="E6" s="22" t="s">
        <v>32</v>
      </c>
      <c r="F6" s="20" t="s">
        <v>65</v>
      </c>
      <c r="G6" s="20" t="s">
        <v>51</v>
      </c>
      <c r="H6" s="20" t="s">
        <v>61</v>
      </c>
      <c r="I6" s="20" t="s">
        <v>53</v>
      </c>
    </row>
    <row r="7" spans="1:9" ht="30">
      <c r="A7" s="21" t="s">
        <v>66</v>
      </c>
      <c r="B7" s="20" t="s">
        <v>63</v>
      </c>
      <c r="C7" s="20" t="s">
        <v>67</v>
      </c>
      <c r="D7" s="20" t="s">
        <v>50</v>
      </c>
      <c r="E7" s="20" t="s">
        <v>68</v>
      </c>
      <c r="F7" s="20" t="s">
        <v>65</v>
      </c>
      <c r="G7" s="21" t="s">
        <v>51</v>
      </c>
      <c r="H7" s="20" t="s">
        <v>61</v>
      </c>
      <c r="I7" s="20" t="s">
        <v>53</v>
      </c>
    </row>
    <row r="8" spans="1:9" ht="15">
      <c r="A8" s="21" t="s">
        <v>69</v>
      </c>
      <c r="B8" s="20" t="s">
        <v>70</v>
      </c>
      <c r="C8" s="20" t="s">
        <v>71</v>
      </c>
      <c r="D8" s="20" t="s">
        <v>50</v>
      </c>
      <c r="E8" s="20" t="s">
        <v>72</v>
      </c>
      <c r="F8" s="21" t="s">
        <v>36</v>
      </c>
      <c r="G8" s="20" t="s">
        <v>51</v>
      </c>
      <c r="H8" s="20" t="s">
        <v>51</v>
      </c>
      <c r="I8" s="20" t="s">
        <v>73</v>
      </c>
    </row>
    <row r="9" spans="1:9" ht="15">
      <c r="A9" s="21" t="s">
        <v>74</v>
      </c>
      <c r="B9" s="20" t="s">
        <v>75</v>
      </c>
      <c r="C9" s="20" t="s">
        <v>76</v>
      </c>
      <c r="D9" s="20" t="s">
        <v>50</v>
      </c>
      <c r="E9" s="20" t="s">
        <v>72</v>
      </c>
      <c r="F9" s="20" t="s">
        <v>35</v>
      </c>
      <c r="G9" s="20" t="s">
        <v>51</v>
      </c>
      <c r="H9" s="20" t="s">
        <v>77</v>
      </c>
      <c r="I9" s="20" t="s">
        <v>73</v>
      </c>
    </row>
    <row r="10" spans="1:9" ht="30">
      <c r="A10" s="21" t="s">
        <v>78</v>
      </c>
      <c r="B10" s="20" t="s">
        <v>79</v>
      </c>
      <c r="C10" s="20" t="s">
        <v>80</v>
      </c>
      <c r="D10" s="20" t="s">
        <v>81</v>
      </c>
      <c r="E10" s="20" t="s">
        <v>68</v>
      </c>
      <c r="F10" s="20" t="s">
        <v>35</v>
      </c>
      <c r="G10" s="20" t="s">
        <v>82</v>
      </c>
      <c r="H10" s="20" t="s">
        <v>83</v>
      </c>
      <c r="I10" s="20" t="s">
        <v>53</v>
      </c>
    </row>
    <row r="11" spans="1:9" ht="30">
      <c r="A11" s="21" t="s">
        <v>84</v>
      </c>
      <c r="B11" s="20" t="s">
        <v>85</v>
      </c>
      <c r="C11" s="20" t="s">
        <v>80</v>
      </c>
      <c r="D11" s="20" t="s">
        <v>81</v>
      </c>
      <c r="E11" s="20" t="s">
        <v>68</v>
      </c>
      <c r="F11" s="20" t="s">
        <v>35</v>
      </c>
      <c r="G11" s="20" t="s">
        <v>82</v>
      </c>
      <c r="H11" s="20" t="s">
        <v>83</v>
      </c>
      <c r="I11" s="20" t="s">
        <v>86</v>
      </c>
    </row>
    <row r="12" spans="1:9" ht="30">
      <c r="A12" s="21" t="s">
        <v>87</v>
      </c>
      <c r="B12" s="20" t="s">
        <v>88</v>
      </c>
      <c r="C12" s="20" t="s">
        <v>89</v>
      </c>
      <c r="D12" s="20" t="s">
        <v>90</v>
      </c>
      <c r="E12" s="20" t="s">
        <v>68</v>
      </c>
      <c r="F12" s="21" t="s">
        <v>36</v>
      </c>
      <c r="G12" s="20" t="s">
        <v>82</v>
      </c>
      <c r="H12" s="20" t="s">
        <v>91</v>
      </c>
      <c r="I12" s="20" t="s">
        <v>92</v>
      </c>
    </row>
    <row r="13" spans="1:9" ht="30">
      <c r="A13" s="21" t="s">
        <v>93</v>
      </c>
      <c r="B13" s="20" t="s">
        <v>94</v>
      </c>
      <c r="C13" s="20" t="s">
        <v>80</v>
      </c>
      <c r="D13" s="20" t="s">
        <v>81</v>
      </c>
      <c r="E13" s="20" t="s">
        <v>68</v>
      </c>
      <c r="F13" s="21" t="s">
        <v>36</v>
      </c>
      <c r="G13" s="20" t="s">
        <v>82</v>
      </c>
      <c r="H13" s="20" t="s">
        <v>95</v>
      </c>
      <c r="I13" s="20" t="s">
        <v>86</v>
      </c>
    </row>
    <row r="14" spans="1:9" ht="30">
      <c r="A14" s="21" t="s">
        <v>96</v>
      </c>
      <c r="B14" s="20" t="s">
        <v>97</v>
      </c>
      <c r="C14" s="20" t="s">
        <v>98</v>
      </c>
      <c r="D14" s="20" t="s">
        <v>81</v>
      </c>
      <c r="E14" s="20" t="s">
        <v>68</v>
      </c>
      <c r="F14" s="21" t="s">
        <v>36</v>
      </c>
      <c r="G14" s="20" t="s">
        <v>82</v>
      </c>
      <c r="H14" s="20" t="s">
        <v>51</v>
      </c>
      <c r="I14" s="20" t="s">
        <v>86</v>
      </c>
    </row>
    <row r="15" spans="1:9" ht="45">
      <c r="A15" s="21" t="s">
        <v>99</v>
      </c>
      <c r="B15" s="20" t="s">
        <v>97</v>
      </c>
      <c r="C15" s="20" t="s">
        <v>80</v>
      </c>
      <c r="D15" s="20" t="s">
        <v>81</v>
      </c>
      <c r="E15" s="20" t="s">
        <v>68</v>
      </c>
      <c r="F15" s="21" t="s">
        <v>36</v>
      </c>
      <c r="G15" s="20" t="s">
        <v>82</v>
      </c>
      <c r="H15" s="20" t="s">
        <v>51</v>
      </c>
      <c r="I15" s="20" t="s">
        <v>100</v>
      </c>
    </row>
    <row r="16" spans="1:9" ht="45">
      <c r="A16" s="21" t="s">
        <v>101</v>
      </c>
      <c r="B16" s="20" t="s">
        <v>102</v>
      </c>
      <c r="C16" s="20" t="s">
        <v>103</v>
      </c>
      <c r="D16" s="20" t="s">
        <v>81</v>
      </c>
      <c r="E16" s="20" t="s">
        <v>68</v>
      </c>
      <c r="F16" s="21" t="s">
        <v>36</v>
      </c>
      <c r="G16" s="20" t="s">
        <v>82</v>
      </c>
      <c r="H16" s="20" t="s">
        <v>51</v>
      </c>
      <c r="I16" s="20" t="s">
        <v>100</v>
      </c>
    </row>
    <row r="17" spans="1:9" ht="15">
      <c r="A17" s="26" t="s">
        <v>237</v>
      </c>
      <c r="B17" s="20" t="s">
        <v>104</v>
      </c>
      <c r="C17" s="27" t="s">
        <v>105</v>
      </c>
      <c r="D17" s="27" t="s">
        <v>50</v>
      </c>
      <c r="E17" s="27" t="s">
        <v>106</v>
      </c>
      <c r="F17" s="20" t="s">
        <v>65</v>
      </c>
      <c r="G17" s="27" t="s">
        <v>107</v>
      </c>
      <c r="H17" s="27" t="s">
        <v>51</v>
      </c>
      <c r="I17" s="27" t="s">
        <v>108</v>
      </c>
    </row>
    <row r="18" spans="1:9" ht="15">
      <c r="A18" s="26" t="s">
        <v>238</v>
      </c>
      <c r="B18" s="20" t="s">
        <v>239</v>
      </c>
      <c r="C18" s="27" t="s">
        <v>105</v>
      </c>
      <c r="D18" s="27" t="s">
        <v>50</v>
      </c>
      <c r="E18" s="27" t="s">
        <v>106</v>
      </c>
      <c r="F18" s="20" t="s">
        <v>65</v>
      </c>
      <c r="G18" s="27" t="s">
        <v>107</v>
      </c>
      <c r="H18" s="27" t="s">
        <v>51</v>
      </c>
      <c r="I18" s="27" t="s">
        <v>108</v>
      </c>
    </row>
    <row r="19" spans="1:9" ht="30">
      <c r="A19" s="26" t="s">
        <v>240</v>
      </c>
      <c r="B19" s="20" t="s">
        <v>109</v>
      </c>
      <c r="C19" s="27" t="s">
        <v>110</v>
      </c>
      <c r="D19" s="27" t="s">
        <v>50</v>
      </c>
      <c r="E19" s="27" t="s">
        <v>111</v>
      </c>
      <c r="F19" s="21" t="s">
        <v>36</v>
      </c>
      <c r="G19" s="27" t="s">
        <v>107</v>
      </c>
      <c r="H19" s="27" t="s">
        <v>112</v>
      </c>
      <c r="I19" s="27" t="s">
        <v>51</v>
      </c>
    </row>
    <row r="20" spans="1:9" ht="30">
      <c r="A20" s="26" t="s">
        <v>241</v>
      </c>
      <c r="B20" s="20" t="s">
        <v>242</v>
      </c>
      <c r="C20" s="27" t="s">
        <v>110</v>
      </c>
      <c r="D20" s="27" t="s">
        <v>50</v>
      </c>
      <c r="E20" s="27" t="s">
        <v>111</v>
      </c>
      <c r="F20" s="21" t="s">
        <v>36</v>
      </c>
      <c r="G20" s="27" t="s">
        <v>107</v>
      </c>
      <c r="H20" s="27" t="s">
        <v>112</v>
      </c>
      <c r="I20" s="27" t="s">
        <v>51</v>
      </c>
    </row>
    <row r="21" spans="1:9" ht="15">
      <c r="A21" s="21" t="s">
        <v>113</v>
      </c>
      <c r="B21" s="20" t="s">
        <v>114</v>
      </c>
      <c r="C21" s="20" t="s">
        <v>115</v>
      </c>
      <c r="D21" s="20" t="s">
        <v>50</v>
      </c>
      <c r="E21" s="20" t="s">
        <v>106</v>
      </c>
      <c r="F21" s="20" t="s">
        <v>65</v>
      </c>
      <c r="G21" s="20" t="s">
        <v>107</v>
      </c>
      <c r="H21" s="20" t="s">
        <v>116</v>
      </c>
      <c r="I21" s="20" t="s">
        <v>51</v>
      </c>
    </row>
    <row r="22" spans="1:9" ht="30">
      <c r="A22" s="21" t="s">
        <v>117</v>
      </c>
      <c r="B22" s="20" t="s">
        <v>118</v>
      </c>
      <c r="C22" s="20" t="s">
        <v>76</v>
      </c>
      <c r="D22" s="20" t="s">
        <v>50</v>
      </c>
      <c r="E22" s="20" t="s">
        <v>111</v>
      </c>
      <c r="F22" s="21" t="s">
        <v>36</v>
      </c>
      <c r="G22" s="20" t="s">
        <v>107</v>
      </c>
      <c r="H22" s="20" t="s">
        <v>116</v>
      </c>
      <c r="I22" s="20" t="s">
        <v>51</v>
      </c>
    </row>
    <row r="23" spans="1:9" ht="30">
      <c r="A23" s="21" t="s">
        <v>119</v>
      </c>
      <c r="B23" s="20" t="s">
        <v>120</v>
      </c>
      <c r="C23" s="20" t="s">
        <v>121</v>
      </c>
      <c r="D23" s="20" t="s">
        <v>50</v>
      </c>
      <c r="E23" s="20" t="s">
        <v>111</v>
      </c>
      <c r="F23" s="21" t="s">
        <v>65</v>
      </c>
      <c r="G23" s="20" t="s">
        <v>107</v>
      </c>
      <c r="H23" s="20" t="s">
        <v>116</v>
      </c>
      <c r="I23" s="20" t="s">
        <v>51</v>
      </c>
    </row>
    <row r="24" spans="1:9" ht="30">
      <c r="A24" s="21" t="s">
        <v>122</v>
      </c>
      <c r="B24" s="20" t="s">
        <v>123</v>
      </c>
      <c r="C24" s="20" t="s">
        <v>124</v>
      </c>
      <c r="D24" s="20" t="s">
        <v>50</v>
      </c>
      <c r="E24" s="20" t="s">
        <v>68</v>
      </c>
      <c r="F24" s="21" t="s">
        <v>36</v>
      </c>
      <c r="G24" s="20" t="s">
        <v>107</v>
      </c>
      <c r="H24" s="20" t="s">
        <v>116</v>
      </c>
      <c r="I24" s="20" t="s">
        <v>108</v>
      </c>
    </row>
    <row r="25" spans="1:9" ht="45">
      <c r="A25" s="21" t="s">
        <v>125</v>
      </c>
      <c r="B25" s="20" t="s">
        <v>126</v>
      </c>
      <c r="C25" s="20" t="s">
        <v>127</v>
      </c>
      <c r="D25" s="20" t="s">
        <v>50</v>
      </c>
      <c r="E25" s="20" t="s">
        <v>128</v>
      </c>
      <c r="F25" s="20" t="s">
        <v>35</v>
      </c>
      <c r="G25" s="20" t="s">
        <v>129</v>
      </c>
      <c r="H25" s="20" t="s">
        <v>130</v>
      </c>
      <c r="I25" s="20" t="s">
        <v>131</v>
      </c>
    </row>
    <row r="26" spans="1:9" ht="45">
      <c r="A26" s="26" t="s">
        <v>243</v>
      </c>
      <c r="B26" s="20" t="s">
        <v>132</v>
      </c>
      <c r="C26" s="27" t="s">
        <v>133</v>
      </c>
      <c r="D26" s="27" t="s">
        <v>50</v>
      </c>
      <c r="E26" s="27" t="s">
        <v>134</v>
      </c>
      <c r="F26" s="20" t="s">
        <v>35</v>
      </c>
      <c r="G26" s="27" t="s">
        <v>129</v>
      </c>
      <c r="H26" s="27" t="s">
        <v>135</v>
      </c>
      <c r="I26" s="27" t="s">
        <v>131</v>
      </c>
    </row>
    <row r="27" spans="1:9" ht="45">
      <c r="A27" s="26" t="s">
        <v>244</v>
      </c>
      <c r="B27" s="20" t="s">
        <v>136</v>
      </c>
      <c r="C27" s="27" t="s">
        <v>133</v>
      </c>
      <c r="D27" s="27" t="s">
        <v>50</v>
      </c>
      <c r="E27" s="27" t="s">
        <v>134</v>
      </c>
      <c r="F27" s="20" t="s">
        <v>35</v>
      </c>
      <c r="G27" s="27" t="s">
        <v>129</v>
      </c>
      <c r="H27" s="27" t="s">
        <v>135</v>
      </c>
      <c r="I27" s="27" t="s">
        <v>131</v>
      </c>
    </row>
    <row r="28" spans="1:9" ht="30">
      <c r="A28" s="26" t="s">
        <v>245</v>
      </c>
      <c r="B28" s="20" t="s">
        <v>137</v>
      </c>
      <c r="C28" s="27" t="s">
        <v>138</v>
      </c>
      <c r="D28" s="27" t="s">
        <v>50</v>
      </c>
      <c r="E28" s="27" t="s">
        <v>139</v>
      </c>
      <c r="F28" s="20" t="s">
        <v>35</v>
      </c>
      <c r="G28" s="27" t="s">
        <v>129</v>
      </c>
      <c r="H28" s="27" t="s">
        <v>135</v>
      </c>
      <c r="I28" s="27" t="s">
        <v>131</v>
      </c>
    </row>
    <row r="29" spans="1:9" ht="30">
      <c r="A29" s="27" t="s">
        <v>246</v>
      </c>
      <c r="B29" s="20" t="s">
        <v>140</v>
      </c>
      <c r="C29" s="27" t="s">
        <v>138</v>
      </c>
      <c r="D29" s="27" t="s">
        <v>50</v>
      </c>
      <c r="E29" s="27" t="s">
        <v>139</v>
      </c>
      <c r="F29" s="20" t="s">
        <v>35</v>
      </c>
      <c r="G29" s="27" t="s">
        <v>129</v>
      </c>
      <c r="H29" s="27" t="s">
        <v>135</v>
      </c>
      <c r="I29" s="27" t="s">
        <v>131</v>
      </c>
    </row>
    <row r="30" spans="1:9" ht="30">
      <c r="A30" s="21" t="s">
        <v>141</v>
      </c>
      <c r="B30" s="20" t="s">
        <v>142</v>
      </c>
      <c r="C30" s="20" t="s">
        <v>143</v>
      </c>
      <c r="D30" s="20" t="s">
        <v>51</v>
      </c>
      <c r="E30" s="20" t="s">
        <v>144</v>
      </c>
      <c r="F30" s="20" t="s">
        <v>35</v>
      </c>
      <c r="G30" s="20" t="s">
        <v>51</v>
      </c>
      <c r="H30" s="20" t="s">
        <v>51</v>
      </c>
      <c r="I30" s="20" t="s">
        <v>145</v>
      </c>
    </row>
    <row r="31" spans="1:9" ht="30">
      <c r="A31" s="21" t="s">
        <v>146</v>
      </c>
      <c r="B31" s="20" t="s">
        <v>147</v>
      </c>
      <c r="C31" s="20" t="s">
        <v>148</v>
      </c>
      <c r="D31" s="20" t="s">
        <v>51</v>
      </c>
      <c r="E31" s="20" t="s">
        <v>144</v>
      </c>
      <c r="F31" s="20" t="s">
        <v>35</v>
      </c>
      <c r="G31" s="20" t="s">
        <v>51</v>
      </c>
      <c r="H31" s="20" t="s">
        <v>51</v>
      </c>
      <c r="I31" s="20" t="s">
        <v>145</v>
      </c>
    </row>
    <row r="32" spans="1:9" ht="30">
      <c r="A32" s="21" t="s">
        <v>149</v>
      </c>
      <c r="B32" s="20" t="s">
        <v>150</v>
      </c>
      <c r="C32" s="20" t="s">
        <v>143</v>
      </c>
      <c r="D32" s="20" t="s">
        <v>51</v>
      </c>
      <c r="E32" s="20" t="s">
        <v>144</v>
      </c>
      <c r="F32" s="20" t="s">
        <v>35</v>
      </c>
      <c r="G32" s="20" t="s">
        <v>51</v>
      </c>
      <c r="H32" s="20" t="s">
        <v>51</v>
      </c>
      <c r="I32" s="20" t="s">
        <v>145</v>
      </c>
    </row>
    <row r="33" spans="1:9" ht="30">
      <c r="A33" s="21" t="s">
        <v>151</v>
      </c>
      <c r="B33" s="20" t="s">
        <v>152</v>
      </c>
      <c r="C33" s="20" t="s">
        <v>153</v>
      </c>
      <c r="D33" s="20" t="s">
        <v>51</v>
      </c>
      <c r="E33" s="20" t="s">
        <v>144</v>
      </c>
      <c r="F33" s="20" t="s">
        <v>35</v>
      </c>
      <c r="G33" s="20" t="s">
        <v>51</v>
      </c>
      <c r="H33" s="20" t="s">
        <v>51</v>
      </c>
      <c r="I33" s="20" t="s">
        <v>145</v>
      </c>
    </row>
    <row r="34" spans="1:9" ht="30">
      <c r="A34" s="21" t="s">
        <v>154</v>
      </c>
      <c r="B34" s="20" t="s">
        <v>155</v>
      </c>
      <c r="C34" s="20" t="s">
        <v>153</v>
      </c>
      <c r="D34" s="20" t="s">
        <v>51</v>
      </c>
      <c r="E34" s="20" t="s">
        <v>144</v>
      </c>
      <c r="F34" s="20" t="s">
        <v>35</v>
      </c>
      <c r="G34" s="20" t="s">
        <v>51</v>
      </c>
      <c r="H34" s="20" t="s">
        <v>51</v>
      </c>
      <c r="I34" s="20" t="s">
        <v>145</v>
      </c>
    </row>
    <row r="35" spans="1:9" ht="15">
      <c r="A35" s="21" t="s">
        <v>156</v>
      </c>
      <c r="B35" s="20" t="s">
        <v>157</v>
      </c>
      <c r="C35" s="20" t="s">
        <v>153</v>
      </c>
      <c r="D35" s="20" t="s">
        <v>51</v>
      </c>
      <c r="E35" s="20" t="s">
        <v>144</v>
      </c>
      <c r="F35" s="20" t="s">
        <v>35</v>
      </c>
      <c r="G35" s="20" t="s">
        <v>51</v>
      </c>
      <c r="H35" s="20" t="s">
        <v>51</v>
      </c>
      <c r="I35" s="20" t="s">
        <v>145</v>
      </c>
    </row>
    <row r="36" spans="1:9" ht="30">
      <c r="A36" s="21" t="s">
        <v>158</v>
      </c>
      <c r="B36" s="20" t="s">
        <v>329</v>
      </c>
      <c r="C36" s="20" t="s">
        <v>159</v>
      </c>
      <c r="D36" s="20" t="s">
        <v>160</v>
      </c>
      <c r="E36" s="20" t="s">
        <v>68</v>
      </c>
      <c r="F36" s="21" t="s">
        <v>36</v>
      </c>
      <c r="G36" s="20" t="s">
        <v>161</v>
      </c>
      <c r="H36" s="20" t="s">
        <v>162</v>
      </c>
      <c r="I36" s="20" t="s">
        <v>162</v>
      </c>
    </row>
    <row r="37" spans="1:9" ht="15">
      <c r="A37" s="21" t="s">
        <v>163</v>
      </c>
      <c r="B37" s="20" t="s">
        <v>329</v>
      </c>
      <c r="C37" s="20" t="s">
        <v>164</v>
      </c>
      <c r="D37" s="20" t="s">
        <v>50</v>
      </c>
      <c r="E37" s="20" t="s">
        <v>165</v>
      </c>
      <c r="F37" s="21" t="s">
        <v>36</v>
      </c>
      <c r="G37" s="20" t="s">
        <v>166</v>
      </c>
      <c r="H37" s="20" t="s">
        <v>167</v>
      </c>
      <c r="I37" s="20" t="s">
        <v>51</v>
      </c>
    </row>
    <row r="38" spans="1:9" ht="30">
      <c r="A38" s="21" t="s">
        <v>168</v>
      </c>
      <c r="B38" s="20" t="s">
        <v>330</v>
      </c>
      <c r="C38" s="20" t="s">
        <v>169</v>
      </c>
      <c r="D38" s="20" t="s">
        <v>170</v>
      </c>
      <c r="E38" s="20" t="s">
        <v>68</v>
      </c>
      <c r="F38" s="21" t="s">
        <v>36</v>
      </c>
      <c r="G38" s="20" t="s">
        <v>171</v>
      </c>
      <c r="H38" s="20" t="s">
        <v>172</v>
      </c>
      <c r="I38" s="21" t="s">
        <v>173</v>
      </c>
    </row>
    <row r="39" spans="1:9" ht="45">
      <c r="A39" s="21" t="s">
        <v>174</v>
      </c>
      <c r="B39" s="20" t="s">
        <v>175</v>
      </c>
      <c r="C39" s="20" t="s">
        <v>176</v>
      </c>
      <c r="D39" s="20" t="s">
        <v>177</v>
      </c>
      <c r="E39" s="20" t="s">
        <v>68</v>
      </c>
      <c r="F39" s="21" t="s">
        <v>35</v>
      </c>
      <c r="G39" s="20" t="s">
        <v>178</v>
      </c>
      <c r="H39" s="20" t="s">
        <v>179</v>
      </c>
      <c r="I39" s="21" t="s">
        <v>173</v>
      </c>
    </row>
    <row r="40" spans="1:9" ht="45">
      <c r="A40" s="21" t="s">
        <v>180</v>
      </c>
      <c r="B40" s="20" t="s">
        <v>181</v>
      </c>
      <c r="C40" s="20" t="s">
        <v>182</v>
      </c>
      <c r="D40" s="20" t="s">
        <v>50</v>
      </c>
      <c r="E40" s="20" t="s">
        <v>183</v>
      </c>
      <c r="F40" s="21" t="s">
        <v>36</v>
      </c>
      <c r="G40" s="20" t="s">
        <v>51</v>
      </c>
      <c r="H40" s="20" t="s">
        <v>162</v>
      </c>
      <c r="I40" s="20" t="s">
        <v>108</v>
      </c>
    </row>
    <row r="41" spans="1:9" ht="30">
      <c r="A41" s="26" t="s">
        <v>247</v>
      </c>
      <c r="B41" s="20" t="s">
        <v>331</v>
      </c>
      <c r="C41" s="20" t="s">
        <v>332</v>
      </c>
      <c r="D41" s="20" t="s">
        <v>50</v>
      </c>
      <c r="E41" s="20" t="s">
        <v>184</v>
      </c>
      <c r="F41" s="21" t="s">
        <v>36</v>
      </c>
      <c r="G41" s="20" t="s">
        <v>51</v>
      </c>
      <c r="H41" s="20" t="s">
        <v>167</v>
      </c>
      <c r="I41" s="20" t="s">
        <v>185</v>
      </c>
    </row>
    <row r="42" spans="1:9" ht="30">
      <c r="A42" s="26" t="s">
        <v>248</v>
      </c>
      <c r="B42" s="20" t="s">
        <v>186</v>
      </c>
      <c r="C42" s="20" t="s">
        <v>187</v>
      </c>
      <c r="D42" s="20" t="s">
        <v>50</v>
      </c>
      <c r="E42" s="20" t="s">
        <v>184</v>
      </c>
      <c r="F42" s="21" t="s">
        <v>36</v>
      </c>
      <c r="G42" s="20" t="s">
        <v>51</v>
      </c>
      <c r="H42" s="20" t="s">
        <v>167</v>
      </c>
      <c r="I42" s="20" t="s">
        <v>185</v>
      </c>
    </row>
    <row r="43" spans="1:9" ht="30">
      <c r="A43" s="26" t="s">
        <v>249</v>
      </c>
      <c r="B43" s="20" t="s">
        <v>333</v>
      </c>
      <c r="C43" s="20" t="s">
        <v>332</v>
      </c>
      <c r="D43" s="20" t="s">
        <v>50</v>
      </c>
      <c r="E43" s="20" t="s">
        <v>184</v>
      </c>
      <c r="F43" s="21" t="s">
        <v>36</v>
      </c>
      <c r="G43" s="20" t="s">
        <v>51</v>
      </c>
      <c r="H43" s="20" t="s">
        <v>167</v>
      </c>
      <c r="I43" s="20" t="s">
        <v>185</v>
      </c>
    </row>
    <row r="44" spans="1:9" ht="30">
      <c r="A44" s="26" t="s">
        <v>334</v>
      </c>
      <c r="B44" s="20" t="s">
        <v>335</v>
      </c>
      <c r="C44" s="20" t="s">
        <v>188</v>
      </c>
      <c r="D44" s="20" t="s">
        <v>50</v>
      </c>
      <c r="E44" s="20" t="s">
        <v>184</v>
      </c>
      <c r="F44" s="21" t="s">
        <v>36</v>
      </c>
      <c r="G44" s="20" t="s">
        <v>51</v>
      </c>
      <c r="H44" s="20" t="s">
        <v>167</v>
      </c>
      <c r="I44" s="20" t="s">
        <v>185</v>
      </c>
    </row>
    <row r="45" spans="1:9" ht="45">
      <c r="A45" s="21" t="s">
        <v>189</v>
      </c>
      <c r="B45" s="20" t="s">
        <v>190</v>
      </c>
      <c r="C45" s="20" t="s">
        <v>191</v>
      </c>
      <c r="D45" s="20" t="s">
        <v>50</v>
      </c>
      <c r="E45" s="20" t="s">
        <v>192</v>
      </c>
      <c r="F45" s="21" t="s">
        <v>36</v>
      </c>
      <c r="G45" s="20" t="s">
        <v>193</v>
      </c>
      <c r="H45" s="20" t="s">
        <v>194</v>
      </c>
      <c r="I45" s="20" t="s">
        <v>195</v>
      </c>
    </row>
    <row r="46" spans="1:9" ht="30">
      <c r="A46" s="21" t="s">
        <v>196</v>
      </c>
      <c r="B46" s="20" t="s">
        <v>197</v>
      </c>
      <c r="C46" s="20" t="s">
        <v>198</v>
      </c>
      <c r="D46" s="20" t="s">
        <v>199</v>
      </c>
      <c r="E46" s="20" t="s">
        <v>68</v>
      </c>
      <c r="F46" s="21" t="s">
        <v>36</v>
      </c>
      <c r="G46" s="20" t="s">
        <v>200</v>
      </c>
      <c r="H46" s="20" t="s">
        <v>201</v>
      </c>
      <c r="I46" s="20" t="s">
        <v>202</v>
      </c>
    </row>
    <row r="47" spans="1:9" ht="30">
      <c r="A47" s="21" t="s">
        <v>203</v>
      </c>
      <c r="B47" s="20" t="s">
        <v>204</v>
      </c>
      <c r="C47" s="20" t="s">
        <v>205</v>
      </c>
      <c r="D47" s="20" t="s">
        <v>206</v>
      </c>
      <c r="E47" s="20" t="s">
        <v>68</v>
      </c>
      <c r="F47" s="21" t="s">
        <v>36</v>
      </c>
      <c r="G47" s="20" t="s">
        <v>207</v>
      </c>
      <c r="H47" s="20" t="s">
        <v>208</v>
      </c>
      <c r="I47" s="20" t="s">
        <v>209</v>
      </c>
    </row>
    <row r="48" spans="1:9" ht="30">
      <c r="A48" s="21" t="s">
        <v>210</v>
      </c>
      <c r="B48" s="20" t="s">
        <v>211</v>
      </c>
      <c r="C48" s="20" t="s">
        <v>212</v>
      </c>
      <c r="D48" s="20" t="s">
        <v>206</v>
      </c>
      <c r="E48" s="20" t="s">
        <v>32</v>
      </c>
      <c r="F48" s="21" t="s">
        <v>36</v>
      </c>
      <c r="G48" s="20" t="s">
        <v>213</v>
      </c>
      <c r="H48" s="20" t="s">
        <v>214</v>
      </c>
      <c r="I48" s="20" t="s">
        <v>215</v>
      </c>
    </row>
    <row r="49" spans="1:9" ht="30">
      <c r="A49" s="21" t="s">
        <v>216</v>
      </c>
      <c r="B49" s="20" t="s">
        <v>217</v>
      </c>
      <c r="C49" s="20" t="s">
        <v>218</v>
      </c>
      <c r="D49" s="20" t="s">
        <v>206</v>
      </c>
      <c r="E49" s="20" t="s">
        <v>32</v>
      </c>
      <c r="F49" s="21" t="s">
        <v>36</v>
      </c>
      <c r="G49" s="20" t="s">
        <v>213</v>
      </c>
      <c r="H49" s="20" t="s">
        <v>214</v>
      </c>
      <c r="I49" s="20" t="s">
        <v>215</v>
      </c>
    </row>
    <row r="50" spans="1:9" ht="30">
      <c r="A50" s="21" t="s">
        <v>219</v>
      </c>
      <c r="B50" s="20" t="s">
        <v>220</v>
      </c>
      <c r="C50" s="20" t="s">
        <v>221</v>
      </c>
      <c r="D50" s="20" t="s">
        <v>222</v>
      </c>
      <c r="E50" s="20" t="s">
        <v>68</v>
      </c>
      <c r="F50" s="21" t="s">
        <v>35</v>
      </c>
      <c r="G50" s="20" t="s">
        <v>223</v>
      </c>
      <c r="H50" s="20" t="s">
        <v>224</v>
      </c>
      <c r="I50" s="20" t="s">
        <v>202</v>
      </c>
    </row>
    <row r="51" spans="1:9" ht="30">
      <c r="A51" s="21" t="s">
        <v>34</v>
      </c>
      <c r="B51" s="20" t="s">
        <v>225</v>
      </c>
      <c r="C51" s="20" t="s">
        <v>226</v>
      </c>
      <c r="D51" s="20" t="s">
        <v>227</v>
      </c>
      <c r="E51" s="20" t="s">
        <v>68</v>
      </c>
      <c r="F51" s="21" t="s">
        <v>36</v>
      </c>
      <c r="G51" s="20" t="s">
        <v>228</v>
      </c>
      <c r="H51" s="20" t="s">
        <v>229</v>
      </c>
      <c r="I51" s="20" t="s">
        <v>209</v>
      </c>
    </row>
    <row r="52" spans="1:9" ht="30">
      <c r="A52" s="21" t="s">
        <v>230</v>
      </c>
      <c r="B52" s="20" t="s">
        <v>231</v>
      </c>
      <c r="C52" s="20" t="s">
        <v>232</v>
      </c>
      <c r="D52" s="20" t="s">
        <v>50</v>
      </c>
      <c r="E52" s="20" t="s">
        <v>32</v>
      </c>
      <c r="F52" s="21" t="s">
        <v>36</v>
      </c>
      <c r="G52" s="20" t="s">
        <v>166</v>
      </c>
      <c r="H52" s="20" t="s">
        <v>233</v>
      </c>
      <c r="I52" s="20" t="s">
        <v>51</v>
      </c>
    </row>
    <row r="53" spans="1:9" ht="15">
      <c r="A53" s="24" t="s">
        <v>250</v>
      </c>
      <c r="B53" s="20" t="s">
        <v>234</v>
      </c>
      <c r="C53" s="25" t="s">
        <v>235</v>
      </c>
      <c r="D53" s="20" t="s">
        <v>50</v>
      </c>
      <c r="E53" s="20" t="s">
        <v>165</v>
      </c>
      <c r="F53" s="21" t="s">
        <v>36</v>
      </c>
      <c r="G53" s="20" t="s">
        <v>166</v>
      </c>
      <c r="H53" s="20" t="s">
        <v>51</v>
      </c>
      <c r="I53" s="20" t="s">
        <v>51</v>
      </c>
    </row>
    <row r="54" spans="1:9" ht="15">
      <c r="A54" s="26" t="s">
        <v>251</v>
      </c>
      <c r="B54" s="20" t="s">
        <v>236</v>
      </c>
      <c r="C54" s="25" t="s">
        <v>235</v>
      </c>
      <c r="D54" s="20" t="s">
        <v>50</v>
      </c>
      <c r="E54" s="20" t="s">
        <v>165</v>
      </c>
      <c r="F54" s="21" t="s">
        <v>36</v>
      </c>
      <c r="G54" s="20" t="s">
        <v>166</v>
      </c>
      <c r="H54" s="20" t="s">
        <v>51</v>
      </c>
      <c r="I54" s="20" t="s">
        <v>51</v>
      </c>
    </row>
  </sheetData>
  <mergeCells count="7">
    <mergeCell ref="I1:I2"/>
    <mergeCell ref="A1:B1"/>
    <mergeCell ref="C1:C2"/>
    <mergeCell ref="D1:E1"/>
    <mergeCell ref="F1:F2"/>
    <mergeCell ref="G1:G2"/>
    <mergeCell ref="H1:H2"/>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2018-08-14T21:34:25Z</dcterms:modified>
  <cp:category/>
  <cp:version/>
  <cp:contentType/>
  <cp:contentStatus/>
</cp:coreProperties>
</file>