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tabRatio="645" activeTab="1"/>
  </bookViews>
  <sheets>
    <sheet name="MATRIZ TANQUE VOLADOR I " sheetId="1" r:id="rId1"/>
    <sheet name="CARGOS TANQUE NIVELES " sheetId="6" r:id="rId2"/>
    <sheet name="Hoja2" sheetId="3" r:id="rId3"/>
  </sheets>
  <definedNames>
    <definedName name="_xlnm.Print_Area" localSheetId="2">'Hoja2'!$A$1:$I$54</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<sst xmlns="http://schemas.openxmlformats.org/spreadsheetml/2006/main" count="1173" uniqueCount="345">
  <si>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</si>
  <si>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</si>
  <si>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</si>
  <si>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</si>
  <si>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</si>
  <si>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</si>
  <si>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</si>
  <si>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</si>
  <si>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</si>
  <si>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</si>
  <si>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</si>
  <si>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</si>
  <si>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</si>
  <si>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</si>
  <si>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</si>
  <si>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Cargo</t>
  </si>
  <si>
    <t>Nivel</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</si>
  <si>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</si>
  <si>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</si>
  <si>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</si>
  <si>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</si>
  <si>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</si>
  <si>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</si>
  <si>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</si>
  <si>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</si>
  <si>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</si>
  <si>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</si>
  <si>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</si>
  <si>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</si>
  <si>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</si>
  <si>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</si>
  <si>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</si>
  <si>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</si>
  <si>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</si>
  <si>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CONDICIONES DE SEGURIDAD-EXCAVACIONES</t>
  </si>
  <si>
    <t>SECUELA, CALIFICACIÓN DE ENFERMEDAD LABORAL</t>
  </si>
  <si>
    <t>SECUELA, CALIFICACIÓN DE ENFERMEDAD LABORAL, MUERTE</t>
  </si>
  <si>
    <t>EFECTO POSIBLE</t>
  </si>
  <si>
    <t>CONTROLES EXISTENTES</t>
  </si>
  <si>
    <t>PEOR CONSECUENCIA</t>
  </si>
  <si>
    <t>CONTROLES ADMINISTRATIVOS, SEÑALIZACIÓN Y ADVERTENCIA</t>
  </si>
  <si>
    <t>CAPACITACIÓN Y ENTRENAMIENTO</t>
  </si>
  <si>
    <t>CONTROL OPERACIONAL</t>
  </si>
  <si>
    <t>CLASIFICACIÓN</t>
  </si>
  <si>
    <t>DESCRIPCIÓN</t>
  </si>
  <si>
    <t>MEDIO</t>
  </si>
  <si>
    <t>INDIVIDUO</t>
  </si>
  <si>
    <t>FÍSICO - ILUMINACIÓN</t>
  </si>
  <si>
    <t>AUSENCIA O EXCESO DE LUZ EN UN AMBIENTE</t>
  </si>
  <si>
    <t>ESTRÉS, DIFICULTAD PARA VER, CANSANCIO VISUAL</t>
  </si>
  <si>
    <t>PG INSPECCIONES, PG EMERGENCIA</t>
  </si>
  <si>
    <t>N/A</t>
  </si>
  <si>
    <t>AUTOCUIDADO E HIGIENE</t>
  </si>
  <si>
    <t>PG HIGIENE</t>
  </si>
  <si>
    <t>FÍSICO - RUIDO</t>
  </si>
  <si>
    <t>MÁQUINARIA O EQUIPO</t>
  </si>
  <si>
    <t>SORDERA, ESTRÉS, HIPOACUSIA, CEFALÉA, IRRATIBILIDAD</t>
  </si>
  <si>
    <t>PVE RUIDO</t>
  </si>
  <si>
    <t>FORTALECIMIENTO PV RUIDO</t>
  </si>
  <si>
    <t>FÍSICO - VIBRACIONES</t>
  </si>
  <si>
    <t>MAREOS, VÓMITOS, Y SÍNTOMAS NEURÓLOGICOS</t>
  </si>
  <si>
    <t>AUTOCUIDADO</t>
  </si>
  <si>
    <t>FÍSICO - TEMPERATURAS EXTREMAS CALOR</t>
  </si>
  <si>
    <t>ENERGÍA TÉRMICA, CAMBIO DE TEMPERATURA DURANTE LOS RECORRIDOS</t>
  </si>
  <si>
    <t>QUEMADURA, GOLPE DE CALOR, DEFICIT SALINO, AFFECIONES CUTÁNEAS, DESHIDRATACIÓN</t>
  </si>
  <si>
    <t>SECUELA</t>
  </si>
  <si>
    <t>FÍSICO - TEMPERATURAS EXTREMAS FRÍO</t>
  </si>
  <si>
    <t>ENFRIAMIENTO GENERAL, HIPOTERMIA ACCIDENTAL</t>
  </si>
  <si>
    <t>ELEMENTOS DE PROTECCIÓN PERSONAL</t>
  </si>
  <si>
    <t>FÍSICO - RADIACIÓN IONIZANTE</t>
  </si>
  <si>
    <t>X, GAMMA, ALFA, BETA, NEUTRONES</t>
  </si>
  <si>
    <t>QUEMADURAS</t>
  </si>
  <si>
    <t>PVE RADIACIÓN</t>
  </si>
  <si>
    <t>FORTALECIMIENTO PVE RADIACIÓN</t>
  </si>
  <si>
    <t>FÍSICO - RADIACIÓN NO IONIZANTE</t>
  </si>
  <si>
    <t>INFRAROJA, ULTRAVIOLETA, VISIBLE, RADIOFRECUENCIA, MICROONDAS, LÁSER</t>
  </si>
  <si>
    <t>LESIONES DÉRMICAS</t>
  </si>
  <si>
    <t>BUENAS PRACTICAS Y CUIDADOS</t>
  </si>
  <si>
    <t>QUÍMICO - POLVOS INORGÁNICOS</t>
  </si>
  <si>
    <t>POLVOS INORGÁNICOS</t>
  </si>
  <si>
    <t>COMPLICACIONES RESPIRATORIAS</t>
  </si>
  <si>
    <t>PG INSPECCIONES, PG EMERGENCIA, PG RIESGO QUÍMICO</t>
  </si>
  <si>
    <t>NS QUIMICOS</t>
  </si>
  <si>
    <t>BUENAS PRACTICAS Y USO DE EPP</t>
  </si>
  <si>
    <t>QUÍMICO - MATERIAL PARTICULADO</t>
  </si>
  <si>
    <t>MATERIAL PARTICULADO</t>
  </si>
  <si>
    <t>FORTALECIMIENTO PVE QUÍMICO</t>
  </si>
  <si>
    <t>QUÍMICO - ALMACENAMIENTO DE PRODUCTOS QUÍMICOS</t>
  </si>
  <si>
    <t>MALA DISTRIBUCIÓN DE PRODUCTOS</t>
  </si>
  <si>
    <t>QUEMADURAS, LESIONES DÉRMICAS, LESIONES ENVÍAS RESPIRATORIAS, INTOXICACIÓN, NAUSEAS, VÓMITOS</t>
  </si>
  <si>
    <t>PG INSPECCIONES, PG EMERGENCIA, PG RIESGO QUÍMICO, REQUISITOS MÍNIMOS PARA MANEJOS DE EXPLOSIONES</t>
  </si>
  <si>
    <t>BUENAS PRACTICAS, TÉCNICAS DE ALMACENAMIENTO</t>
  </si>
  <si>
    <t>PG INSPECCIONES</t>
  </si>
  <si>
    <t>QUÍMICO - HUMOS</t>
  </si>
  <si>
    <t>HUMOS METÁLICOS O NO METÁLICOS</t>
  </si>
  <si>
    <t>BUENAS PRACTICAS, AUTOCUIDADO Y EPP</t>
  </si>
  <si>
    <t>QUÍMICO - GASES Y VAPORES DETECTABLES ORGANOLÉPTICAMENTE</t>
  </si>
  <si>
    <t>GASES Y VAPORES</t>
  </si>
  <si>
    <t>LESIONES EN LA PIEL, MUERTE</t>
  </si>
  <si>
    <t>QUÍMICO - GASES Y VAPORES NO DETECTABLES ORGANOLÉPTICAMENTE</t>
  </si>
  <si>
    <t>PROCEDIMIENTO Y BUENAS PRACTICAS, NS PARA MANEJO DE PELIGRO QUÍMICO</t>
  </si>
  <si>
    <t>QUÍMICO - LÍQUIDOS</t>
  </si>
  <si>
    <t>LÍQUIDOS, NEBLINAS, ROCIOS</t>
  </si>
  <si>
    <t>QUEMADURAS IRRITACIONES, LESIONES DE PIEL</t>
  </si>
  <si>
    <t>MICROORGANISMOS</t>
  </si>
  <si>
    <t>GRIPAS, NAUSEAS, MAREOS, MALESTAR GENERAL</t>
  </si>
  <si>
    <t>PVE BIOLÓGICO</t>
  </si>
  <si>
    <t>NS BIOLÓGICO</t>
  </si>
  <si>
    <t>BUENAS PRACTICAS</t>
  </si>
  <si>
    <t>MICROORGANISMOS EN EL AMBIENTE</t>
  </si>
  <si>
    <t>LESIONES EN LA PIEL, MALESTAR GENERAL</t>
  </si>
  <si>
    <t>PVE BIOLÓGICO, ELEMENTOS DE PROTECCION PERSONAL</t>
  </si>
  <si>
    <t>AUTOCIODADO E HIGIENE, USO DE EPP</t>
  </si>
  <si>
    <t>BIOLÓGICO - HONGOS</t>
  </si>
  <si>
    <t>HONGOS</t>
  </si>
  <si>
    <t>LESIONES EN LA PIEL</t>
  </si>
  <si>
    <t>AUTOCUIDADO E HIGIENE, USO DE EPP</t>
  </si>
  <si>
    <t>BIOLÓGICO - FLUIDOS</t>
  </si>
  <si>
    <t>FLUIDOS</t>
  </si>
  <si>
    <t>BIOLÓGICO - PARÁSITOS</t>
  </si>
  <si>
    <t>PARÁSITOS</t>
  </si>
  <si>
    <t>LESIONES, INFECCIONES PARASITARIAS</t>
  </si>
  <si>
    <t>BIOLÓGICO - MORDEDURAS - PICADURAS</t>
  </si>
  <si>
    <t>ANIMALES VIVOS</t>
  </si>
  <si>
    <t>LESIONES EN TEJIDOS, INFECCIONES, ENFERMADES INFECTOCONTAGIOSAS</t>
  </si>
  <si>
    <t>BIOMECÁNICO - SOBRECARGAS</t>
  </si>
  <si>
    <t>CARGA DE UN PESO MAYOR AL RECOMENDADO</t>
  </si>
  <si>
    <t>LESIONES OSTEOMUSCULARES</t>
  </si>
  <si>
    <t>PVE BIOMECÁNICO, PROGRAMA PAUSAS ACTIVAS, PG MEDICINA PREVENTIVA Y DEL TRABAJO</t>
  </si>
  <si>
    <t>NS MANEJO DE CARGAS</t>
  </si>
  <si>
    <t>LEVANTAMIENTO MANUAL Y MECÁNICO DE CARGAS</t>
  </si>
  <si>
    <t>FORTALECIMIENTO PVE BIOMECÁNICO</t>
  </si>
  <si>
    <t>FORZADAS, PROLONGADAS EN PERSONAL OPERATIVO</t>
  </si>
  <si>
    <t>DOLOR DE ESPALDA, LESIONES EN LA COLUMNA</t>
  </si>
  <si>
    <t>PVE BIOMECÁNICO, EXÁMENES PERIODICOS, PG MEDICINA PREVENTIVA Y DEL TRABAJO</t>
  </si>
  <si>
    <t>HIGIENE POSTURAL</t>
  </si>
  <si>
    <t>POSTURA SEDENTE PROLONGADA EN PERSONAL ADMINISTRATIVO</t>
  </si>
  <si>
    <t>HIGIENE POSTURAL, MOVIMIENTOS REPETITIVOS</t>
  </si>
  <si>
    <t>LESIONES OSTEOMUSCULARES, TRANSTORNO DE TRAUMA ACUMULATIVO</t>
  </si>
  <si>
    <t>PVE BIOMECÁNICO, PG MEDICINA PREVENTIVA Y DEL TRABAJO</t>
  </si>
  <si>
    <t>MOVIMIENTOS REPETITIVOS EN MIEMBROS SUPERIORES</t>
  </si>
  <si>
    <t>PSICOSOCIAL - CLIMA LABORAL</t>
  </si>
  <si>
    <t>RELACIONES, COHESIÓN, CALIDAD DE INTERACCIONES NO EFECTIVA, NO HAY TRABAJO EN EQUIPO</t>
  </si>
  <si>
    <t>ENFERMEDADES DIGESTIVAS, IRRITABILIDAD</t>
  </si>
  <si>
    <t>PVE PSICOSOCIAL</t>
  </si>
  <si>
    <t>FORTALECIMIENTO PVE PSICOSOCIAL</t>
  </si>
  <si>
    <t>PSICOSOCIAL - CONDICIONES DE LA TAREA</t>
  </si>
  <si>
    <t>CARGA MENTAL, DEMANDAS EMOCIONALES, INESPECIFICIDAD DE DEFINICIÓN DE ROLES, MONOTONÍA</t>
  </si>
  <si>
    <t>ESTRÉS, CEFALÉA, IRRITABILIDAD</t>
  </si>
  <si>
    <t>PSICOSOCIAL - ORGANIZACIÓN DEL TRABAJO</t>
  </si>
  <si>
    <t>TECNOLOGÍA NO AVANZADA, COMUNICACIÓN NO EFECTIVA, SOBRECARGA CUANTITATIVA Y CUALITATIVA, NO HAY VARIACIÓN EN FORMA DE TRABAJO</t>
  </si>
  <si>
    <t>PSICOSOCIAL - ORGANIZACIÓN HORARIA</t>
  </si>
  <si>
    <t>JORNADA QUE SOBREPASA LAS 8 HORAS DIARIAS, AUSENCIA DE PAUSAS, TRABAJO NOCTURNO, HORAS EXTRAS FRECUENTES</t>
  </si>
  <si>
    <t>ESTRÉS, DEPRESIÓN, DESMOTIVACIÓN, AUSENCIA DE ATENCIÓN</t>
  </si>
  <si>
    <t>PSICOSOCIAL - GESTIÓN PERSONAL</t>
  </si>
  <si>
    <t>ESTILOS DE MANDO RÍGIDOS, AUSENCIA DE CAPACITACIÓN, AUSENCIA DE PROGRAMAS DE BIENESTAR</t>
  </si>
  <si>
    <t>PSICOSOCIAL - INTERFASE TAREA / PERSONA</t>
  </si>
  <si>
    <t>DIFERENCIA ENTRE EL PERFIL DE LA PERSONA Y DE LA TAREA</t>
  </si>
  <si>
    <t>CONDICIONES DE SEGURIDAD - ELÉCTRICO</t>
  </si>
  <si>
    <t>QUEMADURAS, ELECTROCUCIÓN, ARITMIA CARDIACA, MUERTE</t>
  </si>
  <si>
    <t>PG INSPECCIONES, PG EMERGENCIA, REQUISITOS MÍNIMOS PARA LÍNEAS ELÉCTRICAS</t>
  </si>
  <si>
    <t>NS LÍNEAS ELÉCTRICAS</t>
  </si>
  <si>
    <t>BUENAS PRACTICAS, APLICACIÓN DE PROCEDIMIENTOS</t>
  </si>
  <si>
    <t>CONDICIONES DE SEGURIDAD - INCENDIO</t>
  </si>
  <si>
    <t>INTOXICACIÓN, QUEMADURAS</t>
  </si>
  <si>
    <t>BRIGADAS DE EMERGENCIA</t>
  </si>
  <si>
    <t>NS PLANES DE EMERGENCIA</t>
  </si>
  <si>
    <t>REPORTES DE CONDICIONES INSEGURAS</t>
  </si>
  <si>
    <t>CONDICIONES DE SEGURIDAD - MECÁNICO MÁQUINARIA</t>
  </si>
  <si>
    <t>ATRAPAMIENTO, AMPUTACIÓN, APLASTAMIENTO, FRACTURA</t>
  </si>
  <si>
    <t>PG INSPECCIONES, PG EMERGENCIA, REQUISITOS PARA MANEJO DE MÁQUINAS, REQUISITOS PARA REALIZAR LABORES EN TALLERES</t>
  </si>
  <si>
    <t>NS EQUIPOS</t>
  </si>
  <si>
    <t>BUENAS PRACTICAS, PROCEDIMIENTOS, INSPECCIONES PREUSO OPERACIONALES</t>
  </si>
  <si>
    <t>INSPECCIONES PREOPERACIONALES</t>
  </si>
  <si>
    <t>CONDICIONES DE SEGURIDAD - MECÁNICO HERRAMIENTAS</t>
  </si>
  <si>
    <t>HERRAMIENTAS MANUALES</t>
  </si>
  <si>
    <t>QUEMADURAS, LESIONES, PELLIZCOS, APLASTAMIENTOS</t>
  </si>
  <si>
    <t>REQUISITOS MANEJO DE EQUIPOS EMPLEADOS EN LABORES DE CONSTRUCCION ACUEDUCTO Y ALCANTARILLADO, PG INSPECCIONES,PG EMERGENCIA, REQUISITOS  PARA EL MANEJO DE MÁQUINAS HERRAMIENTAS</t>
  </si>
  <si>
    <t>NS HERRAMIENTAS</t>
  </si>
  <si>
    <t>BUENAS PRACTICAS,  INSPECCIONES OPERACIONALES</t>
  </si>
  <si>
    <t>CONDICIONES DE SEGURIDAD - PÚBLICO</t>
  </si>
  <si>
    <t>ATRACO, ROBO, ATENTADO, SECUESTROS, DE ORDEN PÚBLICO</t>
  </si>
  <si>
    <t>HERIDAS, LESIONES FÍSICAS / PSICOLÓGICAS</t>
  </si>
  <si>
    <t>UNIFORMES CORPORATIVOS, CHAQUETAS CORPORATIVAS, CARNETIZACIÓN</t>
  </si>
  <si>
    <t>CAPACITACIÓN</t>
  </si>
  <si>
    <t>SEGUIMIENTO A ACCIONES PREVENTIVAS Y CORRECTIVAS</t>
  </si>
  <si>
    <t>SUPERFICIES DE TRABAJO IRREGULARES O DESLIZANTES</t>
  </si>
  <si>
    <t>CAÍDAS DEL MISMO Y DISTINTO NIVEL, FRACTURAS, GOLPE CON OBJETOS</t>
  </si>
  <si>
    <t>INMERSIÓN, MUERTE</t>
  </si>
  <si>
    <t>CONDICIONES DE SEGURIDAD - ACCIDENTES DE TRÁNSITO</t>
  </si>
  <si>
    <t>ATROPELLAMIENTO, ENVESTIDA</t>
  </si>
  <si>
    <t>LESIONES, PÉRDIDAS MATERIALES, MUERTE</t>
  </si>
  <si>
    <t>PG SEGURIDAD VIAL</t>
  </si>
  <si>
    <t>NS SEGURIDAD VIAL</t>
  </si>
  <si>
    <t>REPORTE DE CONDICIONES</t>
  </si>
  <si>
    <t>LISTAS PREOPERACIONALES, MANTENIMIENTO PREVENTIVO Y CORRECTIVO</t>
  </si>
  <si>
    <t>CONDICIONES DE SEGURIDAD - ESPACIOS CONFINADOS</t>
  </si>
  <si>
    <t>INGRESO A POZOS, RED DE ACUEDUCTO, EXCAVACIONES</t>
  </si>
  <si>
    <t>INTOXICACIÓN, ASFIXIA</t>
  </si>
  <si>
    <t>PG INSPECCIONES, PG EMERGENCIA, REQUISITOS MÍNIMOS DE SEGURIDAD E HIGIENE PARA ESPACIOS CONFINADOS</t>
  </si>
  <si>
    <t>NS ESPACIOS CONFINADOS</t>
  </si>
  <si>
    <t>BUENAS PRACTICAS, USO DE EPP Y COLECTIVOS</t>
  </si>
  <si>
    <t>LISTAS PREOPERACIONALES</t>
  </si>
  <si>
    <t>CONDICIONES DE SEGURIDAD - TRABAJOS EN ALTURAS</t>
  </si>
  <si>
    <t>MANTENIMIENTO DE PUENTE GRUAS, LIMPIEZA DE CANALES, MANTENIMIENTO DE INSTALACIONES LOCATIVAS, MANTENIMIENTO Y REPARACION DE POZOS</t>
  </si>
  <si>
    <t>LESIONES, FRACTURAS</t>
  </si>
  <si>
    <t>PG INSPECCIONES, PG EMERGENCIA, REQUISITOS MÍNIMOS DE SEGURIDAD E HIGIENE PARA TRABAJOS EN ALTURAS</t>
  </si>
  <si>
    <t>NS TRABAJO EN ALTURAS</t>
  </si>
  <si>
    <t>BUENAS PRACTICAS Y USO DE EPP COLECTIVOS</t>
  </si>
  <si>
    <t>USO EPP, LISTAS PREOPERACIONALES</t>
  </si>
  <si>
    <t>CONDICIONES DE SEGURIDAD - IZAJE MÁQUINARIA Y EQUIPO</t>
  </si>
  <si>
    <t>LIMPIEZA DE CANALES, REPARACIONES DOMICILIARIAS, LIMPIEZA DE REDES PRINCIPALES Y DOMICILIARIAS, REPARACION DE REDES</t>
  </si>
  <si>
    <t>APLASTAMIENTO, CAÍDA DE EQUIPO Y MATERIAL, PÉRDIDAS ECONÓMICAS, ATRAPAMIENTO</t>
  </si>
  <si>
    <t>NS DE IZAJE</t>
  </si>
  <si>
    <t>BUENAS PRACTICAS, INSPECCIONES PREOPERACIONALES</t>
  </si>
  <si>
    <t>USO ADECUADO DE LENGUAJE PARA OPERACIONES DE IZAJE</t>
  </si>
  <si>
    <t>CONDICIONES DE SEGURIDAD - IZAJE CON PUENTE GRUA</t>
  </si>
  <si>
    <t>CARGA Y DESCARGA DE MÁQUINARIAS Y EQUIPOS</t>
  </si>
  <si>
    <t>APLASTAMIENTO, ATRAPAMIENTO, AMPUTACIÓN, PÉRDIDAS MATERIALES, FRACTURAS</t>
  </si>
  <si>
    <t>CONDICIONES DE SEGURIDAD - SOLDADURA</t>
  </si>
  <si>
    <t>REPARACIONES DE REDES Y SUMIDEROS Y TRABAJOS EN TALLER</t>
  </si>
  <si>
    <t>LESIONES OCULARES, LESIONES DÉRMICAS, INCENDIO, EXPLOSIÓN, PÉRDIDAS MATERIALES</t>
  </si>
  <si>
    <t>PG INSPECCIONES, PG EMERGENCIA, REQUISITOS MÍNIMOS DE SEGURIDAD E HIGIENE PARA EL MANEJO DE GAS COMPRIMIDO</t>
  </si>
  <si>
    <t>NS DE TRABAJO EN CALIENTE</t>
  </si>
  <si>
    <t>EPP, PROCEDIMIENTO, INSPECCIÓN PREOPERACIONAL</t>
  </si>
  <si>
    <t>REPARACIONES DE REDES E INSTALACIONES</t>
  </si>
  <si>
    <t>ATRAPAMIENTO, APLASTAMIENTO, LESIONES, FRACTURAS</t>
  </si>
  <si>
    <t>PG INSPECCIONES, PG EMERGENCIA, REQUISITOS MÍNIMOS DE SEGURIDAD E HIGIENE PARA EXCAVACIÓN</t>
  </si>
  <si>
    <t>NS EXCAVACIONES</t>
  </si>
  <si>
    <t>EPP Y COLECTIVOS, PROCEDIMIENTOS, INSPECCIONES PREOPERACIONALES</t>
  </si>
  <si>
    <t>CONDICIONES DE SEGURIDAD - TECNOLÓGICO</t>
  </si>
  <si>
    <t>EXPLOSION, FUGA, DERRAME E INCENDIO</t>
  </si>
  <si>
    <t>INTOXICACIÓN, QUEMADURAS, LESIONES, ATRAPAMIENTO</t>
  </si>
  <si>
    <t>PROTOCOLOS DE EVACUACIÓN, PUNTO DE ENCUENTRO</t>
  </si>
  <si>
    <t>SISMOS, INCENDIOS, INUNDACIONES, TERREMOTOS, VENDAVALES</t>
  </si>
  <si>
    <t>LESIONES, ATRAPAMIENTO, APLASTAMIENTO, PÉRDIDAS MATERIALES</t>
  </si>
  <si>
    <t>LLUVIAS, GRANIZADA, HELADAS</t>
  </si>
  <si>
    <t>BIOLÓGICO - VIRUS PERSONAL OPERATIVO</t>
  </si>
  <si>
    <t>BIOLÓGICO - VIRUS PERSONAL ADMINISTRATIVO</t>
  </si>
  <si>
    <t>MICROORGANISMOS EN AMBIENTE Y ATENCIÓN DE PERSONAS</t>
  </si>
  <si>
    <t>BIOLÓGICO - BACTERIAS PERSONAL OPERATIVO</t>
  </si>
  <si>
    <t>BIOLÓGICO - BACTERIAS PERSONAL ADMINISTRATIVO</t>
  </si>
  <si>
    <t>MICROORGANISMOS EN AMBIENTE DE Y ATENCIÓN DE PERSONAS</t>
  </si>
  <si>
    <t>BIOMECÁNICO - POSTURAS EN TRABAJO OPERATIVO</t>
  </si>
  <si>
    <t>BIOMECÁNICO - POSTURAS EN TRABAJO ADMINISTRATIVO</t>
  </si>
  <si>
    <t>BIOMECÁNICO - MOVIMIENTOS REPETITIVOS EN PERSONAL OPERATIVO</t>
  </si>
  <si>
    <t>BIOMECÁNICO - MOVIMIENTOS REPETITIVOS EN PERSONAL ADMINISTRATIVO</t>
  </si>
  <si>
    <t>CONDICIONES DE SEGURIDAD - LOCATIVO EN INSTALACIONES</t>
  </si>
  <si>
    <t>CONDICIONES DE SEGURIDAD - LOCATIVO EN TERRENO</t>
  </si>
  <si>
    <t>CONDICIONES DE SEGURIDAD - LOCATIVO EN ALMACENES Y/O BODEGAS</t>
  </si>
  <si>
    <t>FENÓMENOS NATURALES 1</t>
  </si>
  <si>
    <t>FENÓMENOS NATURALES 2</t>
  </si>
  <si>
    <t>Nivel de Probabilidad</t>
  </si>
  <si>
    <t>Nivel de Consecuencia</t>
  </si>
  <si>
    <t>Nivel de Riesgo (NR) e Intervención</t>
  </si>
  <si>
    <t>Nro. De Expuestos</t>
  </si>
  <si>
    <t>SI</t>
  </si>
  <si>
    <t>AREA SISTEMA MAESTRO</t>
  </si>
  <si>
    <t>OPERACIÓN Y MANTENIMIENTO</t>
  </si>
  <si>
    <t>CARGO Y NIVEL</t>
  </si>
  <si>
    <t>TOTAL</t>
  </si>
  <si>
    <t>RESOLUCION 1111</t>
  </si>
  <si>
    <t>TAREA</t>
  </si>
  <si>
    <t>Profesional</t>
  </si>
  <si>
    <t>Pagina 440</t>
  </si>
  <si>
    <t>Realizar la ejecucion y control en la adquisicion de suministros y servicios, ejecucion de obras o consultorias, soluciones de problemas de carácter tecnico y operativo en la ejecucion del mantenimiento preventivo y correctivo de redes matrices y accesorios, tanques de almacenamiento de agua potable y demas sistemas, asegurando la correcta gestion integral de los procesos del area.</t>
  </si>
  <si>
    <r>
      <rPr>
        <b/>
        <sz val="11"/>
        <color indexed="8"/>
        <rFont val="Calibri"/>
        <family val="2"/>
      </rPr>
      <t>1.</t>
    </r>
    <r>
      <rPr>
        <sz val="11"/>
        <color theme="1"/>
        <rFont val="Calibri"/>
        <family val="2"/>
        <scheme val="minor"/>
      </rPr>
      <t xml:space="preserve"> Supervisar la calidad de los materiales suministrados a través de contratos conforme a los requerimientos y especificaciones técnicas para la ejecución de las obras de mantenimientos en el área.                                                                                                                                                </t>
    </r>
    <r>
      <rPr>
        <b/>
        <sz val="11"/>
        <color indexed="8"/>
        <rFont val="Calibri"/>
        <family val="2"/>
      </rPr>
      <t>2.</t>
    </r>
    <r>
      <rPr>
        <sz val="11"/>
        <color theme="1"/>
        <rFont val="Calibri"/>
        <family val="2"/>
        <scheme val="minor"/>
      </rPr>
      <t xml:space="preserve"> Realizar el control de los contratos del área a través de la aplicación del sistemade gestión de calidad de interventoria, con el propósito de obtener los productos y servicios requeridos para la conducción y distribución de agua potable en redes matrices y a su vez con el objeto de dar cumplimiento a la reglamentación vigente.                                                                                                                            </t>
    </r>
    <r>
      <rPr>
        <b/>
        <sz val="11"/>
        <color indexed="8"/>
        <rFont val="Calibri"/>
        <family val="2"/>
      </rPr>
      <t>3.</t>
    </r>
    <r>
      <rPr>
        <sz val="11"/>
        <color theme="1"/>
        <rFont val="Calibri"/>
        <family val="2"/>
        <scheme val="minor"/>
      </rPr>
      <t xml:space="preserve"> Colaborar en la elaboración del presupuesto del área, en lo relacionado con los procesos de funcionamiento e inversión y controlar la ejecución presupuestal, para garantizar las metas establecidas en las politicas corporativas.                                                                                                                                                  </t>
    </r>
    <r>
      <rPr>
        <b/>
        <sz val="11"/>
        <color indexed="8"/>
        <rFont val="Calibri"/>
        <family val="2"/>
      </rPr>
      <t>4.</t>
    </r>
    <r>
      <rPr>
        <sz val="11"/>
        <color theme="1"/>
        <rFont val="Calibri"/>
        <family val="2"/>
        <scheme val="minor"/>
      </rPr>
      <t xml:space="preserve"> Coordinar las actividades para el mantenimiento del sistema de gestion de interventoria en lo que corresponde a los contratos del área, con el fin de garantizar la entrega y recibo a satisfaccion de los productos inherentes a las actividades propias de la dependencia.                                                                                                                                         </t>
    </r>
    <r>
      <rPr>
        <b/>
        <sz val="11"/>
        <color indexed="8"/>
        <rFont val="Calibri"/>
        <family val="2"/>
      </rPr>
      <t xml:space="preserve">5. </t>
    </r>
    <r>
      <rPr>
        <sz val="11"/>
        <color theme="1"/>
        <rFont val="Calibri"/>
        <family val="2"/>
        <scheme val="minor"/>
      </rPr>
      <t xml:space="preserve">Mantener y actualizar las estadisticas e indicadores del área y velar por su permanente mejoramiento y/o actualización con el propósito de soportar la información solicitada por entes internos y externos.                                                                                                                                                   </t>
    </r>
    <r>
      <rPr>
        <b/>
        <sz val="11"/>
        <color indexed="8"/>
        <rFont val="Calibri"/>
        <family val="2"/>
      </rPr>
      <t>6.</t>
    </r>
    <r>
      <rPr>
        <sz val="11"/>
        <color theme="1"/>
        <rFont val="Calibri"/>
        <family val="2"/>
        <scheme val="minor"/>
      </rPr>
      <t xml:space="preserve"> Ejecutar en la periodicidad establecida los programas de mantenimiento de redes matrices , accesorios, tanques de almacenamiento y demas puntos de operacion  para garantizar su adecuado funcionamiento en cumplimiento con las normas de la empresa y evitar interferencias y afectaciones con las zonas aledañas.                                                                                                                                                    </t>
    </r>
    <r>
      <rPr>
        <b/>
        <sz val="11"/>
        <color indexed="8"/>
        <rFont val="Calibri"/>
        <family val="2"/>
      </rPr>
      <t xml:space="preserve">7. </t>
    </r>
    <r>
      <rPr>
        <sz val="11"/>
        <color theme="1"/>
        <rFont val="Calibri"/>
        <family val="2"/>
        <scheme val="minor"/>
      </rPr>
      <t xml:space="preserve">Programar y coordinar que el personal asignado los turnos y con las instrucciones impartidas para cubrir las nesecidades del servicio en la atension de emergencias y daños en la infraestructura del sistema de red matriz del acueducto.                                                                                                                                              </t>
    </r>
    <r>
      <rPr>
        <b/>
        <sz val="11"/>
        <color indexed="8"/>
        <rFont val="Calibri"/>
        <family val="2"/>
      </rPr>
      <t>8.</t>
    </r>
    <r>
      <rPr>
        <sz val="11"/>
        <color theme="1"/>
        <rFont val="Calibri"/>
        <family val="2"/>
        <scheme val="minor"/>
      </rPr>
      <t xml:space="preserve"> Realizar recorridos de inspeccion técnica de las estaciones ó sitios que se estén interviniendo de manera programada  ó imprevista, con el fin de verificar y cuantificar la necesidades técnican de la infraestructura matriz y proponer soluciones relacionadas con fallas en el servicio.</t>
    </r>
  </si>
  <si>
    <t>Tecnologo Operativo</t>
  </si>
  <si>
    <t>Pagina 563</t>
  </si>
  <si>
    <t>Generar los reportes correspondientes para alimentar los indicadores y estadisticas del área, elaborar y mantener la documentacion relacionada con las actividades efectuadas por la misma</t>
  </si>
  <si>
    <r>
      <rPr>
        <b/>
        <sz val="11"/>
        <color indexed="8"/>
        <rFont val="Calibri"/>
        <family val="2"/>
      </rPr>
      <t>1.</t>
    </r>
    <r>
      <rPr>
        <sz val="11"/>
        <color theme="1"/>
        <rFont val="Calibri"/>
        <family val="2"/>
        <scheme val="minor"/>
      </rPr>
      <t xml:space="preserve"> Realizar visitas trecnicas, deacuerdo a los lineamientos fijados por el superior inmediato, con el objetivo de recopilar la informacion necesaria en terreno.                                                                                                                                                </t>
    </r>
    <r>
      <rPr>
        <b/>
        <sz val="11"/>
        <color indexed="8"/>
        <rFont val="Calibri"/>
        <family val="2"/>
      </rPr>
      <t>2.</t>
    </r>
    <r>
      <rPr>
        <sz val="11"/>
        <color theme="1"/>
        <rFont val="Calibri"/>
        <family val="2"/>
        <scheme val="minor"/>
      </rPr>
      <t xml:space="preserve"> Elaborar la estadisticas de avance de actividades de los estudios y proyectos del área, con el objeto de permitir el control de ejecucion de los proyectos.                                                                                                                            </t>
    </r>
    <r>
      <rPr>
        <b/>
        <sz val="11"/>
        <color indexed="8"/>
        <rFont val="Calibri"/>
        <family val="2"/>
      </rPr>
      <t>3.</t>
    </r>
    <r>
      <rPr>
        <sz val="11"/>
        <color theme="1"/>
        <rFont val="Calibri"/>
        <family val="2"/>
        <scheme val="minor"/>
      </rPr>
      <t xml:space="preserve"> Recolectar la informacion de estudios y conceptos tecnicos solicitados par las area, segun las necesidades, con el objetivo de que los proyectos que intervenga el area, esten acordes con el planeamiento general de operacion, mantenimiento y expansion.                                                                                                                                                   </t>
    </r>
    <r>
      <rPr>
        <b/>
        <sz val="11"/>
        <color indexed="8"/>
        <rFont val="Calibri"/>
        <family val="2"/>
      </rPr>
      <t>4.</t>
    </r>
    <r>
      <rPr>
        <sz val="11"/>
        <color theme="1"/>
        <rFont val="Calibri"/>
        <family val="2"/>
        <scheme val="minor"/>
      </rPr>
      <t xml:space="preserve"> Manejar y actualizar las diferentes bases de datos donde se registra la informacion tecnica del area, con el fin de suministrar informacion confiable respondiendo los requerimientos internos y externos.                                                                                                                                         </t>
    </r>
    <r>
      <rPr>
        <b/>
        <sz val="11"/>
        <color indexed="8"/>
        <rFont val="Calibri"/>
        <family val="2"/>
      </rPr>
      <t xml:space="preserve">5. </t>
    </r>
    <r>
      <rPr>
        <sz val="11"/>
        <color theme="1"/>
        <rFont val="Calibri"/>
        <family val="2"/>
        <scheme val="minor"/>
      </rPr>
      <t xml:space="preserve">Ingresar y cerrar debidamente las solicitudes propias del area al sistema, con el fin de establecer y confirmar los indicadores y metas de las diferentes programaciones planteadas.                                                                                                                                                                                       </t>
    </r>
    <r>
      <rPr>
        <b/>
        <sz val="11"/>
        <color indexed="8"/>
        <rFont val="Calibri"/>
        <family val="2"/>
      </rPr>
      <t>6.</t>
    </r>
    <r>
      <rPr>
        <sz val="11"/>
        <color theme="1"/>
        <rFont val="Calibri"/>
        <family val="2"/>
        <scheme val="minor"/>
      </rPr>
      <t xml:space="preserve"> Realizar modelaciones, analisis y mediciones que sean requeridas por el area, a traves del sistema de informacion geografico unificado de la empresa (SIGUE), con el fin de actuializar la informacion de catastro de redes.                                                                                                                                                    </t>
    </r>
    <r>
      <rPr>
        <b/>
        <sz val="11"/>
        <color indexed="8"/>
        <rFont val="Calibri"/>
        <family val="2"/>
      </rPr>
      <t xml:space="preserve">7. </t>
    </r>
    <r>
      <rPr>
        <sz val="11"/>
        <color theme="1"/>
        <rFont val="Calibri"/>
        <family val="2"/>
        <scheme val="minor"/>
      </rPr>
      <t xml:space="preserve">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                                                                                                               </t>
    </r>
  </si>
  <si>
    <t>Auxiliar Operativo</t>
  </si>
  <si>
    <t>Pagina 630</t>
  </si>
  <si>
    <t>Efectuar la operación de valvulas y accesorios de la red matriz y eventualmente de la red menor para las suspensiones o reestablecimientos y demas actividades del mantenimiento correctivo y preventivo, con el fin de no afectar la prestacion del servicio a la ciudadania.</t>
  </si>
  <si>
    <r>
      <rPr>
        <b/>
        <sz val="11"/>
        <color indexed="8"/>
        <rFont val="Calibri"/>
        <family val="2"/>
      </rPr>
      <t xml:space="preserve">1. </t>
    </r>
    <r>
      <rPr>
        <sz val="11"/>
        <color theme="1"/>
        <rFont val="Calibri"/>
        <family val="2"/>
        <scheme val="minor"/>
      </rPr>
      <t xml:space="preserve">Revisar, calibrar y mantener las valvulas reductorasde presion, haciendo recorridos de la red matriz Acueducto, lineas divisorias de presion aferentes a las estaciones reductoras de presion y garantizar el correcto funcionamiento de los diferentes componentes de la red con el fin de evitar problemas que afecten la operacion del área de mantenimiento de la entidad. </t>
    </r>
    <r>
      <rPr>
        <b/>
        <sz val="11"/>
        <color indexed="8"/>
        <rFont val="Calibri"/>
        <family val="2"/>
      </rPr>
      <t xml:space="preserve">2. </t>
    </r>
    <r>
      <rPr>
        <sz val="11"/>
        <color theme="1"/>
        <rFont val="Calibri"/>
        <family val="2"/>
        <scheme val="minor"/>
      </rPr>
      <t xml:space="preserve">Actualizar e interpretar correctamente los planos de la red matriz a su cargo con el fin de que sirvan como guia en la localizacion e identificacion de las valvulas y diferentes accesorios a operar.                                                                                                                                    </t>
    </r>
    <r>
      <rPr>
        <b/>
        <sz val="11"/>
        <color indexed="8"/>
        <rFont val="Calibri"/>
        <family val="2"/>
      </rPr>
      <t xml:space="preserve">3. </t>
    </r>
    <r>
      <rPr>
        <sz val="11"/>
        <color theme="1"/>
        <rFont val="Calibri"/>
        <family val="2"/>
        <scheme val="minor"/>
      </rPr>
      <t xml:space="preserve">Proponer alternativas de solucion para informar al superior inmediato sobre las fallas o imprevistos  en la operacion, funcionamiento o mantenimiento de valvulas, redes y demas accesorios componente del sistema de acueducto.                                                                                      </t>
    </r>
    <r>
      <rPr>
        <b/>
        <sz val="11"/>
        <color indexed="8"/>
        <rFont val="Calibri"/>
        <family val="2"/>
      </rPr>
      <t xml:space="preserve">4. </t>
    </r>
    <r>
      <rPr>
        <sz val="11"/>
        <color theme="1"/>
        <rFont val="Calibri"/>
        <family val="2"/>
        <scheme val="minor"/>
      </rPr>
      <t xml:space="preserve">Adelantar investigaciones con el proposito de conocer el estado y funcionamiento de la red, tales como daños no visibles, obstrucciones, comportamientos anormales, actualizacion de planos o posibilidades de optimizacion e informar a su superior inmediato con el proposito de cumplir con los requerimientos del área.                                                                        </t>
    </r>
    <r>
      <rPr>
        <b/>
        <sz val="11"/>
        <color indexed="8"/>
        <rFont val="Calibri"/>
        <family val="2"/>
      </rPr>
      <t xml:space="preserve">5. </t>
    </r>
    <r>
      <rPr>
        <sz val="11"/>
        <color theme="1"/>
        <rFont val="Calibri"/>
        <family val="2"/>
        <scheme val="minor"/>
      </rPr>
      <t xml:space="preserve">Reparar, adaptar y reconstruir las partes, accesorios e instrumentos de los equipos que hayan presentado defisiencias en el servicio, con el fin de evitar problemas que afecten la operacion de las redesde acueducto.                                                                                                              </t>
    </r>
    <r>
      <rPr>
        <b/>
        <sz val="11"/>
        <color indexed="8"/>
        <rFont val="Calibri"/>
        <family val="2"/>
      </rPr>
      <t xml:space="preserve">6. </t>
    </r>
    <r>
      <rPr>
        <sz val="11"/>
        <color theme="1"/>
        <rFont val="Calibri"/>
        <family val="2"/>
        <scheme val="minor"/>
      </rPr>
      <t xml:space="preserve">Ejecutar los cierres, desagues y reestablecimientos para las reparaciones de la red matriz cuando se presenten daños inesperados o reparaciones programadas.                                               </t>
    </r>
    <r>
      <rPr>
        <b/>
        <sz val="11"/>
        <color indexed="8"/>
        <rFont val="Calibri"/>
        <family val="2"/>
      </rPr>
      <t xml:space="preserve">7. </t>
    </r>
    <r>
      <rPr>
        <sz val="11"/>
        <color theme="1"/>
        <rFont val="Calibri"/>
        <family val="2"/>
        <scheme val="minor"/>
      </rPr>
      <t xml:space="preserve">Operar el vehiculo asignado, tomando las medidas necesarias para su correcto funcionamiento y conservacion, conforme a las normas y reglamentos establecidos por la empresa y las autoridades de transito. </t>
    </r>
  </si>
  <si>
    <t>Aforador</t>
  </si>
  <si>
    <t>Pagina 584</t>
  </si>
  <si>
    <t>Ejecutar los trabajos de aforo de distritos y sectores hidraulicos, localizacion de valvulas, pruebas de cierre, ubicación de taladros, perdida de carga e investigaciones de localizacion para verificar caudales, volumenes y estado de operación de la red de acueducto y/o estructuras de alcantarillado.</t>
  </si>
  <si>
    <r>
      <t xml:space="preserve">1. </t>
    </r>
    <r>
      <rPr>
        <sz val="11"/>
        <color theme="1"/>
        <rFont val="Calibri"/>
        <family val="2"/>
        <scheme val="minor"/>
      </rPr>
      <t xml:space="preserve">Medir los parametros hidrulicos de las redes de acueducto, tales como, presion, caudal y capacidad para determinar la prestacion del servicion actual o futuro disponible, mediante el uso de los equipos de medicion y los procedimientos pitometricos especializados correspondientes.                                                                                                                                                                                         </t>
    </r>
    <r>
      <rPr>
        <b/>
        <sz val="11"/>
        <color indexed="8"/>
        <rFont val="Calibri"/>
        <family val="2"/>
      </rPr>
      <t xml:space="preserve">2. </t>
    </r>
    <r>
      <rPr>
        <sz val="11"/>
        <color theme="1"/>
        <rFont val="Calibri"/>
        <family val="2"/>
        <scheme val="minor"/>
      </rPr>
      <t xml:space="preserve">Inspeccionar el estado fisico y en especial de la medicion de los macromedidores y registradores de presion fijos instalados en las zonas de gestion y/o sectores hidraulicos para mantener un registro adecuado y permanente de la medicion de los caudales y presiones de servicio, que permitan establecer el volumen de agua suministrada y la calidad del servicio en cada uno de ellos.                                                                                                                                                    </t>
    </r>
    <r>
      <rPr>
        <b/>
        <sz val="11"/>
        <color indexed="8"/>
        <rFont val="Calibri"/>
        <family val="2"/>
      </rPr>
      <t xml:space="preserve">3. </t>
    </r>
    <r>
      <rPr>
        <sz val="11"/>
        <color theme="1"/>
        <rFont val="Calibri"/>
        <family val="2"/>
        <scheme val="minor"/>
      </rPr>
      <t xml:space="preserve">Efectuar la instalacion o revision a las instalaciones de los equipos de medicion de caudal y presion portatril en cada una de las entidades hidraulicos de sectorizacion o de las redes de acueducto, durante procesos de investigacion sistematica de fugas o pruebas de capacidad de redes para autorizacion de nuevos desarrollos en caso de ser requeridos.                                                                                                                                                                      </t>
    </r>
    <r>
      <rPr>
        <b/>
        <sz val="11"/>
        <color indexed="8"/>
        <rFont val="Calibri"/>
        <family val="2"/>
      </rPr>
      <t>4.</t>
    </r>
    <r>
      <rPr>
        <sz val="11"/>
        <color theme="1"/>
        <rFont val="Calibri"/>
        <family val="2"/>
        <scheme val="minor"/>
      </rPr>
      <t xml:space="preserve"> Verificar el estado de cada una de las camaras de medicion, el estado fisico de la misma y de ser necesarion efectuar el desague correspondiente, la limpieza y demas actividades de mantenimiento correctivo, asi como el estado de las acometidas e instalaciones electricas de los equipods de medicion fijos instalados para la medicion de parametros hidraulicos para mantener en correcto estado la operacion, seguridad y funcionamiento de los equipos.                                                                                                                                                                                                      </t>
    </r>
    <r>
      <rPr>
        <b/>
        <sz val="11"/>
        <color indexed="8"/>
        <rFont val="Calibri"/>
        <family val="2"/>
      </rPr>
      <t xml:space="preserve">5. </t>
    </r>
    <r>
      <rPr>
        <sz val="11"/>
        <color theme="1"/>
        <rFont val="Calibri"/>
        <family val="2"/>
        <scheme val="minor"/>
      </rPr>
      <t xml:space="preserve">Efectuar la revision y pruebas de estanquedad necesarias a las divisoria de servicio por sectorizacion y sus diferentes areas, zonas aferentes a valvulas reductoras de presion, para garantizar el aislamiento fisico de sus limites y garantizar el buen funcionamiento hidraulico de las mismas.                                                                                                                                                                                           </t>
    </r>
    <r>
      <rPr>
        <b/>
        <sz val="11"/>
        <color indexed="8"/>
        <rFont val="Calibri"/>
        <family val="2"/>
      </rPr>
      <t>6.</t>
    </r>
    <r>
      <rPr>
        <sz val="11"/>
        <color theme="1"/>
        <rFont val="Calibri"/>
        <family val="2"/>
        <scheme val="minor"/>
      </rPr>
      <t xml:space="preserve"> participar en la localizacion y construccion de los puntos de medicion, especialmente en aquellos en los cuales se requiere de perforacion de taladros para emitir la instalacion de los equipos de medicion, solicitar materiales, equipos adecuados y necesarion para la perforacion e instalacion.                                                                                                                                                           </t>
    </r>
    <r>
      <rPr>
        <b/>
        <sz val="11"/>
        <color indexed="8"/>
        <rFont val="Calibri"/>
        <family val="2"/>
      </rPr>
      <t xml:space="preserve">7. </t>
    </r>
    <r>
      <rPr>
        <sz val="11"/>
        <color theme="1"/>
        <rFont val="Calibri"/>
        <family val="2"/>
        <scheme val="minor"/>
      </rPr>
      <t xml:space="preserve">Operar y mantener los equipos de bombeo a su cargo como son motobombas, electro bombas, unidades de poder y demas equipos de mayor capacidad de bombeo requeridos para el desague de comaras de accesorios, de tuberias de redes matrices y de otros eventos operativos a cargo de la empresa.                                                                                                                         </t>
    </r>
    <r>
      <rPr>
        <b/>
        <sz val="11"/>
        <color indexed="8"/>
        <rFont val="Calibri"/>
        <family val="2"/>
      </rPr>
      <t xml:space="preserve">8. </t>
    </r>
    <r>
      <rPr>
        <sz val="11"/>
        <color theme="1"/>
        <rFont val="Calibri"/>
        <family val="2"/>
        <scheme val="minor"/>
      </rPr>
      <t xml:space="preserve">Efectuar la investigacion, deteccion y localizacion de fugas sistematicas o no visibles dispersas por reclamos o control de perdidas, entrega de informes correspondientes y de seguimiento a la reparacion o necesidades de relocalizacion, mediante el uso de geofonos mecanicos o electronicos.                                                                                                                                                                         </t>
    </r>
    <r>
      <rPr>
        <b/>
        <sz val="11"/>
        <color indexed="8"/>
        <rFont val="Calibri"/>
        <family val="2"/>
      </rPr>
      <t xml:space="preserve">9. </t>
    </r>
    <r>
      <rPr>
        <sz val="11"/>
        <color theme="1"/>
        <rFont val="Calibri"/>
        <family val="2"/>
        <scheme val="minor"/>
      </rPr>
      <t xml:space="preserve">realizar pruebas a los hidrantes de la red de acueducto para establecer su estado, nesecidadaes de mantenimiento y su capacidad hidraulica y efectuar la localizacion de las valvulas de pie necesarias para la operacion normal del hidrante.                                                                             </t>
    </r>
    <r>
      <rPr>
        <b/>
        <sz val="11"/>
        <color indexed="8"/>
        <rFont val="Calibri"/>
        <family val="2"/>
      </rPr>
      <t>10</t>
    </r>
    <r>
      <rPr>
        <sz val="11"/>
        <color theme="1"/>
        <rFont val="Calibri"/>
        <family val="2"/>
        <scheme val="minor"/>
      </rPr>
      <t xml:space="preserve">. Efectuar la operacion y/o mantenimiento basico de accesorios de la red matriz, tales como valvulas de purga, ventosas, registros de pitometro, cheques, valvulas de control hidraulico, bocas de acceso, durante los procesos de cambio de operacion o mantenimiento de redes.                                                                                                                                                                     </t>
    </r>
    <r>
      <rPr>
        <b/>
        <sz val="11"/>
        <color indexed="8"/>
        <rFont val="Calibri"/>
        <family val="2"/>
      </rPr>
      <t xml:space="preserve">11. </t>
    </r>
    <r>
      <rPr>
        <sz val="11"/>
        <color theme="1"/>
        <rFont val="Calibri"/>
        <family val="2"/>
        <scheme val="minor"/>
      </rPr>
      <t xml:space="preserve">Realizar con el superior inmediato y las comisiones la actualizacion del inventario de los elementos y equipos de pitometria, para disponer de un inventario adecuado de elementos y equipos.                                                                                                                                        </t>
    </r>
  </si>
  <si>
    <t>Tecnologo operativo</t>
  </si>
  <si>
    <t>Pagina 665</t>
  </si>
  <si>
    <t>Ejecutar el control del estado de calibracion y/o verificacion metrologica de los dispositivos de seguimiento y medicion a cargo del area para estimar la insertidumbre de las mediciones de estos equipos y procesar las soluciones de su calibracion con su respectivo ingreso al sistema de informacion.</t>
  </si>
  <si>
    <r>
      <t xml:space="preserve">1. </t>
    </r>
    <r>
      <rPr>
        <sz val="11"/>
        <color theme="1"/>
        <rFont val="Calibri"/>
        <family val="2"/>
        <scheme val="minor"/>
      </rPr>
      <t xml:space="preserve">Verificar el desempeño de los instrumentos analiticos y de medicion del laboratorio de la entidad deacuerdo a los estandares preestablecidos para garantizar la precision de los equipos de medicion.                                                                                                                                                                                   </t>
    </r>
    <r>
      <rPr>
        <b/>
        <sz val="11"/>
        <color indexed="8"/>
        <rFont val="Calibri"/>
        <family val="2"/>
      </rPr>
      <t xml:space="preserve">2. </t>
    </r>
    <r>
      <rPr>
        <sz val="11"/>
        <color theme="1"/>
        <rFont val="Calibri"/>
        <family val="2"/>
        <scheme val="minor"/>
      </rPr>
      <t xml:space="preserve">Elaborar y procesar en el sistema el pla de revision de los dispositivos de seguimiento y medicion para efectuar la programacion contemplada en el plan de accion del área.                                      </t>
    </r>
    <r>
      <rPr>
        <b/>
        <sz val="11"/>
        <color indexed="8"/>
        <rFont val="Calibri"/>
        <family val="2"/>
      </rPr>
      <t xml:space="preserve">3. </t>
    </r>
    <r>
      <rPr>
        <sz val="11"/>
        <color theme="1"/>
        <rFont val="Calibri"/>
        <family val="2"/>
        <scheme val="minor"/>
      </rPr>
      <t xml:space="preserve">Efectuar el inventario detallado de los elementos y dispositivos de medicion del area, para realizar la programacion de calibracion respectiva.                                                                                        </t>
    </r>
    <r>
      <rPr>
        <b/>
        <sz val="11"/>
        <color indexed="8"/>
        <rFont val="Calibri"/>
        <family val="2"/>
      </rPr>
      <t xml:space="preserve">4. </t>
    </r>
    <r>
      <rPr>
        <sz val="11"/>
        <color indexed="8"/>
        <rFont val="Calibri"/>
        <family val="2"/>
      </rPr>
      <t xml:space="preserve">Programar y ejecutar la revision del estado de calibracion y/o verificacion metrologica de los dispositivos de seguimiento y medicion a cargo del área, deacuerdo con los parametros establecidos en las normas tecnicas y procedimientos aplicables para estimar la incertidumbre de las mediciones de estos equipos e identificar su estado de calibracion.                  </t>
    </r>
    <r>
      <rPr>
        <b/>
        <sz val="11"/>
        <color indexed="8"/>
        <rFont val="Calibri"/>
        <family val="2"/>
      </rPr>
      <t xml:space="preserve">5. </t>
    </r>
    <r>
      <rPr>
        <sz val="11"/>
        <color indexed="8"/>
        <rFont val="Calibri"/>
        <family val="2"/>
      </rPr>
      <t xml:space="preserve">Recopilar los datos y lecturas sobre la revision del estado de calibracion y/o verificacion metrologica de los dispositivos de seguimiento y medicion, para entregar los respectivos registros con la periodicidad y tiempos de entrega preestablecidos por su superior inmediato.                                                                                                                                                                                              </t>
    </r>
    <r>
      <rPr>
        <b/>
        <sz val="11"/>
        <color indexed="8"/>
        <rFont val="Calibri"/>
        <family val="2"/>
      </rPr>
      <t xml:space="preserve">6. </t>
    </r>
    <r>
      <rPr>
        <sz val="11"/>
        <color indexed="8"/>
        <rFont val="Calibri"/>
        <family val="2"/>
      </rPr>
      <t xml:space="preserve">Realizar segumiento al programa de calibracion y/o verificacion metrologica de los equipos de seguimiento y medicion desarrollados por los laboratorios para asegurar que estos generen datos confiables.                                                                                                                                                        </t>
    </r>
    <r>
      <rPr>
        <b/>
        <sz val="11"/>
        <color indexed="8"/>
        <rFont val="Calibri"/>
        <family val="2"/>
      </rPr>
      <t xml:space="preserve">7. </t>
    </r>
    <r>
      <rPr>
        <sz val="11"/>
        <color indexed="8"/>
        <rFont val="Calibri"/>
        <family val="2"/>
      </rPr>
      <t xml:space="preserve">Reportar las solicitudes de calibracion de equipos e instrumentos de medicion al sistema para garantizar la oportuna calibracion y/o verificacion metrologica de los equipos y generar los respectivos informes.                                                                                                                                                                    </t>
    </r>
    <r>
      <rPr>
        <b/>
        <sz val="11"/>
        <color indexed="8"/>
        <rFont val="Calibri"/>
        <family val="2"/>
      </rPr>
      <t xml:space="preserve">8. </t>
    </r>
    <r>
      <rPr>
        <sz val="11"/>
        <color indexed="8"/>
        <rFont val="Calibri"/>
        <family val="2"/>
      </rPr>
      <t xml:space="preserve">Verificar la informacion de las ordenes de trabajo este acorde con la informacion registrada en la base de datos para garantizar la confiabilidad de los instrumentos.                                                 </t>
    </r>
    <r>
      <rPr>
        <b/>
        <sz val="11"/>
        <color indexed="8"/>
        <rFont val="Calibri"/>
        <family val="2"/>
      </rPr>
      <t xml:space="preserve">9. </t>
    </r>
    <r>
      <rPr>
        <sz val="11"/>
        <color indexed="8"/>
        <rFont val="Calibri"/>
        <family val="2"/>
      </rPr>
      <t xml:space="preserve">Efectuar los trabajos de campo para el mantenimiento preventivo, predictivo y correctivo de los dispositivos de medicion, siguiendo para tal fin los instructivos operativos del sistema de gestion de calidad del area.                                                                                                                                                         </t>
    </r>
    <r>
      <rPr>
        <b/>
        <sz val="11"/>
        <color indexed="8"/>
        <rFont val="Calibri"/>
        <family val="2"/>
      </rPr>
      <t xml:space="preserve">10. </t>
    </r>
    <r>
      <rPr>
        <sz val="11"/>
        <color indexed="8"/>
        <rFont val="Calibri"/>
        <family val="2"/>
      </rPr>
      <t>Efectuar el almacenamiento de los equipos, dispositivos y garantizar que la bodega a su cargo mantenga las condiciones adecuadas de limpieza y seguridad.</t>
    </r>
  </si>
  <si>
    <t>Tecnologo en obras civiles</t>
  </si>
  <si>
    <t>Pagina 662</t>
  </si>
  <si>
    <t>Inspeccionar, verificar y realizar las actividades necesaris en terreno deacuerdo con las normas y especificaciones de obras y los lineamiento dados por la empresa en el proceso de ejecucion de las obras de la entidad.</t>
  </si>
  <si>
    <r>
      <t xml:space="preserve">1. </t>
    </r>
    <r>
      <rPr>
        <sz val="11"/>
        <color theme="1"/>
        <rFont val="Calibri"/>
        <family val="2"/>
        <scheme val="minor"/>
      </rPr>
      <t xml:space="preserve">Controlar que la calidad de los materiales utilizados esten deacuerdo con los requerimientos de las especificaciones tecnicas, mediante la selección y envio de muestras al laboratorio, para la ejecucion de las obras de la entidad.                                                                                       </t>
    </r>
    <r>
      <rPr>
        <b/>
        <sz val="11"/>
        <color indexed="8"/>
        <rFont val="Calibri"/>
        <family val="2"/>
      </rPr>
      <t xml:space="preserve">2. </t>
    </r>
    <r>
      <rPr>
        <sz val="11"/>
        <color theme="1"/>
        <rFont val="Calibri"/>
        <family val="2"/>
        <scheme val="minor"/>
      </rPr>
      <t xml:space="preserve">Informar al funcionario correspondiente, la forma en que estan desarrollando las obras y las deficiencias encontradas en ellas, con el proposito que se tomen las medidas correctivas del caso.                                                                                                                                                                            </t>
    </r>
    <r>
      <rPr>
        <b/>
        <sz val="11"/>
        <color indexed="8"/>
        <rFont val="Calibri"/>
        <family val="2"/>
      </rPr>
      <t xml:space="preserve">3. </t>
    </r>
    <r>
      <rPr>
        <sz val="11"/>
        <color theme="1"/>
        <rFont val="Calibri"/>
        <family val="2"/>
        <scheme val="minor"/>
      </rPr>
      <t xml:space="preserve">Verificar las mediciones de las perforaciones, obras de mantenimiento y concreto, anclaje, colocacion y compactacion de rellenos, retiro de materiales sobrantes y demas obra, para la respectiva ejecucion por los contratistas y/o personal de la empresa.                                      </t>
    </r>
    <r>
      <rPr>
        <b/>
        <sz val="11"/>
        <color indexed="8"/>
        <rFont val="Calibri"/>
        <family val="2"/>
      </rPr>
      <t xml:space="preserve">4. </t>
    </r>
    <r>
      <rPr>
        <sz val="11"/>
        <color theme="1"/>
        <rFont val="Calibri"/>
        <family val="2"/>
        <scheme val="minor"/>
      </rPr>
      <t xml:space="preserve">Efectuar en coordinacion con el funcionario correspondiente la inspeccion final, para el recibo de las obras, verificando el estado general de las mismas y el cumplimiento de las especificaciones y clausulas del cantrato.                                                                                                                    </t>
    </r>
    <r>
      <rPr>
        <b/>
        <sz val="11"/>
        <color indexed="8"/>
        <rFont val="Calibri"/>
        <family val="2"/>
      </rPr>
      <t xml:space="preserve">5. </t>
    </r>
    <r>
      <rPr>
        <sz val="11"/>
        <color theme="1"/>
        <rFont val="Calibri"/>
        <family val="2"/>
        <scheme val="minor"/>
      </rPr>
      <t xml:space="preserve">Verificar las mediciones de los trabajos elaborados en terreno, para controlar el avance de la obra e informar al interventor sobre las inconsistencias y requerimientos que se le deben hacer al contratista.                                                                                                                                                                    </t>
    </r>
    <r>
      <rPr>
        <b/>
        <sz val="11"/>
        <color indexed="8"/>
        <rFont val="Calibri"/>
        <family val="2"/>
      </rPr>
      <t xml:space="preserve">6. </t>
    </r>
    <r>
      <rPr>
        <sz val="11"/>
        <color theme="1"/>
        <rFont val="Calibri"/>
        <family val="2"/>
        <scheme val="minor"/>
      </rPr>
      <t xml:space="preserve">Verificar el estado de las redes del sistema de acueducto y sus accesorios, evaluar las novedades, adoptar los correctivos e informar al funcionario correspondiente para coordinar las acciones a seguir.                                                                                                                                                      </t>
    </r>
    <r>
      <rPr>
        <b/>
        <sz val="11"/>
        <color indexed="8"/>
        <rFont val="Calibri"/>
        <family val="2"/>
      </rPr>
      <t xml:space="preserve">7. </t>
    </r>
    <r>
      <rPr>
        <sz val="11"/>
        <color theme="1"/>
        <rFont val="Calibri"/>
        <family val="2"/>
        <scheme val="minor"/>
      </rPr>
      <t xml:space="preserve">Revisar los reportes de trabajo de las comisiones de servicio y mantenimiento, para programar los trabajos necesarios y velar por el correcto diligenciamiento de los mismos.                               </t>
    </r>
    <r>
      <rPr>
        <b/>
        <sz val="11"/>
        <color indexed="8"/>
        <rFont val="Calibri"/>
        <family val="2"/>
      </rPr>
      <t xml:space="preserve">8. </t>
    </r>
    <r>
      <rPr>
        <sz val="11"/>
        <color theme="1"/>
        <rFont val="Calibri"/>
        <family val="2"/>
        <scheme val="minor"/>
      </rPr>
      <t xml:space="preserve">Inspeccionar que las pruebas realizadas a los materiales en terreno. tales como pruebas de presion, desinfeccion, soldaduras y compactaciones que ofrezcan los resultados requeridos para su aceptacion.                                                                                                                                                         </t>
    </r>
    <r>
      <rPr>
        <b/>
        <sz val="11"/>
        <color indexed="8"/>
        <rFont val="Calibri"/>
        <family val="2"/>
      </rPr>
      <t xml:space="preserve">9. </t>
    </r>
    <r>
      <rPr>
        <sz val="11"/>
        <color theme="1"/>
        <rFont val="Calibri"/>
        <family val="2"/>
        <scheme val="minor"/>
      </rPr>
      <t xml:space="preserve">efectuar las revisiones a las instalaciones transitorias, determinar las causas de los altos consumos, deficiencias en el servicio, daños en el medidor o en la acometida, con el proposito de adelantar acciones tendientes a localizar derivaciones fraudulentas e ingresar la informacion a la base de datos definida por su jefe inmediato.                                                                                </t>
    </r>
    <r>
      <rPr>
        <b/>
        <sz val="11"/>
        <color indexed="8"/>
        <rFont val="Calibri"/>
        <family val="2"/>
      </rPr>
      <t xml:space="preserve">10. </t>
    </r>
    <r>
      <rPr>
        <sz val="11"/>
        <color theme="1"/>
        <rFont val="Calibri"/>
        <family val="2"/>
        <scheme val="minor"/>
      </rPr>
      <t>Operar el vehiculo asignado, tomando las medidas necesarias para su correcto funcionamiento y conservacion, conforme a las normas y reglamentos establecidos por la empresa y las autoridades de transito.</t>
    </r>
  </si>
  <si>
    <t>Pagina 682</t>
  </si>
  <si>
    <r>
      <rPr>
        <b/>
        <sz val="11"/>
        <color indexed="8"/>
        <rFont val="Calibri"/>
        <family val="2"/>
      </rPr>
      <t xml:space="preserve">1. </t>
    </r>
    <r>
      <rPr>
        <sz val="11"/>
        <color theme="1"/>
        <rFont val="Calibri"/>
        <family val="2"/>
        <scheme val="minor"/>
      </rPr>
      <t xml:space="preserve">Organizar los recorridos conforme a la programacion establecida por el superior inmediato, para transportar oprtunamente al personal, materiales, equipos, herramientas y demas elementos; Hacia y desde los sitios donde se requieran.                                                                                 </t>
    </r>
    <r>
      <rPr>
        <b/>
        <sz val="11"/>
        <color indexed="8"/>
        <rFont val="Calibri"/>
        <family val="2"/>
      </rPr>
      <t xml:space="preserve">2. </t>
    </r>
    <r>
      <rPr>
        <sz val="11"/>
        <color theme="1"/>
        <rFont val="Calibri"/>
        <family val="2"/>
        <scheme val="minor"/>
      </rPr>
      <t xml:space="preserve">Brindar la asistencia tecnica y losgistica requeridas por las comisiones de mantenimiento de la zona asignada y verificar que los trabajos se ejecuten conforme a las tecnicas establecidas, en las condiciones de seguridad y en el tiempo minimo requerido para dar cumplimiento a lo establecido en la programacion del area.                                                                                       </t>
    </r>
    <r>
      <rPr>
        <b/>
        <sz val="11"/>
        <color indexed="8"/>
        <rFont val="Calibri"/>
        <family val="2"/>
      </rPr>
      <t xml:space="preserve">3. </t>
    </r>
    <r>
      <rPr>
        <sz val="11"/>
        <color theme="1"/>
        <rFont val="Calibri"/>
        <family val="2"/>
        <scheme val="minor"/>
      </rPr>
      <t xml:space="preserve">informar al superior inmediato sobre el desarrollo de los trabajos encomendados, los inconvenientes o dificultades  en la ejecucion de los mismos, para informar continuamente sobre la ejecucion de las actividades realizadas en el area de mantenimiento de la entidad. </t>
    </r>
    <r>
      <rPr>
        <b/>
        <sz val="11"/>
        <color indexed="8"/>
        <rFont val="Calibri"/>
        <family val="2"/>
      </rPr>
      <t xml:space="preserve">4. </t>
    </r>
    <r>
      <rPr>
        <sz val="11"/>
        <color theme="1"/>
        <rFont val="Calibri"/>
        <family val="2"/>
        <scheme val="minor"/>
      </rPr>
      <t>Interpretar los planos de la red como guia para localizar los daños, efectuar las operaciones</t>
    </r>
    <r>
      <rPr>
        <b/>
        <sz val="11"/>
        <color indexed="8"/>
        <rFont val="Calibri"/>
        <family val="2"/>
      </rPr>
      <t xml:space="preserve"> </t>
    </r>
    <r>
      <rPr>
        <sz val="11"/>
        <color theme="1"/>
        <rFont val="Calibri"/>
        <family val="2"/>
        <scheme val="minor"/>
      </rPr>
      <t xml:space="preserve">de los accesorios de la red o pedir el apoyo tecnico necesario para darle solucion a los daños.                                                                                                                                                                                         </t>
    </r>
    <r>
      <rPr>
        <b/>
        <sz val="11"/>
        <color indexed="8"/>
        <rFont val="Calibri"/>
        <family val="2"/>
      </rPr>
      <t xml:space="preserve">5. </t>
    </r>
    <r>
      <rPr>
        <sz val="11"/>
        <color theme="1"/>
        <rFont val="Calibri"/>
        <family val="2"/>
        <scheme val="minor"/>
      </rPr>
      <t xml:space="preserve">Coordinar los trabajos realizados por el personal de nivel inferior que forma parte de la comision en el mantenimiento de redes matrices y menores, para que sean desarrollados correctamente en el area.                                                                                                                                                                      </t>
    </r>
    <r>
      <rPr>
        <b/>
        <sz val="11"/>
        <color indexed="8"/>
        <rFont val="Calibri"/>
        <family val="2"/>
      </rPr>
      <t xml:space="preserve">6. </t>
    </r>
    <r>
      <rPr>
        <sz val="11"/>
        <color theme="1"/>
        <rFont val="Calibri"/>
        <family val="2"/>
        <scheme val="minor"/>
      </rPr>
      <t xml:space="preserve">Ejecutar el mantenimiento de los vehiculos tales como: camiones, volquetas, furgones y similares, para garantiozar la correcta y eficiente operacion, funcionamiento de los mismos. </t>
    </r>
    <r>
      <rPr>
        <b/>
        <sz val="11"/>
        <color indexed="8"/>
        <rFont val="Calibri"/>
        <family val="2"/>
      </rPr>
      <t xml:space="preserve">7. </t>
    </r>
    <r>
      <rPr>
        <sz val="11"/>
        <color theme="1"/>
        <rFont val="Calibri"/>
        <family val="2"/>
        <scheme val="minor"/>
      </rPr>
      <t xml:space="preserve">Operar el vehiculo asignado, tomando las medidas necesarias, para su correcto funcionamiento y conservacion, conforme a las normas y reglamentos establecidos por la empresa y las autoridades de transito. </t>
    </r>
  </si>
  <si>
    <t>Fontanero</t>
  </si>
  <si>
    <t>Pagina 709</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</si>
  <si>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</si>
  <si>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r>
      <t xml:space="preserve">1. </t>
    </r>
    <r>
      <rPr>
        <sz val="11"/>
        <color theme="1"/>
        <rFont val="Calibri"/>
        <family val="2"/>
        <scheme val="minor"/>
      </rPr>
      <t xml:space="preserve">Cambiar y reparar accesorios de las valvulas y tuberias con el fin de adelantar los trabajod de mantenimiento para reestablecer el suministro de agua al sector afectado.                                                                        </t>
    </r>
    <r>
      <rPr>
        <b/>
        <sz val="11"/>
        <color theme="1"/>
        <rFont val="Calibri"/>
        <family val="2"/>
        <scheme val="minor"/>
      </rPr>
      <t xml:space="preserve">2. </t>
    </r>
    <r>
      <rPr>
        <sz val="11"/>
        <color theme="1"/>
        <rFont val="Calibri"/>
        <family val="2"/>
        <scheme val="minor"/>
      </rPr>
      <t xml:space="preserve">Ejecutar las excavaciones para localizar los daños que se presenten en la redes locales de acueducto, operando equipos tales como sistemas de bombeo, entre otros pára garantizar la continuidad del servicio.                                                                                                                                                                           </t>
    </r>
    <r>
      <rPr>
        <b/>
        <sz val="11"/>
        <color theme="1"/>
        <rFont val="Calibri"/>
        <family val="2"/>
        <scheme val="minor"/>
      </rPr>
      <t xml:space="preserve">3. </t>
    </r>
    <r>
      <rPr>
        <sz val="11"/>
        <color theme="1"/>
        <rFont val="Calibri"/>
        <family val="2"/>
        <scheme val="minor"/>
      </rPr>
      <t xml:space="preserve">proteger las superficies expuestas por las excavaciones mediante sistemas de entibacion y proteccion de superficies para optimizar las medidas de seguridad.                                                                                                         </t>
    </r>
    <r>
      <rPr>
        <b/>
        <sz val="11"/>
        <color theme="1"/>
        <rFont val="Calibri"/>
        <family val="2"/>
        <scheme val="minor"/>
      </rPr>
      <t xml:space="preserve">4. </t>
    </r>
    <r>
      <rPr>
        <sz val="11"/>
        <color theme="1"/>
        <rFont val="Calibri"/>
        <family val="2"/>
        <scheme val="minor"/>
      </rPr>
      <t xml:space="preserve">Verificar el tipo de materiales necesarios, para ejecutar las reparaciones deacuerdo con las nornas tecnicas establecidas por la empresa.                                                                                                                               </t>
    </r>
    <r>
      <rPr>
        <b/>
        <sz val="11"/>
        <color theme="1"/>
        <rFont val="Calibri"/>
        <family val="2"/>
        <scheme val="minor"/>
      </rPr>
      <t xml:space="preserve">5. </t>
    </r>
    <r>
      <rPr>
        <sz val="11"/>
        <color theme="1"/>
        <rFont val="Calibri"/>
        <family val="2"/>
        <scheme val="minor"/>
      </rPr>
      <t xml:space="preserve">Descibrir y localizar daños en la red local, retirar los recubrimientos de las tuberias como morteros, anclajes o de cualquier tipo, para ser reparadas las tuberias con equipos de soldaduras o reemplazo de los accesorios que presentan fallas. </t>
    </r>
  </si>
  <si>
    <t>Conductor operativo</t>
  </si>
  <si>
    <t>Pagina 707</t>
  </si>
  <si>
    <t xml:space="preserve">Responder por la operación, funcionamiento y mantenimiento de los vehiculos tales como: vehiculos, volquetas, carro tanques, camiones, furgones y similares, para cumplir con el transporte de personal  o de elementos del area siguiendo las instrucciones precisas que le sean proporcionadas. </t>
  </si>
  <si>
    <r>
      <rPr>
        <b/>
        <sz val="11"/>
        <color theme="1"/>
        <rFont val="Calibri"/>
        <family val="2"/>
        <scheme val="minor"/>
      </rPr>
      <t xml:space="preserve">1. </t>
    </r>
    <r>
      <rPr>
        <sz val="11"/>
        <color theme="1"/>
        <rFont val="Calibri"/>
        <family val="2"/>
        <scheme val="minor"/>
      </rPr>
      <t xml:space="preserve">Efectuar el transporte de personaly/o elementos, hacia los sitios donde se van a realizar las labores de mantenimiento con el fin de cumplir con los requisitos del area.                                                                                                                                                                                                                           </t>
    </r>
    <r>
      <rPr>
        <b/>
        <sz val="11"/>
        <color theme="1"/>
        <rFont val="Calibri"/>
        <family val="2"/>
        <scheme val="minor"/>
      </rPr>
      <t xml:space="preserve">2. </t>
    </r>
    <r>
      <rPr>
        <sz val="11"/>
        <color theme="1"/>
        <rFont val="Calibri"/>
        <family val="2"/>
        <scheme val="minor"/>
      </rPr>
      <t xml:space="preserve">Inspeccionar el vehiculoque se le asigne, para comprobar el perfecto estado de fincionamiento del motor, llantas, frenos, cerraduras, herramientas y demas sistemas y precauciones necesarias, para la seguridad del personal, el vehiculo y la carga transportada.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3. </t>
    </r>
    <r>
      <rPr>
        <sz val="11"/>
        <color theme="1"/>
        <rFont val="Calibri"/>
        <family val="2"/>
        <scheme val="minor"/>
      </rPr>
      <t xml:space="preserve">Inspeccionar el peso y distribucion de la carga en el vehiculo , verificandoque este dentro de los limites maximos permitidos y velar porque la carga llegue correctamente a su destino.                                                                                                                                                                                                                                       </t>
    </r>
    <r>
      <rPr>
        <b/>
        <sz val="11"/>
        <color theme="1"/>
        <rFont val="Calibri"/>
        <family val="2"/>
        <scheme val="minor"/>
      </rPr>
      <t xml:space="preserve">4. </t>
    </r>
    <r>
      <rPr>
        <sz val="11"/>
        <color theme="1"/>
        <rFont val="Calibri"/>
        <family val="2"/>
        <scheme val="minor"/>
      </rPr>
      <t xml:space="preserve">Operar los vehiculos  segun las ordenes recibidas , dentro o fuera del sector urbano y siempre por las vias propias para que sean efectuados los mantenimientos en las zonas respectivas.                                                                                                                                                                                                                                 </t>
    </r>
    <r>
      <rPr>
        <b/>
        <sz val="11"/>
        <color theme="1"/>
        <rFont val="Calibri"/>
        <family val="2"/>
        <scheme val="minor"/>
      </rPr>
      <t xml:space="preserve">5. </t>
    </r>
    <r>
      <rPr>
        <sz val="11"/>
        <color theme="1"/>
        <rFont val="Calibri"/>
        <family val="2"/>
        <scheme val="minor"/>
      </rPr>
      <t xml:space="preserve">Suministrar los combustibles, lubricantes, sincronizaciones y reparaciones necesarias al vehiculo, entregandolo a quie lo releve en las mejores condiciones de mantenimiento, orden, presentacion, aseo y funcionamiento para evitar que el vehiculo sufra daños en la operacion.                                                                                                                                                                                                                                             </t>
    </r>
    <r>
      <rPr>
        <b/>
        <sz val="11"/>
        <color theme="1"/>
        <rFont val="Calibri"/>
        <family val="2"/>
        <scheme val="minor"/>
      </rPr>
      <t xml:space="preserve">6. </t>
    </r>
    <r>
      <rPr>
        <sz val="11"/>
        <color theme="1"/>
        <rFont val="Calibri"/>
        <family val="2"/>
        <scheme val="minor"/>
      </rPr>
      <t xml:space="preserve">Informar al suoperior inmediato sobre el desarrollo de los trabajos encomendados, asi como de los inconvenientes o dificultades en la ejecucion de los mismos para que se tomen las medidas o soluciones correspondientes.                                                                                                                                                                   </t>
    </r>
    <r>
      <rPr>
        <b/>
        <sz val="11"/>
        <color theme="1"/>
        <rFont val="Calibri"/>
        <family val="2"/>
        <scheme val="minor"/>
      </rPr>
      <t xml:space="preserve">7. </t>
    </r>
    <r>
      <rPr>
        <sz val="11"/>
        <color theme="1"/>
        <rFont val="Calibri"/>
        <family val="2"/>
        <scheme val="minor"/>
      </rPr>
      <t>Continuar el desarrollo</t>
    </r>
    <r>
      <rPr>
        <b/>
        <sz val="11"/>
        <color theme="1"/>
        <rFont val="Calibri"/>
        <family val="2"/>
        <scheme val="minor"/>
      </rPr>
      <t xml:space="preserve"> </t>
    </r>
    <r>
      <rPr>
        <sz val="11"/>
        <color theme="1"/>
        <rFont val="Calibri"/>
        <family val="2"/>
        <scheme val="minor"/>
      </rPr>
      <t xml:space="preserve">de labores logicas relacionadas con los procesos y funciones del area respectiva, con el fin de garantizar la ejecucion de los mismos.                                                               </t>
    </r>
  </si>
  <si>
    <t>Pagina 756</t>
  </si>
  <si>
    <t xml:space="preserve">Efectuar las excavaciones necesarias para descubrir y localizar daños en las redes de acueducto, accesorios y acometidas, utilizando para ello equipos de herramientas cotidianas tales como palas, picas, barras y almagenas y equipos de bombeo, para dar cumplimiento a la labor requerida. </t>
  </si>
  <si>
    <r>
      <rPr>
        <b/>
        <sz val="11"/>
        <color theme="1"/>
        <rFont val="Calibri"/>
        <family val="2"/>
        <scheme val="minor"/>
      </rPr>
      <t xml:space="preserve">1. </t>
    </r>
    <r>
      <rPr>
        <sz val="11"/>
        <color theme="1"/>
        <rFont val="Calibri"/>
        <family val="2"/>
        <scheme val="minor"/>
      </rPr>
      <t xml:space="preserve">Cambiar y/o reparar accesorios de las valvulas y tuberias con el fin de adelantar los trabajos de mantenimiento para reestablecer el suministro de agua al sector afectado.                                                                                                                                                                                                             </t>
    </r>
    <r>
      <rPr>
        <b/>
        <sz val="11"/>
        <color theme="1"/>
        <rFont val="Calibri"/>
        <family val="2"/>
        <scheme val="minor"/>
      </rPr>
      <t xml:space="preserve">2. </t>
    </r>
    <r>
      <rPr>
        <sz val="11"/>
        <color theme="1"/>
        <rFont val="Calibri"/>
        <family val="2"/>
        <scheme val="minor"/>
      </rPr>
      <t xml:space="preserve">Ejecutar los trabajos e informar oprtunamente sobre los inconvenientes encontrados al superior inmediato, para que se tomen las medidas necesarias del caso.                                                                                                                                                                              </t>
    </r>
    <r>
      <rPr>
        <b/>
        <sz val="11"/>
        <color theme="1"/>
        <rFont val="Calibri"/>
        <family val="2"/>
        <scheme val="minor"/>
      </rPr>
      <t xml:space="preserve">3. </t>
    </r>
    <r>
      <rPr>
        <sz val="11"/>
        <color theme="1"/>
        <rFont val="Calibri"/>
        <family val="2"/>
        <scheme val="minor"/>
      </rPr>
      <t xml:space="preserve">Realizar la reparacion de escapes en la cajilla unitaria de las acometidas domiciliarias, deacuerdo con lo programado por el area.                                                                                                                                                                                                                                                                                              </t>
    </r>
    <r>
      <rPr>
        <b/>
        <sz val="11"/>
        <color theme="1"/>
        <rFont val="Calibri"/>
        <family val="2"/>
        <scheme val="minor"/>
      </rPr>
      <t xml:space="preserve">4. </t>
    </r>
    <r>
      <rPr>
        <sz val="11"/>
        <color theme="1"/>
        <rFont val="Calibri"/>
        <family val="2"/>
        <scheme val="minor"/>
      </rPr>
      <t xml:space="preserve">Colaborar en descubrir y localizar daños en red local manualmente o con equipo, retirar los recubrimientos de las tuberias como morteros, anclajes o de cualquier tipo, con el fin de reparar las tuberias con equipos de soldadura o reemplazado de los accesorios que presenten fallas.   </t>
    </r>
    <r>
      <rPr>
        <b/>
        <sz val="11"/>
        <color theme="1"/>
        <rFont val="Calibri"/>
        <family val="2"/>
        <scheme val="minor"/>
      </rPr>
      <t xml:space="preserve">                                                                                                                                                                                                     5. </t>
    </r>
    <r>
      <rPr>
        <sz val="11"/>
        <color theme="1"/>
        <rFont val="Calibri"/>
        <family val="2"/>
        <scheme val="minor"/>
      </rPr>
      <t>Reportar la informacion en los formatos establecidos, con el fin de dar cumplimiento a los requisitos del sistema de gestion de calidad.</t>
    </r>
    <r>
      <rPr>
        <b/>
        <sz val="11"/>
        <color theme="1"/>
        <rFont val="Calibri"/>
        <family val="2"/>
        <scheme val="minor"/>
      </rPr>
      <t xml:space="preserve"> </t>
    </r>
  </si>
  <si>
    <t>Operador de Valvulas</t>
  </si>
  <si>
    <t>Pagina 762</t>
  </si>
  <si>
    <t>Efectuar la operación de valvulas y accesorio de la red matriz, para la prestacion del servicio de acueducto a la ciudadania</t>
  </si>
  <si>
    <r>
      <t xml:space="preserve">1. </t>
    </r>
    <r>
      <rPr>
        <sz val="11"/>
        <color theme="1"/>
        <rFont val="Calibri"/>
        <family val="2"/>
        <scheme val="minor"/>
      </rPr>
      <t xml:space="preserve">Efectuar en el sector asignado las operaciones de cierre y apertura de valvulas para suspender o reestablecer el servicio, mantenimiento o renovacion de componentes, conforme a los procedimientos e instrucciones impartidas por el superior inmediato.                                                                                                                                                     </t>
    </r>
    <r>
      <rPr>
        <b/>
        <sz val="11"/>
        <color theme="1"/>
        <rFont val="Calibri"/>
        <family val="2"/>
        <scheme val="minor"/>
      </rPr>
      <t xml:space="preserve">2. </t>
    </r>
    <r>
      <rPr>
        <sz val="11"/>
        <color theme="1"/>
        <rFont val="Calibri"/>
        <family val="2"/>
        <scheme val="minor"/>
      </rPr>
      <t xml:space="preserve">Efectuar periodicamente el mantenimiento, calibracion y recuperacion de accesorios, estaciones y valvulas reductoras de presion de la red matriz, lineas divisoras de presion, manometros y velar por el adecuado estado de funcionamiento y conservacion de los mismos, con el fin de garantizar las presiones establecidas para los sectores hidraulico.                                                                           </t>
    </r>
    <r>
      <rPr>
        <b/>
        <sz val="11"/>
        <color theme="1"/>
        <rFont val="Calibri"/>
        <family val="2"/>
        <scheme val="minor"/>
      </rPr>
      <t xml:space="preserve">3. </t>
    </r>
    <r>
      <rPr>
        <sz val="11"/>
        <color theme="1"/>
        <rFont val="Calibri"/>
        <family val="2"/>
        <scheme val="minor"/>
      </rPr>
      <t xml:space="preserve">Desarrollar las investigaciones relacionadas con el estado y funcionamiento de la red, con el proposito de detectar daños no visibles, obstrucciones, comportamientos anormales, desactualizacion de planos o posibilidades de optimizacion, e informar al auxiliar de mantenimiento.                                                                                                                                                                                                                                                       </t>
    </r>
    <r>
      <rPr>
        <b/>
        <sz val="11"/>
        <color theme="1"/>
        <rFont val="Calibri"/>
        <family val="2"/>
        <scheme val="minor"/>
      </rPr>
      <t xml:space="preserve">4. </t>
    </r>
    <r>
      <rPr>
        <sz val="11"/>
        <color theme="1"/>
        <rFont val="Calibri"/>
        <family val="2"/>
        <scheme val="minor"/>
      </rPr>
      <t>Realizar los recorridos de redes matrices, lo cual incluye localizacion, limpieza de camaras, operacion sistematica de valvulas directas, verificacion del estado del corredor de las lineas y de todos sus accesorios (salidas, ventosas, purgas, manholes, entre otros), con el fin de garantizar el mantenimiento preventivo y correctivo de las redes matrices.</t>
    </r>
  </si>
  <si>
    <t>Ayudante operativo</t>
  </si>
  <si>
    <t>Pagina 743</t>
  </si>
  <si>
    <t>Efectuar la preparacion de herramientas, para la instalacion y realizacion de los aforos deacuerdo con las instrucciones que le sean impartidas y garantizar el adecuado funcionamiento de la infraestructura y de los dispositivos de medida de los puntos de medicion instalados en el sistema de acueducto.</t>
  </si>
  <si>
    <r>
      <t xml:space="preserve">1. </t>
    </r>
    <r>
      <rPr>
        <sz val="11"/>
        <color theme="1"/>
        <rFont val="Calibri"/>
        <family val="2"/>
        <scheme val="minor"/>
      </rPr>
      <t xml:space="preserve">Cargar y descargar el vehiculo de la comosion de macromedicion, los equipos, herramientas, materiales y accesorios requeridos, para la ejecucion de la labor asignada y conducirlo hasta el sitio indicado para el aforador.                                                                                                                                  </t>
    </r>
    <r>
      <rPr>
        <b/>
        <sz val="11"/>
        <color theme="1"/>
        <rFont val="Calibri"/>
        <family val="2"/>
        <scheme val="minor"/>
      </rPr>
      <t xml:space="preserve">2. </t>
    </r>
    <r>
      <rPr>
        <sz val="11"/>
        <color theme="1"/>
        <rFont val="Calibri"/>
        <family val="2"/>
        <scheme val="minor"/>
      </rPr>
      <t xml:space="preserve">Realizar las actividades de operacion durante los procesos de aforo de las varillas pitometricas y de calibracion, medidores ultrasonicos y sus accesorios, diferenciales de presion en vidrio, manometros y demas accesorios del equipo de pitometria, para cumplir con los requerimientos del area.                                                                                                                                                                                                                                         </t>
    </r>
    <r>
      <rPr>
        <b/>
        <sz val="11"/>
        <color theme="1"/>
        <rFont val="Calibri"/>
        <family val="2"/>
        <scheme val="minor"/>
      </rPr>
      <t xml:space="preserve">3. </t>
    </r>
    <r>
      <rPr>
        <sz val="11"/>
        <color theme="1"/>
        <rFont val="Calibri"/>
        <family val="2"/>
        <scheme val="minor"/>
      </rPr>
      <t xml:space="preserve">Realizar en coordinacion con el aforador, el manejo he interpretacion tecnica de planos y esquinas, entrega de informacion para que se programe la investigacion de las modificaciones a que haya lugar cuando en terreno se verifique la inconsistencia de los mismos a los cambios de la red por nuevas obras.                                                                                                                </t>
    </r>
    <r>
      <rPr>
        <b/>
        <sz val="11"/>
        <color theme="1"/>
        <rFont val="Calibri"/>
        <family val="2"/>
        <scheme val="minor"/>
      </rPr>
      <t xml:space="preserve">4. </t>
    </r>
    <r>
      <rPr>
        <sz val="11"/>
        <color theme="1"/>
        <rFont val="Calibri"/>
        <family val="2"/>
        <scheme val="minor"/>
      </rPr>
      <t xml:space="preserve">Localizar, abrir y practicar la limpieza de las cajas de pitometria , accesorios de redes matrices, cajas de telefonos y energia, para la ejecucion de aforos en redes matrices deacuerdo a las instrucciones que imparte el aforo.                                                                                                                                                                              </t>
    </r>
    <r>
      <rPr>
        <b/>
        <sz val="11"/>
        <color theme="1"/>
        <rFont val="Calibri"/>
        <family val="2"/>
        <scheme val="minor"/>
      </rPr>
      <t xml:space="preserve">5. </t>
    </r>
    <r>
      <rPr>
        <sz val="11"/>
        <color theme="1"/>
        <rFont val="Calibri"/>
        <family val="2"/>
        <scheme val="minor"/>
      </rPr>
      <t xml:space="preserve">Determinar a traves de la ejecucion  de los afaros, la adecuada localizacion de los accesorios (hidrantes y valvulas) e informar a su superior, para que se efectuen los cambios necesarios para la actualizacion de los planos de la red.                                                                                                             </t>
    </r>
    <r>
      <rPr>
        <b/>
        <sz val="11"/>
        <color theme="1"/>
        <rFont val="Calibri"/>
        <family val="2"/>
        <scheme val="minor"/>
      </rPr>
      <t xml:space="preserve">6. </t>
    </r>
    <r>
      <rPr>
        <sz val="11"/>
        <color theme="1"/>
        <rFont val="Calibri"/>
        <family val="2"/>
        <scheme val="minor"/>
      </rPr>
      <t xml:space="preserve">Aforar los caudales de los hidrantes para determinar su capacidad y de una zona de la ciudad a una presion residual determinada.                                                                                                                                         </t>
    </r>
    <r>
      <rPr>
        <b/>
        <sz val="11"/>
        <color theme="1"/>
        <rFont val="Calibri"/>
        <family val="2"/>
        <scheme val="minor"/>
      </rPr>
      <t xml:space="preserve">7. </t>
    </r>
    <r>
      <rPr>
        <sz val="11"/>
        <color theme="1"/>
        <rFont val="Calibri"/>
        <family val="2"/>
        <scheme val="minor"/>
      </rPr>
      <t xml:space="preserve">Operar los  equipos de bombeo, para la limpieza de camaras, operaciones de desague o cualquier actividad conexa al desarrollo de sus responsabilidades.                                                                                                         </t>
    </r>
    <r>
      <rPr>
        <b/>
        <sz val="11"/>
        <color theme="1"/>
        <rFont val="Calibri"/>
        <family val="2"/>
        <scheme val="minor"/>
      </rPr>
      <t xml:space="preserve">8. </t>
    </r>
    <r>
      <rPr>
        <sz val="11"/>
        <color theme="1"/>
        <rFont val="Calibri"/>
        <family val="2"/>
        <scheme val="minor"/>
      </rPr>
      <t xml:space="preserve">Realizar en coordinacion con el aforador la manipulacion de equipos electronicos y mecanicos en las actividades de macromedicion, correspondiente al mantenimiento preventivo, correctivo de los equipos de medicion, equipos de suplencia, asi como en las labores de descarga y analisis de datos.                                                                                                                                                                 </t>
    </r>
    <r>
      <rPr>
        <b/>
        <sz val="11"/>
        <color theme="1"/>
        <rFont val="Calibri"/>
        <family val="2"/>
        <scheme val="minor"/>
      </rPr>
      <t xml:space="preserve">9. </t>
    </r>
    <r>
      <rPr>
        <sz val="11"/>
        <color theme="1"/>
        <rFont val="Calibri"/>
        <family val="2"/>
        <scheme val="minor"/>
      </rPr>
      <t>Operar accesorios de la red matriz valvulas directas, valvulas de salida y valvulas de las redes menores dentro de las actividades conexas tales como la sectorizacion, mantenimientos programados, desagues, busqueda sistematica de fugas y emergencias de acuerdo a las instrucciones que imparte el aforador o el superior inmediato.</t>
    </r>
  </si>
  <si>
    <t>Ayudante</t>
  </si>
  <si>
    <t>Pagina 789</t>
  </si>
  <si>
    <t>Realizar la operación de las represas con el fin de asegurar que se cumple con la cantidad, continuidad y oportunidad del agua cruda que quieren las plantas de tratamiento.</t>
  </si>
  <si>
    <r>
      <rPr>
        <b/>
        <sz val="11"/>
        <color theme="1"/>
        <rFont val="Calibri"/>
        <family val="2"/>
        <scheme val="minor"/>
      </rPr>
      <t xml:space="preserve">1. </t>
    </r>
    <r>
      <rPr>
        <sz val="11"/>
        <color theme="1"/>
        <rFont val="Calibri"/>
        <family val="2"/>
        <scheme val="minor"/>
      </rPr>
      <t xml:space="preserve">Realizar la toma de datos de la instrumentacion de lines de las represas, consolidando la informacion e informando al superior inmediato, con el proposito de asegurar la adecuada operación del sistema de captacion y para cumplir los requisitos establecidos.                                                                              </t>
    </r>
    <r>
      <rPr>
        <b/>
        <sz val="11"/>
        <color theme="1"/>
        <rFont val="Calibri"/>
        <family val="2"/>
        <scheme val="minor"/>
      </rPr>
      <t xml:space="preserve">2. </t>
    </r>
    <r>
      <rPr>
        <sz val="11"/>
        <color theme="1"/>
        <rFont val="Calibri"/>
        <family val="2"/>
        <scheme val="minor"/>
      </rPr>
      <t xml:space="preserve">Operar las valvulas de fondo y/o de toma de agua cruda hacia las p'lantas de tratamiento para asegurar los desembalses que son necesarios y el cumplimiento de las necesidades de agua cruda que requieren las plantas de tratamiento.                                                                                                                           </t>
    </r>
    <r>
      <rPr>
        <b/>
        <sz val="11"/>
        <color theme="1"/>
        <rFont val="Calibri"/>
        <family val="2"/>
        <scheme val="minor"/>
      </rPr>
      <t xml:space="preserve">3. </t>
    </r>
    <r>
      <rPr>
        <sz val="11"/>
        <color theme="1"/>
        <rFont val="Calibri"/>
        <family val="2"/>
        <scheme val="minor"/>
      </rPr>
      <t xml:space="preserve">Tomar datos, registrar y/o diligenciar los formatos de informacion del control del proceso propio de sus funciones a cargo, con el proposito de mantener informacion pertinente y apropiada para cumplir los requisitos corporativos y del sistema de gestion de calidad.                                                              </t>
    </r>
    <r>
      <rPr>
        <b/>
        <sz val="11"/>
        <color theme="1"/>
        <rFont val="Calibri"/>
        <family val="2"/>
        <scheme val="minor"/>
      </rPr>
      <t xml:space="preserve">4. </t>
    </r>
    <r>
      <rPr>
        <sz val="11"/>
        <color theme="1"/>
        <rFont val="Calibri"/>
        <family val="2"/>
        <scheme val="minor"/>
      </rPr>
      <t xml:space="preserve">Efectuar el mantenimiento locativo (pintura, poda y limpieza) de los lugares que se le asignen con el fin de mantener en adecuado estado de orden, aseo y limpieza las zonas de reserva y los predios de propiedad de la empresa.                                                                                                                                                </t>
    </r>
    <r>
      <rPr>
        <b/>
        <sz val="11"/>
        <color theme="1"/>
        <rFont val="Calibri"/>
        <family val="2"/>
        <scheme val="minor"/>
      </rPr>
      <t xml:space="preserve">5. </t>
    </r>
    <r>
      <rPr>
        <sz val="11"/>
        <color theme="1"/>
        <rFont val="Calibri"/>
        <family val="2"/>
        <scheme val="minor"/>
      </rPr>
      <t xml:space="preserve">Vigilar las fuentes hidrograficas de la zona con el fin de evitar daños , ambientales, ocupaciones ilegales, quemas, talas de arboles  , retiro de material vegetal y animal.                                                                                                                 </t>
    </r>
    <r>
      <rPr>
        <b/>
        <sz val="11"/>
        <color theme="1"/>
        <rFont val="Calibri"/>
        <family val="2"/>
        <scheme val="minor"/>
      </rPr>
      <t xml:space="preserve">6. </t>
    </r>
    <r>
      <rPr>
        <sz val="11"/>
        <color theme="1"/>
        <rFont val="Calibri"/>
        <family val="2"/>
        <scheme val="minor"/>
      </rPr>
      <t xml:space="preserve">Solicitar al superior inmediato los materiales y elementos necesarios para realizar trabajos de mantenimiento y conservacion, con el proposito de que se puedan gestionar adecuadamente.                                                                                                                                                                                         </t>
    </r>
    <r>
      <rPr>
        <b/>
        <sz val="11"/>
        <color theme="1"/>
        <rFont val="Calibri"/>
        <family val="2"/>
        <scheme val="minor"/>
      </rPr>
      <t xml:space="preserve">7. </t>
    </r>
    <r>
      <rPr>
        <sz val="11"/>
        <color theme="1"/>
        <rFont val="Calibri"/>
        <family val="2"/>
        <scheme val="minor"/>
      </rPr>
      <t xml:space="preserve">Solicitar los trabajos de mantenimiento que sean requeridos, co9n el fin de asegurar la disponibilidad, funcionamiento y operatividad de los equipos del proceso de tratamiento y cumplir con los procedimientos de mantenimiento que han sido establecidos.                                                                                                                                 </t>
    </r>
    <r>
      <rPr>
        <b/>
        <sz val="11"/>
        <color theme="1"/>
        <rFont val="Calibri"/>
        <family val="2"/>
        <scheme val="minor"/>
      </rPr>
      <t xml:space="preserve">       8. </t>
    </r>
    <r>
      <rPr>
        <sz val="11"/>
        <color theme="1"/>
        <rFont val="Calibri"/>
        <family val="2"/>
        <scheme val="minor"/>
      </rPr>
      <t xml:space="preserve">Realizar un adecuado y seguro uso de los equipos, maquinas, herramientas, materiales, vehiculos y demas elementos necesarios para realizar los procesos de mantenimiento y para realizar sus funciones con el fin de garantizar el cuidado y buen uso de los recursos publicos, la seguridad del personal y la infraestructura. </t>
    </r>
  </si>
  <si>
    <t>Profesionales que no ingresan</t>
  </si>
  <si>
    <t>20,21 y 22</t>
  </si>
  <si>
    <t>1. Supervisar la calidad de los materiales suministrados a través de contratos conforme a los requerimientos y especificaciones técnicas para la ejecución de las obras de mantenimientos en el área.                                                                                                                                                2. Realizar el control de los contratos del área a través de la aplicación del sistemade gestión de calidad de interventoria, con el propósito de obtener los productos y servicios requeridos para la conducción y distribución de agua potable en redes matrices y a su vez con el objeto de dar cumplimiento a la reglamentación vigente.                                                                                                                            3. Colaborar en la elaboración del presupuesto del área, en lo relacionado con los procesos de funcionamiento e inversión y controlar la ejecución presupuestal, para garantizar las metas establecidas en las politicas corporativas.                                                                                                                                                  4. Coordinar las actividades para el mantenimiento del sistema de gestion de interventoria en lo que corresponde a los contratos del área, con el fin de garantizar la entrega y recibo a satisfaccion de los productos inherentes a las actividades propias de la dependencia.                                                                                                                                         5. Mantener y actualizar las estadisticas e indicadores del área y velar por su permanente mejoramiento y/o actualización con el propósito de soportar la información solicitada por entes internos y externos.                                                                                                                                                   6. Ejecutar en la periodicidad establecida los programas de mantenimiento de redes matrices , accesorios, tanques de almacenamiento y demas puntos de operacion  para garantizar su adecuado funcionamiento en cumplimiento con las normas de la empresa y evitar interferencias y afectaciones con las zonas aledañas.                                                                                                                                                    7. Programar y coordinar que el personal asignado los turnos y con las instrucciones impartidas para cubrir las nesecidades del servicio en la atension de emergencias y daños en la infraestructura del sistema de red matriz del acueducto.                                                                                                                                              8. Realizar recorridos de inspeccion técnica de las estaciones ó sitios que se estén interviniendo de manera programada  ó imprevista, con el fin de verificar y cuantificar la necesidades técnican de la infraestructura matriz y proponer soluciones relacionadas con fallas en el servicio.</t>
  </si>
  <si>
    <t>1. Realizar visitas trecnicas, deacuerdo a los lineamientos fijados por el superior inmediato, con el objetivo de recopilar la informacion necesaria en terreno.                                                                                                                                                2. Elaborar la estadisticas de avance de actividades de los estudios y proyectos del área, con el objeto de permitir el control de ejecucion de los proyectos.                                                                                                                            3. Recolectar la informacion de estudios y conceptos tecnicos solicitados par las area, segun las necesidades, con el objetivo de que los proyectos que intervenga el area, esten acordes con el planeamiento general de operacion, mantenimiento y expansion.                                                                                                                                                   4. Manejar y actualizar las diferentes bases de datos donde se registra la informacion tecnica del area, con el fin de suministrar informacion confiable respondiendo los requerimientos internos y externos.                                                                                                                                         5. Ingresar y cerrar debidamente las solicitudes propias del area al sistema, con el fin de establecer y confirmar los indicadores y metas de las diferentes programaciones planteadas.                                                                                                                                                                                       6. Realizar modelaciones, analisis y mediciones que sean requeridas por el area, a traves del sistema de informacion geografico unificado de la empresa (SIGUE), con el fin de actuializar la informacion de catastro de redes.                                                                                                                                                    7. 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t>
  </si>
  <si>
    <t xml:space="preserve">1. Revisar, calibrar y mantener las valvulas reductorasde presion, haciendo recorridos de la red matriz Acueducto, lineas divisorias de presion aferentes a las estaciones reductoras de presion y garantizar el correcto funcionamiento de los diferentes componentes de la red con el fin de evitar problemas que afecten la operacion del área de mantenimiento de la entidad.                                                                                                                                  2. Actualizar e interpretar correctamente los planos de la red matriz a su cargo con el fin de que sirvan como guia en la localizacion e identificacion de las valvulas y diferentes accesorios a operar.                                                                                                                                    3. Proponer alternativas de solucion para informar al superior inmediato sobre las fallas o imprevistos  en la operacion, funcionamiento o mantenimiento de valvulas, redes y demas accesorios componente del sistema de acueducto.                                                                                      4. Adelantar investigaciones con el proposito de conocer el estado y funcionamiento de la red, tales como daños no visibles, obstrucciones, comportamientos anormales, actualizacion de planos o posibilidades de optimizacion e informar a su superior inmediato con el proposito de cumplir con los requerimientos del área.                                                                        5. Reparar, adaptar y reconstruir las partes, accesorios e instrumentos de los equipos que hayan presentado defisiencias en el servicio, con el fin de evitar problemas que afecten la operacion de las redesde acueducto.                                                                                                              6. Ejecutar los cierres, desagues y reestablecimientos para las reparaciones de la red matriz cuando se presenten daños inesperados o reparaciones programadas.                                               7. Operar el vehiculo asignado, tomando las medidas necesarias para su correcto funcionamiento y conservacion, conforme a las normas y reglamentos establecidos por la empresa y las autoridades de transito. </t>
  </si>
  <si>
    <t>1. Medir los parametros hidrulicos de las redes de acueducto, tales como, presion, caudal y capacidad para determinar la prestacion del servicion actual o futuro disponible, mediante el uso de los equipos de medicion y los procedimientos pitometricos especializados correspondientes.                                                                                                                                                                                         2. Inspeccionar el estado fisico y en especial de la medicion de los macromedidores y registradores de presion fijos instalados en las zonas de gestion y/o sectores hidraulicos para mantener un registro adecuado y permanente de la medicion de los caudales y presiones de servicio, que permitan establecer el volumen de agua suministrada y la calidad del servicio en cada uno de ellos.                                                                                                                                                    3. Efectuar la instalacion o revision a las instalaciones de los equipos de medicion de caudal y presion portatril en cada una de las entidades hidraulicos de sectorizacion o de las redes de acueducto, durante procesos de investigacion sistematica de fugas o pruebas de capacidad de redes para autorizacion de nuevos desarrollos en caso de ser requeridos.                                                                                                                                                                      4. Verificar el estado de cada una de las camaras de medicion, el estado fisico de la misma y de ser necesarion efectuar el desague correspondiente, la limpieza y demas actividades de mantenimiento correctivo, asi como el estado de las acometidas e instalaciones electricas de los equipods de medicion fijos instalados para la medicion de parametros hidraulicos para mantener en correcto estado la operacion, seguridad y funcionamiento de los equipos.                                                                                                                                                                                                      5. Efectuar la revision y pruebas de estanquedad necesarias a las divisoria de servicio por sectorizacion y sus diferentes areas, zonas aferentes a valvulas reductoras de presion, para garantizar el aislamiento fisico de sus limites y garantizar el buen funcionamiento hidraulico de las mismas.                                                                                                                                                                                           6. participar en la localizacion y construccion de los puntos de medicion, especialmente en aquellos en los cuales se requiere de perforacion de taladros para emitir la instalacion de los equipos de medicion, solicitar materiales, equipos adecuados y necesarion para la perforacion e instalacion.                                                                                                                                                           7. Operar y mantener los equipos de bombeo a su cargo como son motobombas, electro bombas, unidades de poder y demas equipos de mayor capacidad de bombeo requeridos para el desague de comaras de accesorios, de tuberias de redes matrices y de otros eventos operativos a cargo de la empresa.                                                                                                                         8. Efectuar la investigacion, deteccion y localizacion de fugas sistematicas o no visibles dispersas por reclamos o control de perdidas, entrega de informes correspondientes y de seguimiento a la reparacion o necesidades de relocalizacion, mediante el uso de geofonos mecanicos o electronicos.                                                                                                                                                                         9. realizar pruebas a los hidrantes de la red de acueducto para establecer su estado, nesecidadaes de mantenimiento y su capacidad hidraulica y efectuar la localizacion de las valvulas de pie necesarias para la operacion normal del hidrante.                                                                             10. Efectuar la operacion y/o mantenimiento basico de accesorios de la red matriz, tales como valvulas de purga, ventosas, registros de pitometro, cheques, valvulas de control hidraulico, bocas de acceso, durante los procesos de cambio de operacion o mantenimiento de redes.                                                                                                                                                                     11. Realizar con el superior inmediato y las comisiones la actualizacion del inventario de los elementos y equipos de pitometria, para disponer de un inventario adecuado de elementos y equipos.</t>
  </si>
  <si>
    <t>1. Verificar el desempeño de los instrumentos analiticos y de medicion del laboratorio de la entidad deacuerdo a los estandares preestablecidos para garantizar la precision de los equipos de medicion.                                                                                                                                                                                   2. Elaborar y procesar en el sistema el pla de revision de los dispositivos de seguimiento y medicion para efectuar la programacion contemplada en el plan de accion del área.                                                                                                                  3. Efectuar el inventario detallado de los elementos y dispositivos de medicion del area, para realizar la programacion de calibracion respectiva.                                                                                        4. Programar y ejecutar la revision del estado de calibracion y/o verificacion metrologica de los dispositivos de seguimiento y medicion a cargo del área, deacuerdo con los parametros establecidos en las normas tecnicas y procedimientos aplicables para estimar la incertidumbre de las mediciones de estos equipos e identificar su estado de calibracion.                  5. Recopilar los datos y lecturas sobre la revision del estado de calibracion y/o verificacion metrologica de los dispositivos de seguimiento y medicion, para entregar los respectivos registros con la periodicidad y tiempos de entrega preestablecidos por su superior inmediato.                                                                                                                                                                                              6. Realizar segumiento al programa de calibracion y/o verificacion metrologica de los equipos de seguimiento y medicion desarrollados por los laboratorios para asegurar que estos generen datos confiables.                                                                                                                                                        7. Reportar las solicitudes de calibracion de equipos e instrumentos de medicion al sistema para garantizar la oportuna calibracion y/o verificacion metrologica de los equipos y generar los respectivos informes.                                                                                                                                                                    8. Verificar la informacion de las ordenes de trabajo este acorde con la informacion registrada en la base de datos para garantizar la confiabilidad de los instrumentos.                                                 9. Efectuar los trabajos de campo para el mantenimiento preventivo, predictivo y correctivo de los dispositivos de medicion, siguiendo para tal fin los instructivos operativos del sistema de gestion de calidad del area.                                                                                                                                                         10. Efectuar el almacenamiento de los equipos, dispositivos y garantizar que la bodega a su cargo mantenga las condiciones adecuadas de limpieza y seguridad.</t>
  </si>
  <si>
    <t>1. Controlar que la calidad de los materiales utilizados esten deacuerdo con los requerimientos de las especificaciones tecnicas, mediante la selección y envio de muestras al laboratorio, para la ejecucion de las obras de la entidad.                                                                                       2. Informar al funcionario correspondiente, la forma en que estan desarrollando las obras y las deficiencias encontradas en ellas, con el proposito que se tomen las medidas correctivas del caso.                                                                                                                                                                            3. Verificar las mediciones de las perforaciones, obras de mantenimiento y concreto, anclaje, colocacion y compactacion de rellenos, retiro de materiales sobrantes y demas obra, para la respectiva ejecucion por los contratistas y/o personal de la empresa.                                                                                            4. Efectuar en coordinacion con el funcionario correspondiente la inspeccion final, para el recibo de las obras, verificando el estado general de las mismas y el cumplimiento de las especificaciones y clausulas del cantrato.                                                                                                                    5. Verificar las mediciones de los trabajos elaborados en terreno, para controlar el avance de la obra e informar al interventor sobre las inconsistencias y requerimientos que se le deben hacer al contratista.                                                                                                                                                                    6. Verificar el estado de las redes del sistema de acueducto y sus accesorios, evaluar las novedades, adoptar los correctivos e informar al funcionario correspondiente para coordinar las acciones a seguir.                                                                                                                                                      7. Revisar los reportes de trabajo de las comisiones de servicio y mantenimiento, para programar los trabajos necesarios y velar por el correcto diligenciamiento de los mismos.                               8. Inspeccionar que las pruebas realizadas a los materiales en terreno. tales como pruebas de presion, desinfeccion, soldaduras y compactaciones que ofrezcan los resultados requeridos para su aceptacion.                                                                                                                                                         9. efectuar las revisiones a las instalaciones transitorias, determinar las causas de los altos consumos, deficiencias en el servicio, daños en el medidor o en la acometida, con el proposito de adelantar acciones tendientes a localizar derivaciones fraudulentas e ingresar la informacion a la base de datos definida por su jefe inmediato.                                                                                10. Operar el vehiculo asignado, tomando las medidas necesarias para su correcto funcionamiento y conservacion, conforme a las normas y reglamentos establecidos por la empresa y las autoridades de transito.</t>
  </si>
  <si>
    <t>Realizar actividades logisticas en las obras de reconstruccion, mantenimiento preventivo y correctivo de la red de acueducto, para evitar inconvenientes que afecten a la ciudadania.</t>
  </si>
  <si>
    <t xml:space="preserve">1. Organizar los recorridos conforme a la programacion establecida por el superior inmediato, para transportar oprtunamente al personal, materiales, equipos, herramientas y demas elementos; Hacia y desde los sitios donde se requieran.                                                                                 2. Brindar la asistencia tecnica y losgistica requeridas por las comisiones de mantenimiento de la zona asignada y verificar que los trabajos se ejecuten conforme a las tecnicas establecidas, en las condiciones de seguridad y en el tiempo minimo requerido para dar cumplimiento a lo establecido en la programacion del area.                                                                                       3. informar al superior inmediato sobre el desarrollo de los trabajos encomendados, los inconvenientes o dificultades  en la ejecucion de los mismos, para informar continuamente sobre la ejecucion de las actividades realizadas en el area de mantenimiento de la entidad.                                                                                                                                                                                                      4. Interpretar los planos de la red como guia para localizar los daños, efectuar las operaciones de los accesorios de la red o pedir el apoyo tecnico necesario para darle solucion a los daños.                                                                                                                                                                                         5. Coordinar los trabajos realizados por el personal de nivel inferior que forma parte de la comision en el mantenimiento de redes matrices y menores, para que sean desarrollados correctamente en el area.                                                                                                                                                                      6. Ejecutar el mantenimiento de los vehiculos tales como: camiones, volquetas, furgones y similares, para garantiozar la correcta y eficiente operacion, funcionamiento de los mismos. 7. Operar el vehiculo asignado, tomando las medidas necesarias, para su correcto funcionamiento y conservacion, conforme a las normas y reglamentos establecidos por la empresa y las autoridades de transito. </t>
  </si>
  <si>
    <t>1. Cambiar y reparar accesorios de las valvulas y tuberias con el fin de adelantar los trabajod de mantenimiento para reestablecer el suministro de agua al sector afectado.                                                                        2. Ejecutar las excavaciones para localizar los daños que se presenten en la redes locales de acueducto, operando equipos tales como sistemas de bombeo, entre otros pára garantizar la continuidad del servicio.                                                                                                                                                                           3. proteger las superficies expuestas por las excavaciones mediante sistemas de entibacion y proteccion de superficies para optimizar las medidas de seguridad.                                                                                                         4. Verificar el tipo de materiales necesarios, para ejecutar las reparaciones deacuerdo con las nornas tecnicas establecidas por la empresa.                                                                                                                               5. Descibrir y localizar daños en la red local, retirar los recubrimientos de las tuberias como morteros, anclajes o de cualquier tipo, para ser reparadas las tuberias con equipos de soldaduras o reemplazo de los accesorios que presentan fallas.</t>
  </si>
  <si>
    <t xml:space="preserve">1. Efectuar el transporte de personaly/o elementos, hacia los sitios donde se van a realizar las labores de mantenimiento con el fin de cumplir con los requisitos del area.                                                                                                                                                                                                                           2. Inspeccionar el vehiculoque se le asigne, para comprobar el perfecto estado de fincionamiento del motor, llantas, frenos, cerraduras, herramientas y demas sistemas y precauciones necesarias, para la seguridad del personal, el vehiculo y la carga transportada.                                                                                                                                                                                                                                                                                                                                                                                                                                                              3. Inspeccionar el peso y distribucion de la carga en el vehiculo , verificandoque este dentro de los limites maximos permitidos y velar porque la carga llegue correctamente a su destino.                                                                                                                                                                                                                                       4. Operar los vehiculos  segun las ordenes recibidas , dentro o fuera del sector urbano y siempre por las vias propias para que sean efectuados los mantenimientos en las zonas respectivas.                                                                                                                                                                                                                                 5. Suministrar los combustibles, lubricantes, sincronizaciones y reparaciones necesarias al vehiculo, entregandolo a quie lo releve en las mejores condiciones de mantenimiento, orden, presentacion, aseo y funcionamiento para evitar que el vehiculo sufra daños en la operacion.                                                                                                                                                                                                                                             6. Informar al suoperior inmediato sobre el desarrollo de los trabajos encomendados, asi como de los inconvenientes o dificultades en la ejecucion de los mismos para que se tomen las medidas o soluciones correspondientes.                                                                                                                                                                   7. Continuar el desarrollo de labores logicas relacionadas con los procesos y funciones del area respectiva, con el fin de garantizar la ejecucion de los mismos. </t>
  </si>
  <si>
    <t xml:space="preserve">1. Cambiar y/o reparar accesorios de las valvulas y tuberias con el fin de adelantar los trabajos de mantenimiento para reestablecer el suministro de agua al sector afectado.                                                                                                                                                                                                             2. Ejecutar los trabajos e informar oprtunamente sobre los inconvenientes encontrados al superior inmediato, para que se tomen las medidas necesarias del caso.                                                                                                                                                                              3. Realizar la reparacion de escapes en la cajilla unitaria de las acometidas domiciliarias, deacuerdo con lo programado por el area.                                                                                                                                                                                                                                                                                              4. Colaborar en descubrir y localizar daños en red local manualmente o con equipo, retirar los recubrimientos de las tuberias como morteros, anclajes o de cualquier tipo, con el fin de reparar las tuberias con equipos de soldadura o reemplazado de los accesorios que presenten fallas.                                                                                                                                                                                                        5. Reportar la informacion en los formatos establecidos, con el fin de dar cumplimiento a los requisitos del sistema de gestion de calidad. </t>
  </si>
  <si>
    <t>1. Efectuar en el sector asignado las operaciones de cierre y apertura de valvulas para suspender o reestablecer el servicio, mantenimiento o renovacion de componentes, conforme a los procedimientos e instrucciones impartidas por el superior inmediato.                                                                                                                                                     2. Efectuar periodicamente el mantenimiento, calibracion y recuperacion de accesorios, estaciones y valvulas reductoras de presion de la red matriz, lineas divisoras de presion, manometros y velar por el adecuado estado de funcionamiento y conservacion de los mismos, con el fin de garantizar las presiones establecidas para los sectores hidraulico.                                                                           3. Desarrollar las investigaciones relacionadas con el estado y funcionamiento de la red, con el proposito de detectar daños no visibles, obstrucciones, comportamientos anormales, desactualizacion de planos o posibilidades de optimizacion, e informar al auxiliar de mantenimiento.                                                                                                                                                                                                                                                       4. Realizar los recorridos de redes matrices, lo cual incluye localizacion, limpieza de camaras, operacion sistematica de valvulas directas, verificacion del estado del corredor de las lineas y de todos sus accesorios (salidas, ventosas, purgas, manholes, entre otros), con el fin de garantizar el mantenimiento preventivo y correctivo de las redes matrices.</t>
  </si>
  <si>
    <t>1. Cargar y descargar el vehiculo de la comosion de macromedicion, los equipos, herramientas, materiales y accesorios requeridos, para la ejecucion de la labor asignada y conducirlo hasta el sitio indicado para el aforador.                                                                                                                                  2. Realizar las actividades de operacion durante los procesos de aforo de las varillas pitometricas y de calibracion, medidores ultrasonicos y sus accesorios, diferenciales de presion en vidrio, manometros y demas accesorios del equipo de pitometria, para cumplir con los requerimientos del area.                                                                                                                                                                                                                                         3. Realizar en coordinacion con el aforador, el manejo he interpretacion tecnica de planos y esquinas, entrega de informacion para que se programe la investigacion de las modificaciones a que haya lugar cuando en terreno se verifique la inconsistencia de los mismos a los cambios de la red por nuevas obras.                                                                                                                4. Localizar, abrir y practicar la limpieza de las cajas de pitometria , accesorios de redes matrices, cajas de telefonos y energia, para la ejecucion de aforos en redes matrices deacuerdo a las instrucciones que imparte el aforo.                                                                                                                                                                              5. Determinar a traves de la ejecucion  de los afaros, la adecuada localizacion de los accesorios (hidrantes y valvulas) e informar a su superior, para que se efectuen los cambios necesarios para la actualizacion de los planos de la red.                                                                                                             6. Aforar los caudales de los hidrantes para determinar su capacidad y de una zona de la ciudad a una presion residual determinada.                                                                                                                                         7. Operar los  equipos de bombeo, para la limpieza de camaras, operaciones de desague o cualquier actividad conexa al desarrollo de sus responsabilidades.                                                                                                         8. Realizar en coordinacion con el aforador la manipulacion de equipos electronicos y mecanicos en las actividades de macromedicion, correspondiente al mantenimiento preventivo, correctivo de los equipos de medicion, equipos de suplencia, asi como en las labores de descarga y analisis de datos.                                                                                                                                                                 9. Operar accesorios de la red matriz valvulas directas, valvulas de salida y valvulas de las redes menores dentro de las actividades conexas tales como la sectorizacion, mantenimientos programados, desagues, busqueda sistematica de fugas y emergencias de acuerdo a las instrucciones que imparte el aforador o el superior inmediato.</t>
  </si>
  <si>
    <t xml:space="preserve">Ayudante </t>
  </si>
  <si>
    <t xml:space="preserve">1. Realizar la toma de datos de la instrumentacion de lines de las represas, consolidando la informacion e informando al superior inmediato, con el proposito de asegurar la adecuada operación del sistema de captacion y para cumplir los requisitos establecidos.                                                                              2. Operar las valvulas de fondo y/o de toma de agua cruda hacia las p'lantas de tratamiento para asegurar los desembalses que son necesarios y el cumplimiento de las necesidades de agua cruda que requieren las plantas de tratamiento.                                                                                                                           3. Tomar datos, registrar y/o diligenciar los formatos de informacion del control del proceso propio de sus funciones a cargo, con el proposito de mantener informacion pertinente y apropiada para cumplir los requisitos corporativos y del sistema de gestion de calidad.                                                              4. Efectuar el mantenimiento locativo (pintura, poda y limpieza) de los lugares que se le asignen con el fin de mantener en adecuado estado de orden, aseo y limpieza las zonas de reserva y los predios de propiedad de la empresa.                                                                                                                                                5. Vigilar las fuentes hidrograficas de la zona con el fin de evitar daños , ambientales, ocupaciones ilegales, quemas, talas de arboles  , retiro de material vegetal y animal.                                                                                                                 6. Solicitar al superior inmediato los materiales y elementos necesarios para realizar trabajos de mantenimiento y conservacion, con el proposito de que se puedan gestionar adecuadamente.                                                                                                                                                                                         7. Solicitar los trabajos de mantenimiento que sean requeridos, co9n el fin de asegurar la disponibilidad, funcionamiento y operatividad de los equipos del proceso de tratamiento y cumplir con los procedimientos de mantenimiento que han sido establecidos.                                                                                                                                        8. Realizar un adecuado y seguro uso de los equipos, maquinas, herramientas, materiales, vehiculos y demas elementos necesarios para realizar los procesos de mantenimiento y para realizar sus funciones con el fin de garantizar el cuidado y buen uso de los recursos publicos, la seguridad del personal y la infraestructura. </t>
  </si>
  <si>
    <t>INADECUADAS CONEXIONES ELÉCTRICAS, SATURACIÓN EN TOMAS DE ENERGÍA</t>
  </si>
  <si>
    <t>MÁQUINARIA Y EQUIPO</t>
  </si>
  <si>
    <t>ESCALERAS SIN BARANDAL, PISOS A DESNIVEL,INFRAESTRUCTURA DÉBIL, OBJETOS MAL UBICADOS, AUSENCIA DE ORDEN Y ASEO</t>
  </si>
  <si>
    <t>CAÍDAS DEL MISMO Y DISTINTO NIVEL, FRACTURAS, GOLPE CON OBJETOS, CAÍDA DE OBJETOS, OBSTRUCCIÓN DE VÍAS</t>
  </si>
  <si>
    <t>SISTEMAS Y MEDIDAS DE ALMACENAMIENTO</t>
  </si>
  <si>
    <t>CONDICIONES DE SEGURIDAD - LOCATIVO EN PLANTAS Y EMBALSES</t>
  </si>
  <si>
    <t>LLUVIAS, CRECIENTE DE RIOS Y QUEBRADAS, CAÍDAS DESDE TARAVITAS Y PUENTES</t>
  </si>
  <si>
    <t>NOMBRE CENTRO DE TRABAJO Y/O PROCESO:: DIVISIÓN  OPERACIÓN Y MANTENIMIENTO</t>
  </si>
  <si>
    <t>Contrato</t>
  </si>
  <si>
    <t>Guardia de Seguridad Fisica (CELADOR)</t>
  </si>
  <si>
    <t xml:space="preserve">1. Cumplir con las disposiciones y consignas generales emanadas por la empresa de vigilancia y seguridad al igual que las que se organicen en la EAB-ESP.
2. La presentación personal y el porte del uniforme debe ser impecable.
3. Portar la documentación al día.
4. Pasar revista diaria al puesto dentro de la zona asignada.
5. Generar los reportes de acuerdo a las novedades encontradas durante el turno.
6. Prestar los apoyos solicitados durante los recorridos.
7. Velar por la conservación y custodia del puesto asignado.
8. Realizar los procedimientos de acuerdo a lo establecido por la Dirección de Seguridad, la EAB-ESP y la Empresa de vigilancia y seguridad.
9. Evitar que voten o arrojen escombros en el puesto.
10. Evitar consumo de alucinógenos o bebidas embriagantes. 
11. Proteger la fauna y la flora de personas que atentan contra ellas.
12. Retirar ganado bovino, bufalino, camélido, equino, porcino, ovino, caprino, asnal, mular, canino, cunícolo, felino, aviar o de otro tipo que haya sido expresamente prohibida su estadía o permanencia por parte de la EAB-ESP en el lugar.
13. Reportar y evitar invasiones y actividades sospechosas dentro de los predios asignados.
14. El personal de vigilantes debe contribuir constantemente con información que conlleve a prever, frustrar y detectar cualquier ilícito, sabotaje, movimiento sospechoso o acto de usuario, visitante o funcionario no autorizado, al igual que las ocupaciones de hecho y el daño al medio ambiente.
15. Ser prudente, discreto, sutil y usar un vocabulario apropiado, adecuado evitando los excesos de confianza con el personal de la EAB-ESP.
16. Informar de manera inmediata a la central de control y supervisión (satélite) sobre irregularidades e inconsistencias y factores que afecten o pongan en riesgo la integridad, el servicio o la imagen de la EAB.
17. Estar atento al recibir instructivos y recomendaciones de los elementos y las instalaciones por parte del personal de operarios, de dedicándose a cumplir con las labores de vigilancia y control exclusivamente.  
18. Mantener excelente presentación personal, estado anímico, físico y psicológico apropiado para el desarrollo y cumplimiento de sus funciones generales y específicas. 
19. Cumplir con las normas vigentes y ser respetuoso de los protocolos establecidos para cada caso.
20. Recibir y entregar los elementos con acta de inventario, anexando fotografías de los mismos, verificando que el funcionario que realiza la actividad este completamente autorizado para ello, frente a lo cual debe verificarse con la central Satélite y realizar la anotación en la minuta verificando su identidad completa y cargo en la EAB-ESP.
21. Reportar de manera inmediata cualquier novedad al supervisor, coordinador y la Dirección de Seguridad.
22. Solicitar los apoyos correspondientes frente a incidentes en sus funciones.
23. Cumplir la programación y el horario que se le asigne.
24. Pasar revista al puesto en forma permanente realizando el reporte a la central de monitoreo.
25. Realizar los reportes e informes de las novedades encontradas de manera oportuna.
26. Verificar la entrega y recibido de los elementos en cada puesto.
27. Atender y responder los requerimientos de la Dirección de Seguridad, la coordinación y supervisión del contrato, de la empresa de vigilancia y seguridad y las diferentes dependencias de la EAB-ESP.
28. Cumplir con las disposiciones y consignas generales emanadas por la EAB-ESP y empresa de vigilancia y seguridad, dando estricto cumplimiento al objeto contractual consistente en proteger y custodiar las personas, las operaciones y el patrimonio de la Empresa de Acueducto, Alcantarillado y Aseo de Bogotá, EAB-ESP, en el Distrito Capital y los municipios y lugares que la Empresa defina.
29. Solicitar los apoyos correspondientes frente a incidentes en sus funciones y prestar los apoyos que el personal del esquema requiera.
30. Cumplir con las normas mínimas de seguridad en los puntos bajo su responsabilidad y donde se realicen trabajos (calle, sitios públicos, terrenos, áreas rurales, sitios críticos, etc.)
31. Estar atento y en disposición de servicio para prevenir cualquier tipo de alteración en la actividad y normal desarrollo del evento programado por la EAB-ESP, evitando atentados contra la integridad de las personas y equipos o vehículos bajo custodia.
32. Prestar apoyo de acompañamiento a aquellas situaciones que se disponga por parte de la Dirección de Seguridad y que hacen parte de la operatividad de la Empresa siempre y cuando sean ordenadas previamente.
33. Apoyar el control de llegada y salida de funcionarios y operarios en cada sitio de su cadena de servicios asignada, evitando y previniendo acciones en contra de las personas, la infraestructura, los bienes y las operaciones de la EAB-ESP.
34. Velar por la integridad de los puestos en cuanto a su estructura, cerramiento, iluminación e inventario correspondiente.
35. Verificar la activación de las alarmas en caso de contar con este medio tecnológico y realizar el reporte de manera inmediata.
36. Colaborar con el técnico en la desactivación de la alarma cuando se requiera, al igual que su activación una vez superado el reporte.
37. Mantener permanente contacto con los cuadrantes de la Policía en cada uno de los sectores donde tengan injerencia el puesto. 
38. Mantener buenas relaciones con los vecinos  del puesto.
39. Activar y elaborar árbol telefónico con la comunidad vecina del puesto.
40. Evitar la rutina en los recorridos e innovar permanentemente sus revistas y estrategias con el fin de garantizar la integridad del puesto en cuanto a su estructura, cerramiento, iluminación, bienes y elementos que hagan parte de su inventario a fin de lograr su correcto funcionamiento e integridad estructural.
41. Identificar las rutas de acceso y salida en cada uno de los puestos.
42. Pasar revista del puesto por lo menos cada hora en el día y cada dos en la noche, dejando los registros correspondientes.
43. Reportar estado de las tuberías en caso de fugas o mal funcionamiento.
44. Realizar la anotación de visitas que realicen los señores operarios del EAB-ESP y demás funcionarios en desarrollo propio de las funciones de cada uno de ellos.
45. Permitir el acceso del personal de CODENSA a la respectiva caseta de contadores.
46. No permitir conexiones fraudulentas, reportar cualquier anomalía que se observe.
47. Reportar al centro de control Satélite cualquier anomalía respecto al funcionamiento del tanque y realizar los reportes de nivel en la periodicidad indicada por los funcionarios de la EAB-ESP.
</t>
  </si>
  <si>
    <t>Servicio de vigilancia y seguridad fija y móvil en las diferentes modalidades y con los medios autorizados por la superintendencia de vigilancia y seguridad privada para proteger y custodiar las personas, las operaciones y el patrimonio de la Empresa de Acueducto, Alcantarillado y Aseo de Bogotá (EAB-ESP) en el Distrito Capital en las sedes administrativas y operativas, el sistema de embalses, túneles, tanques, canales, tuberías, predios, humedales y rondas, y los municipios y lugares que la empresa defina.</t>
  </si>
  <si>
    <t>CENTRO DE TRABAJO Y/O PROCESO:: TANQUE DE ALMACENAMIENTO DE AGUA VOLADOR I Y II CARRERA 20 CON CALLE 73 B SUR</t>
  </si>
  <si>
    <t>DIVISIÓN  OPERACIÓN Y MANTENIMIENTO</t>
  </si>
  <si>
    <t>TANQUE DE ALMACENAMIENTO DE AGUA VOLADOR I Y II</t>
  </si>
  <si>
    <t>ELABORACIÓN                                           ACTUALIZACIÓN                                               FECHA: 20 JUNIO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</si>
</sst>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sz val="10"/>
      <color theme="9"/>
      <name val="Arial"/>
      <family val="2"/>
    </font>
    <font>
      <b/>
      <sz val="14"/>
      <name val="Arial"/>
      <family val="2"/>
    </font>
    <font>
      <b/>
      <sz val="11"/>
      <color theme="1"/>
      <name val="Calibri"/>
      <family val="2"/>
      <scheme val="minor"/>
    </font>
    <font>
      <b/>
      <sz val="9"/>
      <name val="Aharoni"/>
      <family val="2"/>
    </font>
    <font>
      <b/>
      <sz val="10"/>
      <color theme="1"/>
      <name val="Arial"/>
      <family val="2"/>
    </font>
    <font>
      <sz val="10"/>
      <name val="MS Sans Serif"/>
      <family val="2"/>
    </font>
    <font>
      <b/>
      <sz val="11"/>
      <color theme="1"/>
      <name val="Arial"/>
      <family val="2"/>
    </font>
    <font>
      <b/>
      <sz val="11"/>
      <color indexed="8"/>
      <name val="Calibri"/>
      <family val="2"/>
    </font>
    <font>
      <sz val="11"/>
      <color indexed="8"/>
      <name val="Calibri"/>
      <family val="2"/>
    </font>
    <font>
      <b/>
      <sz val="14"/>
      <color theme="0"/>
      <name val="Arial"/>
      <family val="2"/>
    </font>
    <font>
      <sz val="11"/>
      <name val="Arial"/>
      <family val="2"/>
    </font>
    <font>
      <b/>
      <sz val="12"/>
      <color theme="1"/>
      <name val="Arial"/>
      <family val="2"/>
    </font>
    <font>
      <sz val="10"/>
      <name val="Calibri"/>
      <family val="2"/>
    </font>
    <font>
      <b/>
      <sz val="11"/>
      <color rgb="FF000000"/>
      <name val="Arial"/>
      <family val="2"/>
    </font>
  </fonts>
  <fills count="17">
    <fill>
      <patternFill/>
    </fill>
    <fill>
      <patternFill patternType="gray125"/>
    </fill>
    <fill>
      <patternFill patternType="solid">
        <fgColor theme="0"/>
        <bgColor indexed="64"/>
      </patternFill>
    </fill>
    <fill>
      <patternFill patternType="solid">
        <fgColor rgb="FFFFFF00"/>
        <bgColor indexed="64"/>
      </patternFill>
    </fill>
    <fill>
      <patternFill patternType="solid">
        <fgColor theme="0" tint="-0.4999699890613556"/>
        <bgColor indexed="64"/>
      </patternFill>
    </fill>
    <fill>
      <patternFill patternType="solid">
        <fgColor rgb="FF7030A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00B0F0"/>
        <bgColor indexed="64"/>
      </patternFill>
    </fill>
    <fill>
      <patternFill patternType="solid">
        <fgColor theme="2" tint="-0.24997000396251678"/>
        <bgColor indexed="64"/>
      </patternFill>
    </fill>
    <fill>
      <patternFill patternType="solid">
        <fgColor rgb="FF002060"/>
        <bgColor indexed="64"/>
      </patternFill>
    </fill>
    <fill>
      <patternFill patternType="solid">
        <fgColor theme="7" tint="0.5999900102615356"/>
        <bgColor indexed="64"/>
      </patternFill>
    </fill>
    <fill>
      <patternFill patternType="solid">
        <fgColor theme="9" tint="0.5999900102615356"/>
        <bgColor indexed="64"/>
      </patternFill>
    </fill>
    <fill>
      <patternFill patternType="solid">
        <fgColor theme="5" tint="0.5999900102615356"/>
        <bgColor indexed="64"/>
      </patternFill>
    </fill>
    <fill>
      <patternFill patternType="solid">
        <fgColor theme="4" tint="0.5999900102615356"/>
        <bgColor indexed="64"/>
      </patternFill>
    </fill>
    <fill>
      <patternFill patternType="solid">
        <fgColor theme="7" tint="0.39998000860214233"/>
        <bgColor indexed="64"/>
      </patternFill>
    </fill>
  </fills>
  <borders count="43">
    <border>
      <left/>
      <right/>
      <top/>
      <bottom/>
      <diagonal/>
    </border>
    <border>
      <left style="thin"/>
      <right style="thin"/>
      <top style="thin"/>
      <bottom style="thin"/>
    </border>
    <border>
      <left/>
      <right style="thin"/>
      <top style="thin"/>
      <bottom style="thin"/>
    </border>
    <border>
      <left style="thin"/>
      <right style="thin"/>
      <top style="thin"/>
      <bottom/>
    </border>
    <border>
      <left style="medium"/>
      <right style="medium"/>
      <top style="medium"/>
      <bottom style="medium"/>
    </border>
    <border>
      <left style="medium"/>
      <right style="thin"/>
      <top/>
      <bottom style="thin"/>
    </border>
    <border>
      <left style="thin"/>
      <right style="thin"/>
      <top/>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thin"/>
      <right style="medium"/>
      <top/>
      <bottom style="thin"/>
    </border>
    <border>
      <left style="medium"/>
      <right style="medium"/>
      <top style="medium"/>
      <bottom/>
    </border>
    <border>
      <left style="thin"/>
      <right style="thin"/>
      <top style="medium"/>
      <bottom style="thin"/>
    </border>
    <border>
      <left style="thin"/>
      <right style="medium"/>
      <top style="medium"/>
      <bottom style="thin"/>
    </border>
    <border>
      <left style="medium"/>
      <right style="medium"/>
      <top/>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thin"/>
      <right style="thin"/>
      <top style="medium"/>
      <bottom/>
    </border>
    <border>
      <left style="thin"/>
      <right style="thin"/>
      <top/>
      <bottom/>
    </border>
    <border>
      <left style="thin"/>
      <right style="thin"/>
      <top/>
      <bottom style="medium"/>
    </border>
    <border>
      <left style="medium"/>
      <right style="thin"/>
      <top style="medium"/>
      <bottom/>
    </border>
    <border>
      <left style="medium"/>
      <right style="thin"/>
      <top/>
      <bottom/>
    </border>
    <border>
      <left style="medium"/>
      <right style="thin"/>
      <top/>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medium"/>
    </border>
    <border>
      <left/>
      <right style="medium"/>
      <top style="medium"/>
      <bottom style="medium"/>
    </border>
    <border>
      <left style="medium"/>
      <right style="thin"/>
      <top style="thin"/>
      <bottom/>
    </border>
    <border>
      <left style="thin"/>
      <right style="medium"/>
      <top style="thin"/>
      <bottom/>
    </border>
    <border>
      <left style="medium"/>
      <right style="thin"/>
      <top style="thin"/>
      <bottom style="medium"/>
    </border>
    <border>
      <left style="thin"/>
      <right/>
      <top style="thin"/>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cellStyleXfs>
  <cellXfs count="194">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8" fillId="0" borderId="1" xfId="0" applyFont="1" applyBorder="1" applyAlignment="1">
      <alignment horizontal="center"/>
    </xf>
    <xf numFmtId="0" fontId="8" fillId="0" borderId="1" xfId="0" applyFont="1" applyBorder="1" applyAlignment="1">
      <alignment horizontal="center" wrapText="1"/>
    </xf>
    <xf numFmtId="0" fontId="8" fillId="0" borderId="1" xfId="0" applyFont="1" applyBorder="1" applyAlignment="1">
      <alignment horizontal="center" vertical="center" wrapText="1"/>
    </xf>
    <xf numFmtId="0" fontId="0" fillId="3" borderId="1" xfId="0" applyFill="1" applyBorder="1" applyAlignment="1">
      <alignment wrapText="1"/>
    </xf>
    <xf numFmtId="0" fontId="0" fillId="3" borderId="1" xfId="0" applyFill="1" applyBorder="1"/>
    <xf numFmtId="0" fontId="0" fillId="3" borderId="1" xfId="0" applyFill="1" applyBorder="1" applyAlignment="1">
      <alignment horizontal="left" vertical="center" wrapText="1"/>
    </xf>
    <xf numFmtId="0" fontId="0" fillId="3" borderId="1" xfId="0" applyFill="1" applyBorder="1" applyAlignment="1">
      <alignment horizontal="left" vertical="center"/>
    </xf>
    <xf numFmtId="0" fontId="0" fillId="3" borderId="3" xfId="0" applyFill="1" applyBorder="1" applyAlignment="1">
      <alignment vertical="center"/>
    </xf>
    <xf numFmtId="0" fontId="0" fillId="3" borderId="3" xfId="0" applyFill="1" applyBorder="1" applyAlignment="1">
      <alignment vertical="center" wrapText="1"/>
    </xf>
    <xf numFmtId="0" fontId="0" fillId="3" borderId="1" xfId="0" applyFill="1" applyBorder="1" applyAlignment="1">
      <alignment vertical="center"/>
    </xf>
    <xf numFmtId="0" fontId="0" fillId="3" borderId="1" xfId="0" applyFill="1" applyBorder="1" applyAlignment="1">
      <alignment vertical="center" wrapText="1"/>
    </xf>
    <xf numFmtId="0" fontId="3" fillId="0" borderId="4" xfId="28" applyFont="1" applyBorder="1" applyAlignment="1">
      <alignment horizontal="center" vertical="center"/>
      <protection/>
    </xf>
    <xf numFmtId="0" fontId="12" fillId="0" borderId="4" xfId="0" applyFont="1" applyBorder="1" applyAlignment="1">
      <alignment horizontal="center" vertical="center"/>
    </xf>
    <xf numFmtId="164" fontId="7" fillId="2" borderId="5" xfId="28" applyNumberFormat="1" applyFont="1" applyFill="1" applyBorder="1" applyAlignment="1">
      <alignment horizontal="center" vertical="center"/>
      <protection/>
    </xf>
    <xf numFmtId="0" fontId="7" fillId="4" borderId="6" xfId="28" applyFont="1" applyFill="1" applyBorder="1" applyAlignment="1">
      <alignment horizontal="center" vertical="center"/>
      <protection/>
    </xf>
    <xf numFmtId="0" fontId="7" fillId="0" borderId="6" xfId="28" applyFont="1" applyBorder="1" applyAlignment="1">
      <alignment horizontal="center" vertical="center"/>
      <protection/>
    </xf>
    <xf numFmtId="0" fontId="0" fillId="0" borderId="1" xfId="0" applyBorder="1" applyAlignment="1">
      <alignment vertical="top" wrapText="1"/>
    </xf>
    <xf numFmtId="0" fontId="0" fillId="0" borderId="7" xfId="0" applyBorder="1" applyAlignment="1">
      <alignment wrapText="1"/>
    </xf>
    <xf numFmtId="164" fontId="7" fillId="0" borderId="8" xfId="28" applyNumberFormat="1" applyFont="1" applyFill="1" applyBorder="1" applyAlignment="1">
      <alignment horizontal="center" vertical="center"/>
      <protection/>
    </xf>
    <xf numFmtId="0" fontId="7" fillId="5" borderId="1" xfId="28" applyFont="1" applyFill="1" applyBorder="1" applyAlignment="1">
      <alignment horizontal="center" vertical="center"/>
      <protection/>
    </xf>
    <xf numFmtId="0" fontId="7" fillId="0" borderId="1" xfId="28" applyFont="1" applyBorder="1" applyAlignment="1">
      <alignment horizontal="center" vertical="center"/>
      <protection/>
    </xf>
    <xf numFmtId="164" fontId="7" fillId="2" borderId="8" xfId="28" applyNumberFormat="1" applyFont="1" applyFill="1" applyBorder="1" applyAlignment="1">
      <alignment horizontal="center" vertical="center"/>
      <protection/>
    </xf>
    <xf numFmtId="0" fontId="7" fillId="6" borderId="1" xfId="28" applyFont="1" applyFill="1" applyBorder="1" applyAlignment="1">
      <alignment horizontal="center" vertical="center"/>
      <protection/>
    </xf>
    <xf numFmtId="0" fontId="7" fillId="0" borderId="1" xfId="28" applyFont="1" applyFill="1" applyBorder="1" applyAlignment="1">
      <alignment horizontal="center" vertical="center"/>
      <protection/>
    </xf>
    <xf numFmtId="0" fontId="7" fillId="7" borderId="1" xfId="28" applyFont="1" applyFill="1" applyBorder="1" applyAlignment="1">
      <alignment horizontal="center" vertical="center"/>
      <protection/>
    </xf>
    <xf numFmtId="0" fontId="7" fillId="8" borderId="1" xfId="28" applyFont="1" applyFill="1" applyBorder="1" applyAlignment="1">
      <alignment horizontal="center" vertical="center"/>
      <protection/>
    </xf>
    <xf numFmtId="0" fontId="7" fillId="9" borderId="1" xfId="28" applyFont="1" applyFill="1" applyBorder="1" applyAlignment="1">
      <alignment horizontal="center" vertical="center"/>
      <protection/>
    </xf>
    <xf numFmtId="0" fontId="7" fillId="10" borderId="1" xfId="28" applyFont="1" applyFill="1" applyBorder="1" applyAlignment="1">
      <alignment horizontal="center" vertical="center"/>
      <protection/>
    </xf>
    <xf numFmtId="0" fontId="15" fillId="11" borderId="1" xfId="28" applyFont="1" applyFill="1" applyBorder="1" applyAlignment="1">
      <alignment horizontal="center" vertical="center"/>
      <protection/>
    </xf>
    <xf numFmtId="0" fontId="7" fillId="0" borderId="8" xfId="28" applyFont="1" applyBorder="1" applyAlignment="1">
      <alignment horizontal="center" vertical="center"/>
      <protection/>
    </xf>
    <xf numFmtId="0" fontId="7" fillId="3" borderId="1" xfId="28" applyFont="1" applyFill="1" applyBorder="1" applyAlignment="1">
      <alignment vertical="center"/>
      <protection/>
    </xf>
    <xf numFmtId="0" fontId="7" fillId="0" borderId="9" xfId="28" applyFont="1" applyFill="1" applyBorder="1" applyAlignment="1">
      <alignment horizontal="center" vertical="center"/>
      <protection/>
    </xf>
    <xf numFmtId="0" fontId="0" fillId="0" borderId="9" xfId="0" applyBorder="1" applyAlignment="1">
      <alignment vertical="top" wrapText="1"/>
    </xf>
    <xf numFmtId="0" fontId="0" fillId="0" borderId="10" xfId="0" applyBorder="1"/>
    <xf numFmtId="0" fontId="16" fillId="0" borderId="0" xfId="28" applyFont="1" applyFill="1">
      <alignment/>
      <protection/>
    </xf>
    <xf numFmtId="0" fontId="0" fillId="3" borderId="1" xfId="0" applyFill="1" applyBorder="1" applyAlignment="1">
      <alignment vertical="top" wrapText="1"/>
    </xf>
    <xf numFmtId="0" fontId="0" fillId="3" borderId="7" xfId="0" applyFill="1" applyBorder="1" applyAlignment="1">
      <alignment wrapText="1"/>
    </xf>
    <xf numFmtId="0" fontId="0" fillId="3" borderId="6" xfId="0" applyFill="1" applyBorder="1" applyAlignment="1">
      <alignment horizontal="left" vertical="top" wrapText="1"/>
    </xf>
    <xf numFmtId="0" fontId="8" fillId="3" borderId="11" xfId="0" applyFont="1" applyFill="1" applyBorder="1" applyAlignment="1">
      <alignment horizontal="left" vertical="top" wrapText="1"/>
    </xf>
    <xf numFmtId="0" fontId="8" fillId="3" borderId="7" xfId="0" applyFont="1" applyFill="1" applyBorder="1" applyAlignment="1">
      <alignment wrapText="1"/>
    </xf>
    <xf numFmtId="0" fontId="3" fillId="12" borderId="12" xfId="0" applyFont="1" applyFill="1" applyBorder="1" applyAlignment="1" applyProtection="1">
      <alignment horizontal="center" vertical="center" wrapText="1"/>
      <protection locked="0"/>
    </xf>
    <xf numFmtId="0" fontId="2" fillId="13" borderId="1" xfId="0" applyFont="1" applyFill="1" applyBorder="1" applyAlignment="1">
      <alignment horizontal="center" vertical="center" wrapText="1"/>
    </xf>
    <xf numFmtId="0" fontId="0" fillId="13" borderId="1" xfId="0" applyFill="1" applyBorder="1" applyAlignment="1">
      <alignment horizontal="center" vertical="center" wrapText="1"/>
    </xf>
    <xf numFmtId="0" fontId="1" fillId="13" borderId="1" xfId="0" applyFont="1" applyFill="1" applyBorder="1" applyAlignment="1">
      <alignment horizontal="center" vertical="center" wrapText="1"/>
    </xf>
    <xf numFmtId="0" fontId="4" fillId="13" borderId="1" xfId="0" applyFont="1" applyFill="1" applyBorder="1" applyAlignment="1">
      <alignment horizontal="center" vertical="center"/>
    </xf>
    <xf numFmtId="0" fontId="5" fillId="13" borderId="1" xfId="0" applyFont="1" applyFill="1" applyBorder="1" applyAlignment="1" applyProtection="1">
      <alignment horizontal="center" vertical="center" wrapText="1" shrinkToFit="1"/>
      <protection/>
    </xf>
    <xf numFmtId="0" fontId="6" fillId="13" borderId="1" xfId="0" applyFont="1" applyFill="1" applyBorder="1" applyAlignment="1">
      <alignment horizontal="justify" vertical="center" wrapText="1"/>
    </xf>
    <xf numFmtId="0" fontId="2" fillId="13" borderId="1" xfId="0" applyFont="1" applyFill="1" applyBorder="1" applyAlignment="1">
      <alignment vertical="center" wrapText="1"/>
    </xf>
    <xf numFmtId="0" fontId="1" fillId="13" borderId="1" xfId="0" applyFont="1" applyFill="1" applyBorder="1" applyAlignment="1">
      <alignment horizontal="justify" vertical="center" wrapText="1"/>
    </xf>
    <xf numFmtId="0" fontId="5" fillId="14" borderId="1" xfId="0" applyFont="1" applyFill="1" applyBorder="1" applyAlignment="1" applyProtection="1">
      <alignment horizontal="center" vertical="center" wrapText="1" shrinkToFit="1"/>
      <protection/>
    </xf>
    <xf numFmtId="0" fontId="2" fillId="15" borderId="1" xfId="0" applyFont="1" applyFill="1" applyBorder="1" applyAlignment="1">
      <alignment horizontal="center" vertical="center" wrapText="1"/>
    </xf>
    <xf numFmtId="0" fontId="0" fillId="15" borderId="1" xfId="0" applyFill="1" applyBorder="1" applyAlignment="1">
      <alignment horizontal="center" vertical="center" wrapText="1"/>
    </xf>
    <xf numFmtId="0" fontId="1" fillId="15" borderId="1" xfId="0" applyFont="1" applyFill="1" applyBorder="1" applyAlignment="1">
      <alignment horizontal="center" vertical="center" wrapText="1"/>
    </xf>
    <xf numFmtId="0" fontId="4" fillId="15" borderId="1" xfId="0" applyFont="1" applyFill="1" applyBorder="1" applyAlignment="1">
      <alignment horizontal="center" vertical="center"/>
    </xf>
    <xf numFmtId="0" fontId="6" fillId="15" borderId="1" xfId="0" applyFont="1" applyFill="1" applyBorder="1" applyAlignment="1">
      <alignment horizontal="justify" vertical="center" wrapText="1"/>
    </xf>
    <xf numFmtId="0" fontId="2" fillId="15" borderId="1" xfId="0" applyFont="1" applyFill="1" applyBorder="1" applyAlignment="1">
      <alignment vertical="center" wrapText="1"/>
    </xf>
    <xf numFmtId="0" fontId="1" fillId="15" borderId="1" xfId="0" applyFont="1" applyFill="1" applyBorder="1" applyAlignment="1">
      <alignment horizontal="justify" vertical="center" wrapText="1"/>
    </xf>
    <xf numFmtId="0" fontId="2" fillId="13" borderId="13" xfId="0" applyFont="1" applyFill="1" applyBorder="1" applyAlignment="1">
      <alignment horizontal="center" vertical="center" wrapText="1"/>
    </xf>
    <xf numFmtId="0" fontId="0" fillId="13" borderId="13" xfId="0" applyFill="1" applyBorder="1" applyAlignment="1">
      <alignment horizontal="center" vertical="center" wrapText="1"/>
    </xf>
    <xf numFmtId="0" fontId="1" fillId="13" borderId="13" xfId="0" applyFont="1" applyFill="1" applyBorder="1" applyAlignment="1">
      <alignment horizontal="center" vertical="center" wrapText="1"/>
    </xf>
    <xf numFmtId="0" fontId="4" fillId="13" borderId="13" xfId="0" applyFont="1" applyFill="1" applyBorder="1" applyAlignment="1">
      <alignment horizontal="center" vertical="center"/>
    </xf>
    <xf numFmtId="0" fontId="5" fillId="13" borderId="13" xfId="0" applyFont="1" applyFill="1" applyBorder="1" applyAlignment="1" applyProtection="1">
      <alignment horizontal="center" vertical="center" wrapText="1" shrinkToFit="1"/>
      <protection/>
    </xf>
    <xf numFmtId="0" fontId="6" fillId="13" borderId="13" xfId="0" applyFont="1" applyFill="1" applyBorder="1" applyAlignment="1">
      <alignment horizontal="justify" vertical="center" wrapText="1"/>
    </xf>
    <xf numFmtId="0" fontId="2" fillId="13" borderId="13" xfId="0" applyFont="1" applyFill="1" applyBorder="1" applyAlignment="1">
      <alignment vertical="center" wrapText="1"/>
    </xf>
    <xf numFmtId="0" fontId="1" fillId="13" borderId="13" xfId="0" applyFont="1" applyFill="1" applyBorder="1" applyAlignment="1">
      <alignment horizontal="justify" vertical="center" wrapText="1"/>
    </xf>
    <xf numFmtId="0" fontId="2" fillId="13" borderId="14" xfId="0" applyFont="1" applyFill="1" applyBorder="1" applyAlignment="1">
      <alignment horizontal="center" vertical="center" wrapText="1"/>
    </xf>
    <xf numFmtId="0" fontId="2" fillId="13" borderId="7" xfId="0" applyFont="1" applyFill="1" applyBorder="1" applyAlignment="1">
      <alignment horizontal="center" vertical="center" wrapText="1"/>
    </xf>
    <xf numFmtId="0" fontId="2" fillId="15" borderId="7" xfId="0" applyFont="1" applyFill="1" applyBorder="1" applyAlignment="1">
      <alignment horizontal="center" vertical="center" wrapText="1"/>
    </xf>
    <xf numFmtId="0" fontId="2" fillId="15" borderId="9" xfId="0" applyFont="1" applyFill="1" applyBorder="1" applyAlignment="1">
      <alignment horizontal="center" vertical="center" wrapText="1"/>
    </xf>
    <xf numFmtId="0" fontId="0" fillId="15" borderId="9" xfId="0" applyFill="1" applyBorder="1" applyAlignment="1">
      <alignment horizontal="center" vertical="center" wrapText="1"/>
    </xf>
    <xf numFmtId="0" fontId="1" fillId="15" borderId="9" xfId="0" applyFont="1" applyFill="1" applyBorder="1" applyAlignment="1">
      <alignment horizontal="center" vertical="center" wrapText="1"/>
    </xf>
    <xf numFmtId="0" fontId="4" fillId="15" borderId="9" xfId="0" applyFont="1" applyFill="1" applyBorder="1" applyAlignment="1">
      <alignment horizontal="center" vertical="center"/>
    </xf>
    <xf numFmtId="0" fontId="5" fillId="14" borderId="9" xfId="0" applyFont="1" applyFill="1" applyBorder="1" applyAlignment="1" applyProtection="1">
      <alignment horizontal="center" vertical="center" wrapText="1" shrinkToFit="1"/>
      <protection/>
    </xf>
    <xf numFmtId="0" fontId="1" fillId="15" borderId="9" xfId="0" applyFont="1" applyFill="1" applyBorder="1" applyAlignment="1">
      <alignment horizontal="justify" vertical="center" wrapText="1"/>
    </xf>
    <xf numFmtId="0" fontId="2" fillId="15" borderId="9" xfId="0" applyFont="1" applyFill="1" applyBorder="1" applyAlignment="1">
      <alignment vertical="center" wrapText="1"/>
    </xf>
    <xf numFmtId="0" fontId="2" fillId="15" borderId="10"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0" fillId="13" borderId="9" xfId="0" applyFill="1" applyBorder="1" applyAlignment="1">
      <alignment horizontal="center" vertical="center" wrapText="1"/>
    </xf>
    <xf numFmtId="0" fontId="1" fillId="13" borderId="9" xfId="0" applyFont="1" applyFill="1" applyBorder="1" applyAlignment="1">
      <alignment horizontal="center" vertical="center" wrapText="1"/>
    </xf>
    <xf numFmtId="0" fontId="4" fillId="13" borderId="9" xfId="0" applyFont="1" applyFill="1" applyBorder="1" applyAlignment="1">
      <alignment horizontal="center" vertical="center"/>
    </xf>
    <xf numFmtId="0" fontId="1" fillId="13" borderId="9" xfId="0" applyFont="1" applyFill="1" applyBorder="1" applyAlignment="1">
      <alignment horizontal="justify" vertical="center" wrapText="1"/>
    </xf>
    <xf numFmtId="0" fontId="2" fillId="13" borderId="9" xfId="0" applyFont="1" applyFill="1" applyBorder="1" applyAlignment="1">
      <alignment vertical="center" wrapText="1"/>
    </xf>
    <xf numFmtId="0" fontId="2" fillId="13" borderId="10" xfId="0" applyFont="1" applyFill="1" applyBorder="1" applyAlignment="1">
      <alignment horizontal="center" vertical="center" wrapText="1"/>
    </xf>
    <xf numFmtId="0" fontId="2" fillId="15" borderId="13" xfId="0" applyFont="1" applyFill="1" applyBorder="1" applyAlignment="1">
      <alignment horizontal="center" vertical="center" wrapText="1"/>
    </xf>
    <xf numFmtId="0" fontId="0" fillId="15" borderId="13" xfId="0" applyFill="1" applyBorder="1" applyAlignment="1">
      <alignment horizontal="center" vertical="center" wrapText="1"/>
    </xf>
    <xf numFmtId="0" fontId="1" fillId="15" borderId="13" xfId="0" applyFont="1" applyFill="1" applyBorder="1" applyAlignment="1">
      <alignment horizontal="center" vertical="center" wrapText="1"/>
    </xf>
    <xf numFmtId="0" fontId="4" fillId="15" borderId="13" xfId="0" applyFont="1" applyFill="1" applyBorder="1" applyAlignment="1">
      <alignment horizontal="center" vertical="center"/>
    </xf>
    <xf numFmtId="0" fontId="6" fillId="15" borderId="13" xfId="0" applyFont="1" applyFill="1" applyBorder="1" applyAlignment="1">
      <alignment horizontal="justify" vertical="center" wrapText="1"/>
    </xf>
    <xf numFmtId="0" fontId="2" fillId="15" borderId="13" xfId="0" applyFont="1" applyFill="1" applyBorder="1" applyAlignment="1">
      <alignment vertical="center" wrapText="1"/>
    </xf>
    <xf numFmtId="0" fontId="1" fillId="15" borderId="13" xfId="0" applyFont="1" applyFill="1" applyBorder="1" applyAlignment="1">
      <alignment horizontal="justify" vertical="center" wrapText="1"/>
    </xf>
    <xf numFmtId="0" fontId="2" fillId="15" borderId="14"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2" fillId="13" borderId="13"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2" fillId="13" borderId="13"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9" fillId="12" borderId="12" xfId="0" applyFont="1" applyFill="1" applyBorder="1" applyAlignment="1" applyProtection="1">
      <alignment horizontal="center" textRotation="90" wrapText="1"/>
      <protection locked="0"/>
    </xf>
    <xf numFmtId="0" fontId="9" fillId="12" borderId="15" xfId="0" applyFont="1" applyFill="1" applyBorder="1" applyAlignment="1" applyProtection="1">
      <alignment horizontal="center" textRotation="90" wrapText="1"/>
      <protection locked="0"/>
    </xf>
    <xf numFmtId="0" fontId="9" fillId="12" borderId="12" xfId="0" applyFont="1" applyFill="1" applyBorder="1" applyAlignment="1" applyProtection="1">
      <alignment horizontal="center" vertical="center" textRotation="90" wrapText="1"/>
      <protection locked="0"/>
    </xf>
    <xf numFmtId="0" fontId="9" fillId="12" borderId="15" xfId="0" applyFont="1" applyFill="1" applyBorder="1" applyAlignment="1" applyProtection="1">
      <alignment horizontal="center" vertical="center" textRotation="90" wrapText="1"/>
      <protection locked="0"/>
    </xf>
    <xf numFmtId="0" fontId="3" fillId="13" borderId="13" xfId="0" applyFont="1" applyFill="1" applyBorder="1" applyAlignment="1" applyProtection="1">
      <alignment horizontal="center" vertical="center" wrapText="1"/>
      <protection locked="0"/>
    </xf>
    <xf numFmtId="0" fontId="3" fillId="13" borderId="1" xfId="0" applyFont="1" applyFill="1" applyBorder="1" applyAlignment="1" applyProtection="1">
      <alignment horizontal="center" vertical="center" wrapText="1"/>
      <protection locked="0"/>
    </xf>
    <xf numFmtId="0" fontId="3" fillId="13" borderId="9" xfId="0" applyFont="1" applyFill="1" applyBorder="1" applyAlignment="1" applyProtection="1">
      <alignment horizontal="center" vertical="center" wrapText="1"/>
      <protection locked="0"/>
    </xf>
    <xf numFmtId="0" fontId="1" fillId="13" borderId="13" xfId="0" applyFont="1" applyFill="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1" fillId="13" borderId="9" xfId="0" applyFont="1" applyFill="1" applyBorder="1" applyAlignment="1" applyProtection="1">
      <alignment horizontal="center" vertical="center" wrapText="1"/>
      <protection locked="0"/>
    </xf>
    <xf numFmtId="0" fontId="3" fillId="15" borderId="13" xfId="0" applyFont="1" applyFill="1" applyBorder="1" applyAlignment="1" applyProtection="1">
      <alignment horizontal="center" vertical="center" wrapText="1"/>
      <protection locked="0"/>
    </xf>
    <xf numFmtId="0" fontId="3" fillId="15" borderId="1" xfId="0" applyFont="1" applyFill="1" applyBorder="1" applyAlignment="1" applyProtection="1">
      <alignment horizontal="center" vertical="center" wrapText="1"/>
      <protection locked="0"/>
    </xf>
    <xf numFmtId="0" fontId="3" fillId="15" borderId="9" xfId="0" applyFont="1" applyFill="1" applyBorder="1" applyAlignment="1" applyProtection="1">
      <alignment horizontal="center" vertical="center" wrapText="1"/>
      <protection locked="0"/>
    </xf>
    <xf numFmtId="0" fontId="7" fillId="16" borderId="4" xfId="0" applyFont="1" applyFill="1" applyBorder="1" applyAlignment="1" applyProtection="1">
      <alignment horizontal="center" vertical="center" wrapText="1"/>
      <protection locked="0"/>
    </xf>
    <xf numFmtId="0" fontId="3" fillId="16" borderId="4" xfId="0" applyFont="1" applyFill="1" applyBorder="1" applyAlignment="1">
      <alignment horizontal="center" vertical="center" wrapText="1"/>
    </xf>
    <xf numFmtId="0" fontId="3" fillId="12" borderId="4" xfId="0" applyFont="1" applyFill="1" applyBorder="1" applyAlignment="1" applyProtection="1">
      <alignment horizontal="center" vertical="center" wrapText="1"/>
      <protection locked="0"/>
    </xf>
    <xf numFmtId="0" fontId="3" fillId="12" borderId="12" xfId="0" applyFont="1" applyFill="1" applyBorder="1" applyAlignment="1" applyProtection="1">
      <alignment horizontal="center" vertical="center" wrapText="1"/>
      <protection locked="0"/>
    </xf>
    <xf numFmtId="0" fontId="1" fillId="16" borderId="4" xfId="0" applyFont="1" applyFill="1" applyBorder="1" applyAlignment="1">
      <alignment horizontal="center" vertical="center" wrapText="1"/>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3" fillId="0" borderId="24" xfId="0" applyFont="1" applyBorder="1" applyAlignment="1">
      <alignment horizontal="left"/>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16" borderId="4" xfId="0" applyFont="1" applyFill="1" applyBorder="1" applyAlignment="1">
      <alignment horizontal="center" vertical="center"/>
    </xf>
    <xf numFmtId="0" fontId="1" fillId="15" borderId="13"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protection locked="0"/>
    </xf>
    <xf numFmtId="0" fontId="1" fillId="15" borderId="9" xfId="0" applyFont="1" applyFill="1" applyBorder="1" applyAlignment="1" applyProtection="1">
      <alignment horizontal="center" vertical="center" wrapText="1"/>
      <protection locked="0"/>
    </xf>
    <xf numFmtId="0" fontId="2" fillId="15" borderId="13"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2" fillId="15" borderId="9" xfId="0" applyFont="1" applyFill="1" applyBorder="1" applyAlignment="1">
      <alignment horizontal="center" vertical="center" wrapText="1"/>
    </xf>
    <xf numFmtId="0" fontId="17" fillId="2" borderId="25" xfId="0" applyFont="1" applyFill="1" applyBorder="1" applyAlignment="1">
      <alignment horizontal="center" vertical="center" textRotation="90"/>
    </xf>
    <xf numFmtId="0" fontId="17" fillId="2" borderId="26" xfId="0" applyFont="1" applyFill="1" applyBorder="1" applyAlignment="1">
      <alignment horizontal="center" vertical="center" textRotation="90"/>
    </xf>
    <xf numFmtId="0" fontId="17" fillId="2" borderId="27" xfId="0" applyFont="1" applyFill="1" applyBorder="1" applyAlignment="1">
      <alignment horizontal="center" vertical="center" textRotation="90"/>
    </xf>
    <xf numFmtId="0" fontId="17" fillId="2" borderId="28" xfId="0" applyFont="1" applyFill="1" applyBorder="1" applyAlignment="1">
      <alignment horizontal="center" vertical="center" textRotation="90"/>
    </xf>
    <xf numFmtId="0" fontId="17" fillId="2" borderId="29" xfId="0" applyFont="1" applyFill="1" applyBorder="1" applyAlignment="1">
      <alignment horizontal="center" vertical="center" textRotation="90"/>
    </xf>
    <xf numFmtId="0" fontId="17" fillId="2" borderId="30" xfId="0" applyFont="1" applyFill="1" applyBorder="1" applyAlignment="1">
      <alignment horizontal="center" vertical="center" textRotation="90"/>
    </xf>
    <xf numFmtId="0" fontId="10" fillId="0" borderId="31" xfId="0" applyFont="1" applyBorder="1" applyAlignment="1">
      <alignment horizontal="center"/>
    </xf>
    <xf numFmtId="0" fontId="10" fillId="0" borderId="32" xfId="0" applyFont="1" applyBorder="1" applyAlignment="1">
      <alignment horizontal="center"/>
    </xf>
    <xf numFmtId="0" fontId="10" fillId="0" borderId="33" xfId="0" applyFont="1" applyBorder="1" applyAlignment="1">
      <alignment horizontal="center"/>
    </xf>
    <xf numFmtId="0" fontId="3" fillId="0" borderId="34" xfId="28" applyFont="1" applyBorder="1" applyAlignment="1">
      <alignment horizontal="center"/>
      <protection/>
    </xf>
    <xf numFmtId="0" fontId="3" fillId="0" borderId="35" xfId="28" applyFont="1" applyBorder="1" applyAlignment="1">
      <alignment horizontal="center"/>
      <protection/>
    </xf>
    <xf numFmtId="0" fontId="3" fillId="0" borderId="36" xfId="28" applyFont="1" applyBorder="1" applyAlignment="1">
      <alignment horizontal="center"/>
      <protection/>
    </xf>
    <xf numFmtId="0" fontId="3" fillId="0" borderId="37" xfId="28" applyFont="1" applyBorder="1" applyAlignment="1">
      <alignment horizontal="center" vertical="center"/>
      <protection/>
    </xf>
    <xf numFmtId="0" fontId="3" fillId="0" borderId="38" xfId="28" applyFont="1" applyBorder="1" applyAlignment="1">
      <alignment horizontal="center" vertical="center"/>
      <protection/>
    </xf>
    <xf numFmtId="164" fontId="7" fillId="2" borderId="39" xfId="28" applyNumberFormat="1" applyFont="1" applyFill="1" applyBorder="1" applyAlignment="1">
      <alignment horizontal="center" vertical="center"/>
      <protection/>
    </xf>
    <xf numFmtId="164" fontId="7" fillId="2" borderId="5" xfId="28" applyNumberFormat="1" applyFont="1" applyFill="1" applyBorder="1" applyAlignment="1">
      <alignment horizontal="center" vertical="center"/>
      <protection/>
    </xf>
    <xf numFmtId="0" fontId="7" fillId="6" borderId="3" xfId="28" applyFont="1" applyFill="1" applyBorder="1" applyAlignment="1">
      <alignment horizontal="center" vertical="center"/>
      <protection/>
    </xf>
    <xf numFmtId="0" fontId="7" fillId="6" borderId="6" xfId="28" applyFont="1" applyFill="1" applyBorder="1" applyAlignment="1">
      <alignment horizontal="center" vertical="center"/>
      <protection/>
    </xf>
    <xf numFmtId="0" fontId="7" fillId="0" borderId="3" xfId="28" applyFont="1" applyFill="1" applyBorder="1" applyAlignment="1">
      <alignment horizontal="center" vertical="center"/>
      <protection/>
    </xf>
    <xf numFmtId="0" fontId="7" fillId="0" borderId="6" xfId="28" applyFont="1" applyFill="1" applyBorder="1" applyAlignment="1">
      <alignment horizontal="center" vertical="center"/>
      <protection/>
    </xf>
    <xf numFmtId="0" fontId="7" fillId="0" borderId="3" xfId="28" applyFont="1" applyBorder="1" applyAlignment="1">
      <alignment horizontal="center" vertical="center"/>
      <protection/>
    </xf>
    <xf numFmtId="0" fontId="7" fillId="0" borderId="6" xfId="28" applyFont="1" applyBorder="1" applyAlignment="1">
      <alignment horizontal="center" vertical="center"/>
      <protection/>
    </xf>
    <xf numFmtId="0" fontId="0" fillId="3" borderId="3" xfId="0" applyFill="1" applyBorder="1" applyAlignment="1">
      <alignment horizontal="center" vertical="top" wrapText="1"/>
    </xf>
    <xf numFmtId="0" fontId="0" fillId="3" borderId="6" xfId="0" applyFill="1" applyBorder="1" applyAlignment="1">
      <alignment horizontal="center" vertical="top" wrapText="1"/>
    </xf>
    <xf numFmtId="0" fontId="8" fillId="3" borderId="40" xfId="0" applyFont="1" applyFill="1" applyBorder="1" applyAlignment="1">
      <alignment horizontal="left" vertical="top" wrapText="1"/>
    </xf>
    <xf numFmtId="0" fontId="8" fillId="3" borderId="11" xfId="0" applyFont="1" applyFill="1" applyBorder="1" applyAlignment="1">
      <alignment horizontal="left" vertical="top" wrapText="1"/>
    </xf>
    <xf numFmtId="0" fontId="0" fillId="3" borderId="3" xfId="0" applyFill="1" applyBorder="1" applyAlignment="1">
      <alignment horizontal="left" vertical="top" wrapText="1"/>
    </xf>
    <xf numFmtId="0" fontId="0" fillId="3" borderId="6" xfId="0" applyFill="1" applyBorder="1" applyAlignment="1">
      <alignment horizontal="left" vertical="top" wrapText="1"/>
    </xf>
    <xf numFmtId="0" fontId="7" fillId="0" borderId="41" xfId="28" applyFont="1" applyFill="1" applyBorder="1" applyAlignment="1">
      <alignment horizontal="center"/>
      <protection/>
    </xf>
    <xf numFmtId="0" fontId="7" fillId="0" borderId="9" xfId="28" applyFont="1" applyFill="1" applyBorder="1" applyAlignment="1">
      <alignment horizontal="center"/>
      <protection/>
    </xf>
    <xf numFmtId="0" fontId="7" fillId="9" borderId="3" xfId="28" applyFont="1" applyFill="1" applyBorder="1" applyAlignment="1">
      <alignment horizontal="center" vertical="center"/>
      <protection/>
    </xf>
    <xf numFmtId="0" fontId="7" fillId="9" borderId="6" xfId="28" applyFont="1" applyFill="1" applyBorder="1" applyAlignment="1">
      <alignment horizontal="center" vertical="center"/>
      <protection/>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2" xfId="0" applyFont="1" applyBorder="1" applyAlignment="1">
      <alignment horizontal="center"/>
    </xf>
    <xf numFmtId="0" fontId="8" fillId="0" borderId="2" xfId="0" applyFont="1" applyBorder="1" applyAlignment="1">
      <alignment horizontal="center"/>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xf>
    <xf numFmtId="0" fontId="8" fillId="0" borderId="6" xfId="0" applyFont="1" applyBorder="1" applyAlignment="1">
      <alignment horizontal="center" vertical="center"/>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 2 2" xfId="28"/>
  </cellStyles>
  <dxfs count="1258">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1247775</xdr:colOff>
      <xdr:row>4</xdr:row>
      <xdr:rowOff>95250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1104900</xdr:colOff>
      <xdr:row>1</xdr:row>
      <xdr:rowOff>19050</xdr:rowOff>
    </xdr:from>
    <xdr:to>
      <xdr:col>5</xdr:col>
      <xdr:colOff>123825</xdr:colOff>
      <xdr:row>1</xdr:row>
      <xdr:rowOff>228600</xdr:rowOff>
    </xdr:to>
    <xdr:sp macro="" textlink="">
      <xdr:nvSpPr>
        <xdr:cNvPr id="1029" name="Rectangle 4"/>
        <xdr:cNvSpPr>
          <a:spLocks noChangeArrowheads="1"/>
        </xdr:cNvSpPr>
      </xdr:nvSpPr>
      <xdr:spPr bwMode="auto">
        <a:xfrm>
          <a:off x="6457950" y="190500"/>
          <a:ext cx="285750" cy="209550"/>
        </a:xfrm>
        <a:prstGeom prst="rect">
          <a:avLst/>
        </a:prstGeom>
        <a:solidFill>
          <a:srgbClr val="FFFFFF"/>
        </a:solidFill>
        <a:ln w="9525">
          <a:solidFill>
            <a:srgbClr val="000000"/>
          </a:solidFill>
          <a:miter lim="800000"/>
          <a:headEnd type="none"/>
          <a:tailEnd type="none"/>
        </a:ln>
      </xdr:spPr>
      <xdr:txBody>
        <a:bodyPr vertOverflow="clip" wrap="square" lIns="91440" tIns="45720" rIns="91440" bIns="45720" anchor="t" upright="1"/>
        <a:lstStyle/>
        <a:p>
          <a:pPr algn="l" rtl="0">
            <a:defRPr sz="1000"/>
          </a:pPr>
          <a:r>
            <a:rPr lang="es-CO" sz="1100" b="1" i="0" u="none" strike="noStrike" baseline="0">
              <a:solidFill>
                <a:srgbClr val="000000"/>
              </a:solidFill>
              <a:latin typeface="Arial"/>
              <a:cs typeface="Arial"/>
            </a:rPr>
            <a:t>X</a:t>
          </a:r>
        </a:p>
        <a:p>
          <a:pPr algn="l" rtl="0">
            <a:defRPr sz="1000"/>
          </a:pPr>
          <a:endParaRPr lang="es-CO" sz="1100" b="1" i="0" u="none" strike="noStrike" baseline="0">
            <a:solidFill>
              <a:srgbClr val="000000"/>
            </a:solidFill>
            <a:latin typeface="Arial"/>
            <a:cs typeface="Arial"/>
          </a:endParaRPr>
        </a:p>
      </xdr:txBody>
    </xdr:sp>
    <xdr:clientData/>
  </xdr:twoCellAnchor>
  <xdr:twoCellAnchor>
    <xdr:from>
      <xdr:col>7</xdr:col>
      <xdr:colOff>1076325</xdr:colOff>
      <xdr:row>1</xdr:row>
      <xdr:rowOff>19050</xdr:rowOff>
    </xdr:from>
    <xdr:to>
      <xdr:col>7</xdr:col>
      <xdr:colOff>1362075</xdr:colOff>
      <xdr:row>1</xdr:row>
      <xdr:rowOff>228600</xdr:rowOff>
    </xdr:to>
    <xdr:sp macro="" textlink="">
      <xdr:nvSpPr>
        <xdr:cNvPr id="5" name="Rectangle 4"/>
        <xdr:cNvSpPr>
          <a:spLocks noChangeArrowheads="1"/>
        </xdr:cNvSpPr>
      </xdr:nvSpPr>
      <xdr:spPr bwMode="auto">
        <a:xfrm>
          <a:off x="9153525" y="190500"/>
          <a:ext cx="285750" cy="209550"/>
        </a:xfrm>
        <a:prstGeom prst="rect">
          <a:avLst/>
        </a:prstGeom>
        <a:solidFill>
          <a:srgbClr val="FFFFFF"/>
        </a:solidFill>
        <a:ln w="9525">
          <a:solidFill>
            <a:srgbClr val="000000"/>
          </a:solidFill>
          <a:miter lim="800000"/>
          <a:headEnd type="none"/>
          <a:tailEnd type="none"/>
        </a:ln>
      </xdr:spPr>
      <xdr:txBody>
        <a:bodyPr vertOverflow="clip" wrap="square" lIns="91440" tIns="45720" rIns="91440" bIns="45720" anchor="t" upright="1"/>
        <a:lstStyle/>
        <a:p>
          <a:pPr algn="l" rtl="0">
            <a:defRPr sz="1000"/>
          </a:pPr>
          <a:endParaRPr lang="es-CO" sz="1100" b="1"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Q540"/>
  <sheetViews>
    <sheetView showGridLines="0" zoomScale="70" zoomScaleNormal="70" workbookViewId="0" topLeftCell="A1">
      <selection activeCell="E3" sqref="E3:J3"/>
    </sheetView>
  </sheetViews>
  <sheetFormatPr defaultColWidth="11.421875" defaultRowHeight="15"/>
  <cols>
    <col min="1" max="1" width="5.28125" style="1" customWidth="1"/>
    <col min="2" max="2" width="7.28125" style="1" customWidth="1"/>
    <col min="3" max="3" width="21.00390625" style="1" customWidth="1"/>
    <col min="4" max="4" width="46.7109375" style="1" customWidth="1"/>
    <col min="5" max="5" width="19.00390625" style="1" customWidth="1"/>
    <col min="6" max="6" width="10.421875" style="2" customWidth="1"/>
    <col min="7" max="7" width="11.421875" style="2" customWidth="1"/>
    <col min="8" max="8" width="59.8515625" style="2" customWidth="1"/>
    <col min="9" max="9" width="56.57421875" style="3" customWidth="1"/>
    <col min="10" max="10" width="60.8515625" style="1" customWidth="1"/>
    <col min="11" max="11" width="14.57421875" style="2" customWidth="1"/>
    <col min="12" max="12" width="46.8515625" style="2" customWidth="1"/>
    <col min="13" max="13" width="45.421875" style="2" customWidth="1"/>
    <col min="14" max="15" width="11.421875" style="1" customWidth="1"/>
    <col min="16" max="16" width="15.140625" style="1" bestFit="1" customWidth="1"/>
    <col min="17" max="17" width="14.00390625" style="1" customWidth="1"/>
    <col min="18" max="18" width="13.8515625" style="1" customWidth="1"/>
    <col min="19" max="19" width="14.28125" style="1" bestFit="1" customWidth="1"/>
    <col min="20" max="20" width="18.57421875" style="1" customWidth="1"/>
    <col min="21" max="21" width="17.00390625" style="1" customWidth="1"/>
    <col min="22" max="22" width="11.421875" style="1" customWidth="1"/>
    <col min="23" max="23" width="63.7109375" style="1" customWidth="1"/>
    <col min="24" max="24" width="14.00390625" style="1" customWidth="1"/>
    <col min="25" max="25" width="12.8515625" style="1" customWidth="1"/>
    <col min="26" max="26" width="25.00390625" style="1" customWidth="1"/>
    <col min="27" max="27" width="40.8515625" style="1" customWidth="1"/>
    <col min="28" max="28" width="34.28125" style="4" customWidth="1"/>
    <col min="29" max="29" width="40.57421875" style="1" customWidth="1"/>
    <col min="30" max="30" width="40.7109375" style="1" customWidth="1"/>
    <col min="31" max="16384" width="11.421875" style="1" customWidth="1"/>
  </cols>
  <sheetData>
    <row r="1" ht="13.5" thickBot="1">
      <c r="AA1" s="12"/>
    </row>
    <row r="2" spans="1:28" s="6" customFormat="1" ht="18.75" customHeight="1">
      <c r="A2" s="5"/>
      <c r="C2" s="143"/>
      <c r="D2" s="143"/>
      <c r="E2" s="134" t="s">
        <v>344</v>
      </c>
      <c r="F2" s="135"/>
      <c r="G2" s="135"/>
      <c r="H2" s="135"/>
      <c r="I2" s="135"/>
      <c r="J2" s="136"/>
      <c r="K2" s="9"/>
      <c r="L2" s="9"/>
      <c r="M2" s="9"/>
      <c r="N2" s="8"/>
      <c r="O2" s="8"/>
      <c r="P2" s="8"/>
      <c r="Q2" s="8"/>
      <c r="R2" s="8"/>
      <c r="S2" s="8"/>
      <c r="T2" s="8"/>
      <c r="U2" s="8"/>
      <c r="V2" s="9"/>
      <c r="W2" s="8"/>
      <c r="X2" s="8"/>
      <c r="Y2" s="8"/>
      <c r="Z2" s="8"/>
      <c r="AA2" s="8"/>
      <c r="AB2" s="10"/>
    </row>
    <row r="3" spans="1:28" s="6" customFormat="1" ht="15" customHeight="1">
      <c r="A3" s="5"/>
      <c r="C3" s="11"/>
      <c r="D3" s="8"/>
      <c r="E3" s="137" t="s">
        <v>341</v>
      </c>
      <c r="F3" s="138"/>
      <c r="G3" s="138"/>
      <c r="H3" s="138"/>
      <c r="I3" s="138"/>
      <c r="J3" s="139"/>
      <c r="K3" s="9"/>
      <c r="L3" s="9"/>
      <c r="M3" s="9"/>
      <c r="N3" s="8"/>
      <c r="O3" s="8"/>
      <c r="P3" s="8"/>
      <c r="Q3" s="8"/>
      <c r="R3" s="8"/>
      <c r="S3" s="8"/>
      <c r="T3" s="8"/>
      <c r="U3" s="8"/>
      <c r="V3" s="9"/>
      <c r="W3" s="8"/>
      <c r="X3" s="8"/>
      <c r="Y3" s="8"/>
      <c r="Z3" s="8"/>
      <c r="AA3" s="8"/>
      <c r="AB3" s="10"/>
    </row>
    <row r="4" spans="1:28" s="6" customFormat="1" ht="15" customHeight="1" thickBot="1">
      <c r="A4" s="5"/>
      <c r="C4" s="143"/>
      <c r="D4" s="143"/>
      <c r="E4" s="140" t="s">
        <v>336</v>
      </c>
      <c r="F4" s="141"/>
      <c r="G4" s="141"/>
      <c r="H4" s="141"/>
      <c r="I4" s="141"/>
      <c r="J4" s="142"/>
      <c r="K4" s="9"/>
      <c r="L4" s="9"/>
      <c r="M4" s="9"/>
      <c r="N4" s="8"/>
      <c r="O4" s="8"/>
      <c r="P4" s="8"/>
      <c r="Q4" s="8"/>
      <c r="R4" s="8"/>
      <c r="S4" s="8"/>
      <c r="T4" s="8"/>
      <c r="U4" s="8"/>
      <c r="V4" s="9"/>
      <c r="W4" s="8"/>
      <c r="X4" s="8"/>
      <c r="Y4" s="8"/>
      <c r="Z4" s="8"/>
      <c r="AA4" s="8"/>
      <c r="AB4" s="10"/>
    </row>
    <row r="5" spans="1:28" s="6" customFormat="1" ht="11.25" customHeight="1">
      <c r="A5" s="5"/>
      <c r="C5" s="11"/>
      <c r="D5" s="8"/>
      <c r="E5" s="144"/>
      <c r="F5" s="144"/>
      <c r="G5" s="144"/>
      <c r="H5" s="144"/>
      <c r="I5" s="7"/>
      <c r="J5" s="8"/>
      <c r="K5" s="9"/>
      <c r="L5" s="9"/>
      <c r="M5" s="9"/>
      <c r="N5" s="8"/>
      <c r="O5" s="8"/>
      <c r="P5" s="8"/>
      <c r="Q5" s="8"/>
      <c r="R5" s="8"/>
      <c r="S5" s="8"/>
      <c r="T5" s="8"/>
      <c r="U5" s="8"/>
      <c r="V5" s="9"/>
      <c r="W5" s="8"/>
      <c r="X5" s="8"/>
      <c r="Y5" s="8"/>
      <c r="Z5" s="8"/>
      <c r="AA5" s="8"/>
      <c r="AB5" s="10"/>
    </row>
    <row r="6" spans="1:28" s="6" customFormat="1" ht="11.25" customHeight="1">
      <c r="A6" s="5"/>
      <c r="C6" s="11"/>
      <c r="D6" s="8"/>
      <c r="E6" s="16"/>
      <c r="F6" s="16"/>
      <c r="G6" s="16"/>
      <c r="H6" s="16"/>
      <c r="I6" s="7"/>
      <c r="J6" s="8"/>
      <c r="K6" s="9"/>
      <c r="L6" s="9"/>
      <c r="M6" s="9"/>
      <c r="N6" s="8"/>
      <c r="O6" s="8"/>
      <c r="P6" s="8"/>
      <c r="Q6" s="8"/>
      <c r="R6" s="8"/>
      <c r="S6" s="8"/>
      <c r="T6" s="8"/>
      <c r="U6" s="8"/>
      <c r="V6" s="9"/>
      <c r="W6" s="8"/>
      <c r="X6" s="8"/>
      <c r="Y6" s="8"/>
      <c r="Z6" s="8"/>
      <c r="AA6" s="8"/>
      <c r="AB6" s="10"/>
    </row>
    <row r="7" spans="1:28" s="6" customFormat="1" ht="11.25" customHeight="1" thickBot="1">
      <c r="A7" s="5"/>
      <c r="C7" s="11"/>
      <c r="D7" s="8"/>
      <c r="E7" s="16"/>
      <c r="F7" s="16"/>
      <c r="G7" s="16"/>
      <c r="H7" s="16"/>
      <c r="I7" s="7"/>
      <c r="J7" s="8"/>
      <c r="K7" s="9"/>
      <c r="L7" s="9"/>
      <c r="M7" s="9"/>
      <c r="N7" s="8"/>
      <c r="O7" s="8"/>
      <c r="P7" s="8"/>
      <c r="Q7" s="8"/>
      <c r="R7" s="8"/>
      <c r="S7" s="8"/>
      <c r="T7" s="8"/>
      <c r="U7" s="8"/>
      <c r="V7" s="9"/>
      <c r="W7" s="8"/>
      <c r="X7" s="8"/>
      <c r="Y7" s="8"/>
      <c r="Z7" s="8"/>
      <c r="AA7" s="8"/>
      <c r="AB7" s="10"/>
    </row>
    <row r="8" spans="1:30" ht="17.25" customHeight="1" thickBot="1">
      <c r="A8" s="118" t="s">
        <v>11</v>
      </c>
      <c r="B8" s="116" t="s">
        <v>12</v>
      </c>
      <c r="C8" s="145" t="s">
        <v>0</v>
      </c>
      <c r="D8" s="145"/>
      <c r="E8" s="145"/>
      <c r="F8" s="145"/>
      <c r="G8" s="145"/>
      <c r="H8" s="130" t="s">
        <v>1</v>
      </c>
      <c r="I8" s="133"/>
      <c r="J8" s="131" t="s">
        <v>2</v>
      </c>
      <c r="K8" s="130" t="s">
        <v>3</v>
      </c>
      <c r="L8" s="130"/>
      <c r="M8" s="130"/>
      <c r="N8" s="130" t="s">
        <v>4</v>
      </c>
      <c r="O8" s="130"/>
      <c r="P8" s="130"/>
      <c r="Q8" s="130"/>
      <c r="R8" s="130"/>
      <c r="S8" s="130"/>
      <c r="T8" s="130"/>
      <c r="U8" s="130" t="s">
        <v>5</v>
      </c>
      <c r="V8" s="130" t="s">
        <v>6</v>
      </c>
      <c r="W8" s="133"/>
      <c r="X8" s="129" t="s">
        <v>7</v>
      </c>
      <c r="Y8" s="129"/>
      <c r="Z8" s="129"/>
      <c r="AA8" s="129"/>
      <c r="AB8" s="129"/>
      <c r="AC8" s="129"/>
      <c r="AD8" s="129"/>
    </row>
    <row r="9" spans="1:30" ht="15.75" customHeight="1" thickBot="1">
      <c r="A9" s="119"/>
      <c r="B9" s="117"/>
      <c r="C9" s="145"/>
      <c r="D9" s="145"/>
      <c r="E9" s="145"/>
      <c r="F9" s="145"/>
      <c r="G9" s="145"/>
      <c r="H9" s="133"/>
      <c r="I9" s="133"/>
      <c r="J9" s="131"/>
      <c r="K9" s="130"/>
      <c r="L9" s="130"/>
      <c r="M9" s="130"/>
      <c r="N9" s="130"/>
      <c r="O9" s="130"/>
      <c r="P9" s="130"/>
      <c r="Q9" s="130"/>
      <c r="R9" s="130"/>
      <c r="S9" s="130"/>
      <c r="T9" s="130"/>
      <c r="U9" s="133"/>
      <c r="V9" s="133"/>
      <c r="W9" s="133"/>
      <c r="X9" s="129"/>
      <c r="Y9" s="129"/>
      <c r="Z9" s="129"/>
      <c r="AA9" s="129"/>
      <c r="AB9" s="129"/>
      <c r="AC9" s="129"/>
      <c r="AD9" s="129"/>
    </row>
    <row r="10" spans="1:277" s="13" customFormat="1" ht="39" thickBot="1">
      <c r="A10" s="119"/>
      <c r="B10" s="117"/>
      <c r="C10" s="57" t="s">
        <v>13</v>
      </c>
      <c r="D10" s="57" t="s">
        <v>14</v>
      </c>
      <c r="E10" s="57" t="s">
        <v>15</v>
      </c>
      <c r="F10" s="57" t="s">
        <v>16</v>
      </c>
      <c r="G10" s="57" t="s">
        <v>17</v>
      </c>
      <c r="H10" s="57" t="s">
        <v>18</v>
      </c>
      <c r="I10" s="57" t="s">
        <v>19</v>
      </c>
      <c r="J10" s="132"/>
      <c r="K10" s="57" t="s">
        <v>20</v>
      </c>
      <c r="L10" s="57" t="s">
        <v>21</v>
      </c>
      <c r="M10" s="57" t="s">
        <v>22</v>
      </c>
      <c r="N10" s="57" t="s">
        <v>23</v>
      </c>
      <c r="O10" s="57" t="s">
        <v>24</v>
      </c>
      <c r="P10" s="57" t="s">
        <v>253</v>
      </c>
      <c r="Q10" s="57" t="s">
        <v>252</v>
      </c>
      <c r="R10" s="57" t="s">
        <v>25</v>
      </c>
      <c r="S10" s="57" t="s">
        <v>254</v>
      </c>
      <c r="T10" s="57" t="s">
        <v>26</v>
      </c>
      <c r="U10" s="57" t="s">
        <v>27</v>
      </c>
      <c r="V10" s="57" t="s">
        <v>255</v>
      </c>
      <c r="W10" s="57" t="s">
        <v>28</v>
      </c>
      <c r="X10" s="57" t="s">
        <v>8</v>
      </c>
      <c r="Y10" s="57" t="s">
        <v>9</v>
      </c>
      <c r="Z10" s="57" t="s">
        <v>10</v>
      </c>
      <c r="AA10" s="57" t="s">
        <v>33</v>
      </c>
      <c r="AB10" s="57" t="s">
        <v>29</v>
      </c>
      <c r="AC10" s="57" t="s">
        <v>30</v>
      </c>
      <c r="AD10" s="57" t="s">
        <v>31</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row>
    <row r="11" spans="1:151" s="13" customFormat="1" ht="25.5">
      <c r="A11" s="155" t="s">
        <v>342</v>
      </c>
      <c r="B11" s="152" t="s">
        <v>343</v>
      </c>
      <c r="C11" s="113" t="s">
        <v>265</v>
      </c>
      <c r="D11" s="123" t="s">
        <v>314</v>
      </c>
      <c r="E11" s="120" t="s">
        <v>263</v>
      </c>
      <c r="F11" s="120">
        <v>22</v>
      </c>
      <c r="G11" s="120" t="s">
        <v>256</v>
      </c>
      <c r="H11" s="74" t="str">
        <f>VLOOKUP(I11,Hoja2!A$3:I$54,2,0)</f>
        <v>INADECUADAS CONEXIONES ELÉCTRICAS, SATURACIÓN EN TOMAS DE ENERGÍA</v>
      </c>
      <c r="I11" s="75" t="s">
        <v>158</v>
      </c>
      <c r="J11" s="74" t="str">
        <f>VLOOKUP(I11,Hoja2!A$3:I$54,3,0)</f>
        <v>QUEMADURAS, ELECTROCUCIÓN, ARITMIA CARDIACA, MUERTE</v>
      </c>
      <c r="K11" s="76"/>
      <c r="L11" s="74" t="str">
        <f>VLOOKUP(I11,Hoja2!A$3:I$54,4,0)</f>
        <v>PG INSPECCIONES, PG EMERGENCIA, REQUISITOS MÍNIMOS PARA LÍNEAS ELÉCTRICAS</v>
      </c>
      <c r="M11" s="74" t="str">
        <f>VLOOKUP(I11,Hoja2!A$3:I$54,5,0)</f>
        <v>ELEMENTOS DE PROTECCIÓN PERSONAL</v>
      </c>
      <c r="N11" s="77">
        <v>10</v>
      </c>
      <c r="O11" s="77">
        <v>3</v>
      </c>
      <c r="P11" s="77">
        <v>60</v>
      </c>
      <c r="Q11" s="77">
        <f aca="true" t="shared" si="0" ref="Q11:Q46">N11*O11</f>
        <v>30</v>
      </c>
      <c r="R11" s="77">
        <f aca="true" t="shared" si="1" ref="R11:R46">Q11*P11</f>
        <v>1800</v>
      </c>
      <c r="S11" s="77" t="str">
        <f aca="true" t="shared" si="2" ref="S11:S46">IF(Q11=40,"MA-40",IF(Q11=30,"MA-30",IF(Q11=20,"A-20",IF(Q11=10,"A-10",IF(Q11=24,"MA-24",IF(Q11=18,"A-18",IF(Q11=12,"A-12",IF(Q11=6,"M-6",IF(Q11=8,"M-8",IF(Q11=6,"M-6",IF(Q11=4,"B-4",IF(Q11=2,"B-2",))))))))))))</f>
        <v>MA-30</v>
      </c>
      <c r="T11" s="78" t="str">
        <f aca="true" t="shared" si="3" ref="T11:T46">IF(R11&lt;=20,"IV",IF(R11&lt;=120,"III",IF(R11&lt;=500,"II",IF(R11&lt;=4000,"I"))))</f>
        <v>I</v>
      </c>
      <c r="U11" s="78" t="str">
        <f>IF(T11=0,"",IF(T11="IV","Aceptable",IF(T11="III","Mejorable",IF(T11="II","No Aceptable o Aceptable con Control Especifico",IF(T11="I","No Aceptable","")))))</f>
        <v>No Aceptable</v>
      </c>
      <c r="V11" s="76">
        <v>1</v>
      </c>
      <c r="W11" s="74" t="str">
        <f>VLOOKUP(I11,Hoja2!A$3:I$54,6,0)</f>
        <v>SECUELA, CALIFICACIÓN DE ENFERMEDAD LABORAL, MUERTE</v>
      </c>
      <c r="X11" s="79"/>
      <c r="Y11" s="79"/>
      <c r="Z11" s="79"/>
      <c r="AA11" s="80" t="str">
        <f>VLOOKUP(I11,Hoja2!A$3:I$54,7,0)</f>
        <v>NS LÍNEAS ELÉCTRICAS</v>
      </c>
      <c r="AB11" s="80" t="str">
        <f>VLOOKUP(I11,Hoja2!A$3:I$54,8,0)</f>
        <v>BUENAS PRACTICAS, APLICACIÓN DE PROCEDIMIENTOS</v>
      </c>
      <c r="AC11" s="81" t="str">
        <f>VLOOKUP(I11,Hoja2!A$3:I$54,9,0)</f>
        <v>BUENAS PRACTICAS, APLICACIÓN DE PROCEDIMIENTOS</v>
      </c>
      <c r="AD11" s="82"/>
      <c r="AE11" s="14"/>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5"/>
    </row>
    <row r="12" spans="1:151" s="13" customFormat="1" ht="25.5">
      <c r="A12" s="156"/>
      <c r="B12" s="153"/>
      <c r="C12" s="114"/>
      <c r="D12" s="124"/>
      <c r="E12" s="121"/>
      <c r="F12" s="121"/>
      <c r="G12" s="121"/>
      <c r="H12" s="58" t="str">
        <f>VLOOKUP(I12,Hoja2!A$3:I$54,2,0)</f>
        <v>INADECUADAS CONEXIONES ELÉCTRICAS, SATURACIÓN EN TOMAS DE ENERGÍA</v>
      </c>
      <c r="I12" s="59" t="s">
        <v>163</v>
      </c>
      <c r="J12" s="58" t="str">
        <f>VLOOKUP(I12,Hoja2!A$3:I$54,3,0)</f>
        <v>INTOXICACIÓN, QUEMADURAS</v>
      </c>
      <c r="K12" s="60"/>
      <c r="L12" s="58" t="str">
        <f>VLOOKUP(I12,Hoja2!A$3:I$54,4,0)</f>
        <v>PG INSPECCIONES, PG EMERGENCIA</v>
      </c>
      <c r="M12" s="58" t="str">
        <f>VLOOKUP(I12,Hoja2!A$3:I$54,5,0)</f>
        <v>BRIGADAS DE EMERGENCIA</v>
      </c>
      <c r="N12" s="61">
        <v>10</v>
      </c>
      <c r="O12" s="61">
        <v>3</v>
      </c>
      <c r="P12" s="61">
        <v>60</v>
      </c>
      <c r="Q12" s="61">
        <f t="shared" si="0"/>
        <v>30</v>
      </c>
      <c r="R12" s="61">
        <f t="shared" si="1"/>
        <v>1800</v>
      </c>
      <c r="S12" s="61" t="str">
        <f t="shared" si="2"/>
        <v>MA-30</v>
      </c>
      <c r="T12" s="62" t="str">
        <f t="shared" si="3"/>
        <v>I</v>
      </c>
      <c r="U12" s="62" t="str">
        <f aca="true" t="shared" si="4" ref="U12:U46">IF(T12=0,"",IF(T12="IV","Aceptable",IF(T12="III","Mejorable",IF(T12="II","No Aceptable o Aceptable con Control Especifico",IF(T12="I","No Aceptable","")))))</f>
        <v>No Aceptable</v>
      </c>
      <c r="V12" s="60">
        <v>1</v>
      </c>
      <c r="W12" s="58" t="str">
        <f>VLOOKUP(I12,Hoja2!A$3:I$54,6,0)</f>
        <v>SECUELA, CALIFICACIÓN DE ENFERMEDAD LABORAL, MUERTE</v>
      </c>
      <c r="X12" s="63"/>
      <c r="Y12" s="63"/>
      <c r="Z12" s="63"/>
      <c r="AA12" s="64" t="str">
        <f>VLOOKUP(I12,Hoja2!A$3:I$54,7,0)</f>
        <v>NS PLANES DE EMERGENCIA</v>
      </c>
      <c r="AB12" s="64" t="str">
        <f>VLOOKUP(I12,Hoja2!A$3:I$54,8,0)</f>
        <v>REPORTES DE CONDICIONES INSEGURAS</v>
      </c>
      <c r="AC12" s="65" t="str">
        <f>VLOOKUP(I12,Hoja2!A$3:I$54,9,0)</f>
        <v>N/A</v>
      </c>
      <c r="AD12" s="83"/>
      <c r="AE12" s="14"/>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5"/>
    </row>
    <row r="13" spans="1:151" s="13" customFormat="1" ht="40.5">
      <c r="A13" s="156"/>
      <c r="B13" s="153"/>
      <c r="C13" s="114"/>
      <c r="D13" s="124"/>
      <c r="E13" s="121"/>
      <c r="F13" s="121"/>
      <c r="G13" s="121"/>
      <c r="H13" s="58" t="str">
        <f>VLOOKUP(I13,Hoja2!A$3:I$54,2,0)</f>
        <v>ESCALERAS SIN BARANDAL, PISOS A DESNIVEL,INFRAESTRUCTURA DÉBIL, OBJETOS MAL UBICADOS, AUSENCIA DE ORDEN Y ASEO</v>
      </c>
      <c r="I13" s="59" t="s">
        <v>247</v>
      </c>
      <c r="J13" s="58" t="str">
        <f>VLOOKUP(I13,Hoja2!A$3:I$54,3,0)</f>
        <v>CAÍDAS DEL MISMO Y DISTINTO NIVEL, FRACTURAS, GOLPE CON OBJETOS, CAÍDA DE OBJETOS, OBSTRUCCIÓN DE VÍAS</v>
      </c>
      <c r="K13" s="60"/>
      <c r="L13" s="58" t="str">
        <f>VLOOKUP(I13,Hoja2!A$3:I$54,4,0)</f>
        <v>PG INSPECCIONES, PG EMERGENCIA</v>
      </c>
      <c r="M13" s="58" t="str">
        <f>VLOOKUP(I13,Hoja2!A$3:I$54,5,0)</f>
        <v>CAPACITACIÓN</v>
      </c>
      <c r="N13" s="61">
        <v>6</v>
      </c>
      <c r="O13" s="61">
        <v>3</v>
      </c>
      <c r="P13" s="61">
        <v>10</v>
      </c>
      <c r="Q13" s="61">
        <f t="shared" si="0"/>
        <v>18</v>
      </c>
      <c r="R13" s="61">
        <f t="shared" si="1"/>
        <v>180</v>
      </c>
      <c r="S13" s="61" t="str">
        <f t="shared" si="2"/>
        <v>A-18</v>
      </c>
      <c r="T13" s="62" t="str">
        <f t="shared" si="3"/>
        <v>II</v>
      </c>
      <c r="U13" s="62" t="str">
        <f t="shared" si="4"/>
        <v>No Aceptable o Aceptable con Control Especifico</v>
      </c>
      <c r="V13" s="60">
        <v>1</v>
      </c>
      <c r="W13" s="58" t="str">
        <f>VLOOKUP(I13,Hoja2!A$3:I$54,6,0)</f>
        <v>SECUELA, CALIFICACIÓN DE ENFERMEDAD LABORAL, MUERTE</v>
      </c>
      <c r="X13" s="65"/>
      <c r="Y13" s="65"/>
      <c r="Z13" s="65"/>
      <c r="AA13" s="64" t="str">
        <f>VLOOKUP(I13,Hoja2!A$3:I$54,7,0)</f>
        <v>N/A</v>
      </c>
      <c r="AB13" s="64" t="str">
        <f>VLOOKUP(I13,Hoja2!A$3:I$54,8,0)</f>
        <v>REPORTES DE CONDICIONES INSEGURAS</v>
      </c>
      <c r="AC13" s="65" t="str">
        <f>VLOOKUP(I13,Hoja2!A$3:I$54,9,0)</f>
        <v>SEGUIMIENTO A ACCIONES PREVENTIVAS Y CORRECTIVAS</v>
      </c>
      <c r="AD13" s="83"/>
      <c r="AE13" s="14"/>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5"/>
    </row>
    <row r="14" spans="1:151" s="13" customFormat="1" ht="45.75" customHeight="1">
      <c r="A14" s="156"/>
      <c r="B14" s="153"/>
      <c r="C14" s="114"/>
      <c r="D14" s="124"/>
      <c r="E14" s="121"/>
      <c r="F14" s="121"/>
      <c r="G14" s="121"/>
      <c r="H14" s="58" t="str">
        <f>VLOOKUP(I14,Hoja2!A$3:I$54,2,0)</f>
        <v>LLUVIAS, CRECIENTE DE RIOS Y QUEBRADAS, CAÍDAS DESDE TARAVITAS Y PUENTES</v>
      </c>
      <c r="I14" s="59" t="s">
        <v>334</v>
      </c>
      <c r="J14" s="58" t="str">
        <f>VLOOKUP(I14,Hoja2!A$3:I$54,3,0)</f>
        <v>INMERSIÓN, MUERTE</v>
      </c>
      <c r="K14" s="60"/>
      <c r="L14" s="58" t="str">
        <f>VLOOKUP(I14,Hoja2!A$3:I$54,4,0)</f>
        <v>PG INSPECCIONES, PG EMERGENCIA</v>
      </c>
      <c r="M14" s="58" t="str">
        <f>VLOOKUP(I14,Hoja2!A$3:I$54,5,0)</f>
        <v>CAPACITACIÓN</v>
      </c>
      <c r="N14" s="61">
        <v>6</v>
      </c>
      <c r="O14" s="61">
        <v>3</v>
      </c>
      <c r="P14" s="61">
        <v>10</v>
      </c>
      <c r="Q14" s="61">
        <f t="shared" si="0"/>
        <v>18</v>
      </c>
      <c r="R14" s="61">
        <f t="shared" si="1"/>
        <v>180</v>
      </c>
      <c r="S14" s="61" t="str">
        <f t="shared" si="2"/>
        <v>A-18</v>
      </c>
      <c r="T14" s="66" t="str">
        <f t="shared" si="3"/>
        <v>II</v>
      </c>
      <c r="U14" s="66" t="str">
        <f t="shared" si="4"/>
        <v>No Aceptable o Aceptable con Control Especifico</v>
      </c>
      <c r="V14" s="60">
        <v>1</v>
      </c>
      <c r="W14" s="58" t="str">
        <f>VLOOKUP(I14,Hoja2!A$3:I$54,6,0)</f>
        <v>SECUELA, CALIFICACIÓN DE ENFERMEDAD LABORAL, MUERTE</v>
      </c>
      <c r="X14" s="65"/>
      <c r="Y14" s="65"/>
      <c r="Z14" s="65"/>
      <c r="AA14" s="64" t="str">
        <f>VLOOKUP(I14,Hoja2!A$3:I$54,7,0)</f>
        <v>N/A</v>
      </c>
      <c r="AB14" s="64" t="str">
        <f>VLOOKUP(I14,Hoja2!A$3:I$54,8,0)</f>
        <v>REPORTES DE CONDICIONES INSEGURAS</v>
      </c>
      <c r="AC14" s="65" t="str">
        <f>VLOOKUP(I14,Hoja2!A$3:I$54,9,0)</f>
        <v>SEGUIMIENTO A ACCIONES PREVENTIVAS Y CORRECTIVAS</v>
      </c>
      <c r="AD14" s="83"/>
      <c r="AE14" s="14"/>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5"/>
    </row>
    <row r="15" spans="1:151" s="13" customFormat="1" ht="45.75" customHeight="1">
      <c r="A15" s="156"/>
      <c r="B15" s="153"/>
      <c r="C15" s="114"/>
      <c r="D15" s="124"/>
      <c r="E15" s="121"/>
      <c r="F15" s="121"/>
      <c r="G15" s="121"/>
      <c r="H15" s="58" t="str">
        <f>VLOOKUP(I15,Hoja2!A$3:I$54,2,0)</f>
        <v>SUPERFICIES DE TRABAJO IRREGULARES O DESLIZANTES</v>
      </c>
      <c r="I15" s="59" t="s">
        <v>248</v>
      </c>
      <c r="J15" s="58" t="str">
        <f>VLOOKUP(I15,Hoja2!A$3:I$54,3,0)</f>
        <v>CAÍDAS DEL MISMO Y DISTINTO NIVEL, FRACTURAS, GOLPE CON OBJETOS</v>
      </c>
      <c r="K15" s="60"/>
      <c r="L15" s="58" t="str">
        <f>VLOOKUP(I15,Hoja2!A$3:I$54,4,0)</f>
        <v>PG INSPECCIONES, PG EMERGENCIA</v>
      </c>
      <c r="M15" s="58" t="str">
        <f>VLOOKUP(I15,Hoja2!A$3:I$54,5,0)</f>
        <v>CAPACITACIÓN</v>
      </c>
      <c r="N15" s="61">
        <v>6</v>
      </c>
      <c r="O15" s="61">
        <v>4</v>
      </c>
      <c r="P15" s="61">
        <v>25</v>
      </c>
      <c r="Q15" s="61">
        <f aca="true" t="shared" si="5" ref="Q15:Q16">N15*O15</f>
        <v>24</v>
      </c>
      <c r="R15" s="61">
        <f aca="true" t="shared" si="6" ref="R15:R16">Q15*P15</f>
        <v>600</v>
      </c>
      <c r="S15" s="61" t="str">
        <f aca="true" t="shared" si="7" ref="S15:S16">IF(Q15=40,"MA-40",IF(Q15=30,"MA-30",IF(Q15=20,"A-20",IF(Q15=10,"A-10",IF(Q15=24,"MA-24",IF(Q15=18,"A-18",IF(Q15=12,"A-12",IF(Q15=6,"M-6",IF(Q15=8,"M-8",IF(Q15=6,"M-6",IF(Q15=4,"B-4",IF(Q15=2,"B-2",))))))))))))</f>
        <v>MA-24</v>
      </c>
      <c r="T15" s="66" t="str">
        <f aca="true" t="shared" si="8" ref="T15:T16">IF(R15&lt;=20,"IV",IF(R15&lt;=120,"III",IF(R15&lt;=500,"II",IF(R15&lt;=4000,"I"))))</f>
        <v>I</v>
      </c>
      <c r="U15" s="66" t="str">
        <f aca="true" t="shared" si="9" ref="U15:U16">IF(T15=0,"",IF(T15="IV","Aceptable",IF(T15="III","Mejorable",IF(T15="II","No Aceptable o Aceptable con Control Especifico",IF(T15="I","No Aceptable","")))))</f>
        <v>No Aceptable</v>
      </c>
      <c r="V15" s="60">
        <v>1</v>
      </c>
      <c r="W15" s="58" t="str">
        <f>VLOOKUP(I15,Hoja2!A$3:I$54,6,0)</f>
        <v>SECUELA, CALIFICACIÓN DE ENFERMEDAD LABORAL, MUERTE</v>
      </c>
      <c r="X15" s="65"/>
      <c r="Y15" s="65"/>
      <c r="Z15" s="65"/>
      <c r="AA15" s="64" t="str">
        <f>VLOOKUP(I15,Hoja2!A$3:I$54,7,0)</f>
        <v>N/A</v>
      </c>
      <c r="AB15" s="64" t="str">
        <f>VLOOKUP(I15,Hoja2!A$3:I$54,8,0)</f>
        <v>REPORTES DE CONDICIONES INSEGURAS</v>
      </c>
      <c r="AC15" s="65" t="str">
        <f>VLOOKUP(I15,Hoja2!A$3:I$54,9,0)</f>
        <v>SEGUIMIENTO A ACCIONES PREVENTIVAS Y CORRECTIVAS</v>
      </c>
      <c r="AD15" s="83"/>
      <c r="AE15" s="14"/>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5"/>
    </row>
    <row r="16" spans="1:151" s="13" customFormat="1" ht="45.75" customHeight="1">
      <c r="A16" s="156"/>
      <c r="B16" s="153"/>
      <c r="C16" s="114"/>
      <c r="D16" s="124"/>
      <c r="E16" s="121"/>
      <c r="F16" s="121"/>
      <c r="G16" s="121"/>
      <c r="H16" s="58" t="str">
        <f>VLOOKUP(I16,Hoja2!A$3:I$54,2,0)</f>
        <v>SISTEMAS Y MEDIDAS DE ALMACENAMIENTO</v>
      </c>
      <c r="I16" s="59" t="s">
        <v>249</v>
      </c>
      <c r="J16" s="58" t="str">
        <f>VLOOKUP(I16,Hoja2!A$3:I$54,3,0)</f>
        <v>CAÍDAS DEL MISMO Y DISTINTO NIVEL, FRACTURAS, GOLPE CON OBJETOS, CAÍDA DE OBJETOS, OBSTRUCCIÓN DE VÍAS</v>
      </c>
      <c r="K16" s="60"/>
      <c r="L16" s="58" t="str">
        <f>VLOOKUP(I16,Hoja2!A$3:I$54,4,0)</f>
        <v>PG INSPECCIONES, PG EMERGENCIA</v>
      </c>
      <c r="M16" s="58" t="str">
        <f>VLOOKUP(I16,Hoja2!A$3:I$54,5,0)</f>
        <v>CAPACITACIÓN</v>
      </c>
      <c r="N16" s="61">
        <v>6</v>
      </c>
      <c r="O16" s="61">
        <v>3</v>
      </c>
      <c r="P16" s="61">
        <v>10</v>
      </c>
      <c r="Q16" s="61">
        <f t="shared" si="5"/>
        <v>18</v>
      </c>
      <c r="R16" s="61">
        <f t="shared" si="6"/>
        <v>180</v>
      </c>
      <c r="S16" s="61" t="str">
        <f t="shared" si="7"/>
        <v>A-18</v>
      </c>
      <c r="T16" s="66" t="str">
        <f t="shared" si="8"/>
        <v>II</v>
      </c>
      <c r="U16" s="66" t="str">
        <f t="shared" si="9"/>
        <v>No Aceptable o Aceptable con Control Especifico</v>
      </c>
      <c r="V16" s="60">
        <v>1</v>
      </c>
      <c r="W16" s="58" t="str">
        <f>VLOOKUP(I16,Hoja2!A$3:I$54,6,0)</f>
        <v>SECUELA, CALIFICACIÓN DE ENFERMEDAD LABORAL, MUERTE</v>
      </c>
      <c r="X16" s="65"/>
      <c r="Y16" s="65"/>
      <c r="Z16" s="65"/>
      <c r="AA16" s="64" t="str">
        <f>VLOOKUP(I16,Hoja2!A$3:I$54,7,0)</f>
        <v>N/A</v>
      </c>
      <c r="AB16" s="64" t="str">
        <f>VLOOKUP(I16,Hoja2!A$3:I$54,8,0)</f>
        <v>REPORTES DE CONDICIONES INSEGURAS</v>
      </c>
      <c r="AC16" s="65" t="str">
        <f>VLOOKUP(I16,Hoja2!A$3:I$54,9,0)</f>
        <v>SEGUIMIENTO A ACCIONES PREVENTIVAS Y CORRECTIVAS</v>
      </c>
      <c r="AD16" s="83"/>
      <c r="AE16" s="14"/>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5"/>
    </row>
    <row r="17" spans="1:151" s="13" customFormat="1" ht="40.5">
      <c r="A17" s="156"/>
      <c r="B17" s="153"/>
      <c r="C17" s="114"/>
      <c r="D17" s="124"/>
      <c r="E17" s="121"/>
      <c r="F17" s="121"/>
      <c r="G17" s="121"/>
      <c r="H17" s="58" t="str">
        <f>VLOOKUP(I17,Hoja2!A$3:I$54,2,0)</f>
        <v>ATROPELLAMIENTO, ENVESTIDA</v>
      </c>
      <c r="I17" s="59" t="s">
        <v>189</v>
      </c>
      <c r="J17" s="58" t="str">
        <f>VLOOKUP(I17,Hoja2!A$3:I$54,3,0)</f>
        <v>LESIONES, PÉRDIDAS MATERIALES, MUERTE</v>
      </c>
      <c r="K17" s="60"/>
      <c r="L17" s="58" t="str">
        <f>VLOOKUP(I17,Hoja2!A$3:I$54,4,0)</f>
        <v>PG INSPECCIONES, PG EMERGENCIA</v>
      </c>
      <c r="M17" s="58" t="str">
        <f>VLOOKUP(I17,Hoja2!A$3:I$54,5,0)</f>
        <v>PG SEGURIDAD VIAL</v>
      </c>
      <c r="N17" s="61">
        <v>2</v>
      </c>
      <c r="O17" s="61">
        <v>4</v>
      </c>
      <c r="P17" s="61">
        <v>25</v>
      </c>
      <c r="Q17" s="61">
        <f t="shared" si="0"/>
        <v>8</v>
      </c>
      <c r="R17" s="61">
        <f t="shared" si="1"/>
        <v>200</v>
      </c>
      <c r="S17" s="61" t="str">
        <f t="shared" si="2"/>
        <v>M-8</v>
      </c>
      <c r="T17" s="62" t="str">
        <f t="shared" si="3"/>
        <v>II</v>
      </c>
      <c r="U17" s="62" t="str">
        <f t="shared" si="4"/>
        <v>No Aceptable o Aceptable con Control Especifico</v>
      </c>
      <c r="V17" s="60">
        <v>1</v>
      </c>
      <c r="W17" s="58" t="str">
        <f>VLOOKUP(I17,Hoja2!A$3:I$54,6,0)</f>
        <v>SECUELA, CALIFICACIÓN DE ENFERMEDAD LABORAL, MUERTE</v>
      </c>
      <c r="X17" s="65"/>
      <c r="Y17" s="65"/>
      <c r="Z17" s="65"/>
      <c r="AA17" s="64" t="str">
        <f>VLOOKUP(I17,Hoja2!A$3:I$54,7,0)</f>
        <v>NS SEGURIDAD VIAL</v>
      </c>
      <c r="AB17" s="64" t="str">
        <f>VLOOKUP(I17,Hoja2!A$3:I$54,8,0)</f>
        <v>REPORTE DE CONDICIONES</v>
      </c>
      <c r="AC17" s="65" t="str">
        <f>VLOOKUP(I17,Hoja2!A$3:I$54,9,0)</f>
        <v>LISTAS PREOPERACIONALES, MANTENIMIENTO PREVENTIVO Y CORRECTIVO</v>
      </c>
      <c r="AD17" s="83"/>
      <c r="AE17" s="14"/>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5"/>
    </row>
    <row r="18" spans="1:151" s="13" customFormat="1" ht="30.75" customHeight="1">
      <c r="A18" s="156"/>
      <c r="B18" s="153"/>
      <c r="C18" s="114"/>
      <c r="D18" s="124"/>
      <c r="E18" s="121"/>
      <c r="F18" s="121"/>
      <c r="G18" s="121"/>
      <c r="H18" s="58" t="str">
        <f>VLOOKUP(I18,Hoja2!A$3:I$54,2,0)</f>
        <v>ATRACO, ROBO, ATENTADO, SECUESTROS, DE ORDEN PÚBLICO</v>
      </c>
      <c r="I18" s="59" t="s">
        <v>180</v>
      </c>
      <c r="J18" s="58" t="str">
        <f>VLOOKUP(I18,Hoja2!A$3:I$54,3,0)</f>
        <v>HERIDAS, LESIONES FÍSICAS / PSICOLÓGICAS</v>
      </c>
      <c r="K18" s="60"/>
      <c r="L18" s="58" t="str">
        <f>VLOOKUP(I18,Hoja2!A$3:I$54,4,0)</f>
        <v>PG INSPECCIONES, PG EMERGENCIA</v>
      </c>
      <c r="M18" s="58" t="str">
        <f>VLOOKUP(I18,Hoja2!A$3:I$54,5,0)</f>
        <v>UNIFORMES CORPORATIVOS, CHAQUETAS CORPORATIVAS, CARNETIZACIÓN</v>
      </c>
      <c r="N18" s="61">
        <v>6</v>
      </c>
      <c r="O18" s="61">
        <v>3</v>
      </c>
      <c r="P18" s="61">
        <v>25</v>
      </c>
      <c r="Q18" s="61">
        <f t="shared" si="0"/>
        <v>18</v>
      </c>
      <c r="R18" s="61">
        <f t="shared" si="1"/>
        <v>450</v>
      </c>
      <c r="S18" s="61" t="str">
        <f t="shared" si="2"/>
        <v>A-18</v>
      </c>
      <c r="T18" s="62" t="str">
        <f t="shared" si="3"/>
        <v>II</v>
      </c>
      <c r="U18" s="62" t="str">
        <f t="shared" si="4"/>
        <v>No Aceptable o Aceptable con Control Especifico</v>
      </c>
      <c r="V18" s="60">
        <v>1</v>
      </c>
      <c r="W18" s="58" t="str">
        <f>VLOOKUP(I18,Hoja2!A$3:I$54,6,0)</f>
        <v>SECUELA, CALIFICACIÓN DE ENFERMEDAD LABORAL, MUERTE</v>
      </c>
      <c r="X18" s="65"/>
      <c r="Y18" s="65"/>
      <c r="Z18" s="65"/>
      <c r="AA18" s="64" t="str">
        <f>VLOOKUP(I18,Hoja2!A$3:I$54,7,0)</f>
        <v>N/A</v>
      </c>
      <c r="AB18" s="64" t="str">
        <f>VLOOKUP(I18,Hoja2!A$3:I$54,8,0)</f>
        <v>BUENAS PRACTICAS, APLICACIÓN DE PROCEDIMIENTOS</v>
      </c>
      <c r="AC18" s="65" t="str">
        <f>VLOOKUP(I18,Hoja2!A$3:I$54,9,0)</f>
        <v>BUENAS PRACTICAS</v>
      </c>
      <c r="AD18" s="83"/>
      <c r="AE18" s="14"/>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5"/>
    </row>
    <row r="19" spans="1:151" s="13" customFormat="1" ht="30.75" customHeight="1">
      <c r="A19" s="156"/>
      <c r="B19" s="153"/>
      <c r="C19" s="114"/>
      <c r="D19" s="124"/>
      <c r="E19" s="121"/>
      <c r="F19" s="121"/>
      <c r="G19" s="121"/>
      <c r="H19" s="58" t="str">
        <f>VLOOKUP(I19,Hoja2!A$3:I$54,2,0)</f>
        <v>EXPLOSION, FUGA, DERRAME E INCENDIO</v>
      </c>
      <c r="I19" s="59" t="s">
        <v>230</v>
      </c>
      <c r="J19" s="58" t="str">
        <f>VLOOKUP(I19,Hoja2!A$3:I$54,3,0)</f>
        <v>INTOXICACIÓN, QUEMADURAS, LESIONES, ATRAPAMIENTO</v>
      </c>
      <c r="K19" s="60"/>
      <c r="L19" s="58" t="str">
        <f>VLOOKUP(I19,Hoja2!A$3:I$54,4,0)</f>
        <v>PG INSPECCIONES, PG EMERGENCIA</v>
      </c>
      <c r="M19" s="58" t="str">
        <f>VLOOKUP(I19,Hoja2!A$3:I$54,5,0)</f>
        <v>NO OBSERVADO</v>
      </c>
      <c r="N19" s="61">
        <v>2</v>
      </c>
      <c r="O19" s="61">
        <v>2</v>
      </c>
      <c r="P19" s="61">
        <v>10</v>
      </c>
      <c r="Q19" s="61">
        <f aca="true" t="shared" si="10" ref="Q19:Q23">N19*O19</f>
        <v>4</v>
      </c>
      <c r="R19" s="61">
        <f aca="true" t="shared" si="11" ref="R19:R23">Q19*P19</f>
        <v>40</v>
      </c>
      <c r="S19" s="61" t="str">
        <f aca="true" t="shared" si="12" ref="S19:S23">IF(Q19=40,"MA-40",IF(Q19=30,"MA-30",IF(Q19=20,"A-20",IF(Q19=10,"A-10",IF(Q19=24,"MA-24",IF(Q19=18,"A-18",IF(Q19=12,"A-12",IF(Q19=6,"M-6",IF(Q19=8,"M-8",IF(Q19=6,"M-6",IF(Q19=4,"B-4",IF(Q19=2,"B-2",))))))))))))</f>
        <v>B-4</v>
      </c>
      <c r="T19" s="62" t="str">
        <f aca="true" t="shared" si="13" ref="T19:T23">IF(R19&lt;=20,"IV",IF(R19&lt;=120,"III",IF(R19&lt;=500,"II",IF(R19&lt;=4000,"I"))))</f>
        <v>III</v>
      </c>
      <c r="U19" s="62" t="str">
        <f aca="true" t="shared" si="14" ref="U19:U23">IF(T19=0,"",IF(T19="IV","Aceptable",IF(T19="III","Mejorable",IF(T19="II","No Aceptable o Aceptable con Control Especifico",IF(T19="I","No Aceptable","")))))</f>
        <v>Mejorable</v>
      </c>
      <c r="V19" s="60">
        <v>1</v>
      </c>
      <c r="W19" s="58" t="str">
        <f>VLOOKUP(I19,Hoja2!A$3:I$54,6,0)</f>
        <v>SECUELA, CALIFICACIÓN DE ENFERMEDAD LABORAL, MUERTE</v>
      </c>
      <c r="X19" s="65"/>
      <c r="Y19" s="65"/>
      <c r="Z19" s="65"/>
      <c r="AA19" s="64" t="str">
        <f>VLOOKUP(I19,Hoja2!A$3:I$54,7,0)</f>
        <v>NS PLANES DE EMERGENCIA</v>
      </c>
      <c r="AB19" s="64" t="str">
        <f>VLOOKUP(I19,Hoja2!A$3:I$54,8,0)</f>
        <v>PROTOCOLOS DE EVACUACIÓN, PUNTO DE ENCUENTRO</v>
      </c>
      <c r="AC19" s="65" t="str">
        <f>VLOOKUP(I19,Hoja2!A$3:I$54,9,0)</f>
        <v>N/A</v>
      </c>
      <c r="AD19" s="83"/>
      <c r="AE19" s="14"/>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5"/>
    </row>
    <row r="20" spans="1:151" s="13" customFormat="1" ht="30.75" customHeight="1">
      <c r="A20" s="156"/>
      <c r="B20" s="153"/>
      <c r="C20" s="114"/>
      <c r="D20" s="124"/>
      <c r="E20" s="121"/>
      <c r="F20" s="121"/>
      <c r="G20" s="121"/>
      <c r="H20" s="108" t="str">
        <f>VLOOKUP(I20,Hoja2!A$3:I$54,2,0)</f>
        <v>MÁQUINARIA Y EQUIPO</v>
      </c>
      <c r="I20" s="59" t="s">
        <v>168</v>
      </c>
      <c r="J20" s="108" t="str">
        <f>VLOOKUP(I20,Hoja2!A$3:I$54,3,0)</f>
        <v>ATRAPAMIENTO, AMPUTACIÓN, APLASTAMIENTO, FRACTURA</v>
      </c>
      <c r="K20" s="60"/>
      <c r="L20" s="108" t="str">
        <f>VLOOKUP(I20,Hoja2!A$3:I$54,4,0)</f>
        <v>PG INSPECCIONES, PG EMERGENCIA, REQUISITOS PARA MANEJO DE MÁQUINAS, REQUISITOS PARA REALIZAR LABORES EN TALLERES</v>
      </c>
      <c r="M20" s="108" t="str">
        <f>VLOOKUP(I20,Hoja2!A$3:I$54,5,0)</f>
        <v>ELEMENTOS DE PROTECCIÓN PERSONAL</v>
      </c>
      <c r="N20" s="61">
        <v>2</v>
      </c>
      <c r="O20" s="61">
        <v>1</v>
      </c>
      <c r="P20" s="61">
        <v>10</v>
      </c>
      <c r="Q20" s="61">
        <f t="shared" si="10"/>
        <v>2</v>
      </c>
      <c r="R20" s="61">
        <f t="shared" si="11"/>
        <v>20</v>
      </c>
      <c r="S20" s="61" t="str">
        <f t="shared" si="12"/>
        <v>B-2</v>
      </c>
      <c r="T20" s="62" t="str">
        <f t="shared" si="13"/>
        <v>IV</v>
      </c>
      <c r="U20" s="62" t="str">
        <f t="shared" si="14"/>
        <v>Aceptable</v>
      </c>
      <c r="V20" s="60">
        <v>1</v>
      </c>
      <c r="W20" s="108" t="str">
        <f>VLOOKUP(I20,Hoja2!A$3:I$54,6,0)</f>
        <v>SECUELA, CALIFICACIÓN DE ENFERMEDAD LABORAL, MUERTE</v>
      </c>
      <c r="X20" s="65"/>
      <c r="Y20" s="65"/>
      <c r="Z20" s="65"/>
      <c r="AA20" s="64" t="str">
        <f>VLOOKUP(I20,Hoja2!A$3:I$54,7,0)</f>
        <v>NS EQUIPOS</v>
      </c>
      <c r="AB20" s="64" t="str">
        <f>VLOOKUP(I20,Hoja2!A$3:I$54,8,0)</f>
        <v>BUENAS PRACTICAS, PROCEDIMIENTOS, INSPECCIONES PREUSO OPERACIONALES</v>
      </c>
      <c r="AC20" s="65" t="str">
        <f>VLOOKUP(I20,Hoja2!A$3:I$54,9,0)</f>
        <v>INSPECCIONES PREOPERACIONALES</v>
      </c>
      <c r="AD20" s="83"/>
      <c r="AE20" s="14"/>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5"/>
    </row>
    <row r="21" spans="1:151" s="13" customFormat="1" ht="30.75" customHeight="1">
      <c r="A21" s="156"/>
      <c r="B21" s="153"/>
      <c r="C21" s="114"/>
      <c r="D21" s="124"/>
      <c r="E21" s="121"/>
      <c r="F21" s="121"/>
      <c r="G21" s="121"/>
      <c r="H21" s="108" t="str">
        <f>VLOOKUP(I21,Hoja2!A$3:I$54,2,0)</f>
        <v>HERRAMIENTAS MANUALES</v>
      </c>
      <c r="I21" s="59" t="s">
        <v>174</v>
      </c>
      <c r="J21" s="108" t="str">
        <f>VLOOKUP(I21,Hoja2!A$3:I$54,3,0)</f>
        <v>QUEMADURAS, LESIONES, PELLIZCOS, APLASTAMIENTOS</v>
      </c>
      <c r="K21" s="60"/>
      <c r="L21" s="108" t="str">
        <f>VLOOKUP(I21,Hoja2!A$3:I$54,4,0)</f>
        <v>REQUISITOS MANEJO DE EQUIPOS EMPLEADOS EN LABORES DE CONSTRUCCION ACUEDUCTO Y ALCANTARILLADO, PG INSPECCIONES,PG EMERGENCIA, REQUISITOS  PARA EL MANEJO DE MÁQUINAS HERRAMIENTAS</v>
      </c>
      <c r="M21" s="108" t="str">
        <f>VLOOKUP(I21,Hoja2!A$3:I$54,5,0)</f>
        <v>ELEMENTOS DE PROTECCIÓN PERSONAL</v>
      </c>
      <c r="N21" s="61">
        <v>2</v>
      </c>
      <c r="O21" s="61">
        <v>1</v>
      </c>
      <c r="P21" s="61">
        <v>10</v>
      </c>
      <c r="Q21" s="61">
        <f t="shared" si="10"/>
        <v>2</v>
      </c>
      <c r="R21" s="61">
        <f t="shared" si="11"/>
        <v>20</v>
      </c>
      <c r="S21" s="61" t="str">
        <f t="shared" si="12"/>
        <v>B-2</v>
      </c>
      <c r="T21" s="62" t="str">
        <f t="shared" si="13"/>
        <v>IV</v>
      </c>
      <c r="U21" s="62" t="str">
        <f t="shared" si="14"/>
        <v>Aceptable</v>
      </c>
      <c r="V21" s="60">
        <v>1</v>
      </c>
      <c r="W21" s="108" t="str">
        <f>VLOOKUP(I21,Hoja2!A$3:I$54,6,0)</f>
        <v>SECUELA, CALIFICACIÓN DE ENFERMEDAD LABORAL</v>
      </c>
      <c r="X21" s="65"/>
      <c r="Y21" s="65"/>
      <c r="Z21" s="65"/>
      <c r="AA21" s="64" t="str">
        <f>VLOOKUP(I21,Hoja2!A$3:I$54,7,0)</f>
        <v>NS HERRAMIENTAS</v>
      </c>
      <c r="AB21" s="64" t="str">
        <f>VLOOKUP(I21,Hoja2!A$3:I$54,8,0)</f>
        <v>BUENAS PRACTICAS,  INSPECCIONES OPERACIONALES</v>
      </c>
      <c r="AC21" s="65" t="str">
        <f>VLOOKUP(I21,Hoja2!A$3:I$54,9,0)</f>
        <v>INSPECCIONES PREOPERACIONALES</v>
      </c>
      <c r="AD21" s="83"/>
      <c r="AE21" s="14"/>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5"/>
    </row>
    <row r="22" spans="1:151" s="13" customFormat="1" ht="40.5">
      <c r="A22" s="156"/>
      <c r="B22" s="153"/>
      <c r="C22" s="114"/>
      <c r="D22" s="124"/>
      <c r="E22" s="121"/>
      <c r="F22" s="121"/>
      <c r="G22" s="121"/>
      <c r="H22" s="108" t="str">
        <f>VLOOKUP(I22,Hoja2!A$3:I$54,2,0)</f>
        <v>MANTENIMIENTO DE PUENTE GRUAS, LIMPIEZA DE CANALES, MANTENIMIENTO DE INSTALACIONES LOCATIVAS, MANTENIMIENTO Y REPARACION DE POZOS</v>
      </c>
      <c r="I22" s="59" t="s">
        <v>203</v>
      </c>
      <c r="J22" s="108" t="str">
        <f>VLOOKUP(I22,Hoja2!A$3:I$54,3,0)</f>
        <v>LESIONES, FRACTURAS</v>
      </c>
      <c r="K22" s="60"/>
      <c r="L22" s="108" t="str">
        <f>VLOOKUP(I22,Hoja2!A$3:I$54,4,0)</f>
        <v>PG INSPECCIONES, PG EMERGENCIA, REQUISITOS MÍNIMOS DE SEGURIDAD E HIGIENE PARA TRABAJOS EN ALTURAS</v>
      </c>
      <c r="M22" s="108" t="str">
        <f>VLOOKUP(I22,Hoja2!A$3:I$54,5,0)</f>
        <v>ELEMENTOS DE PROTECCIÓN PERSONAL</v>
      </c>
      <c r="N22" s="61">
        <v>6</v>
      </c>
      <c r="O22" s="61">
        <v>3</v>
      </c>
      <c r="P22" s="61">
        <v>25</v>
      </c>
      <c r="Q22" s="61">
        <f t="shared" si="10"/>
        <v>18</v>
      </c>
      <c r="R22" s="61">
        <f t="shared" si="11"/>
        <v>450</v>
      </c>
      <c r="S22" s="61" t="str">
        <f t="shared" si="12"/>
        <v>A-18</v>
      </c>
      <c r="T22" s="62" t="str">
        <f t="shared" si="13"/>
        <v>II</v>
      </c>
      <c r="U22" s="62" t="str">
        <f t="shared" si="14"/>
        <v>No Aceptable o Aceptable con Control Especifico</v>
      </c>
      <c r="V22" s="60">
        <v>1</v>
      </c>
      <c r="W22" s="108" t="str">
        <f>VLOOKUP(I22,Hoja2!A$3:I$54,6,0)</f>
        <v>SECUELA, CALIFICACIÓN DE ENFERMEDAD LABORAL, MUERTE</v>
      </c>
      <c r="X22" s="65"/>
      <c r="Y22" s="65"/>
      <c r="Z22" s="65"/>
      <c r="AA22" s="64" t="str">
        <f>VLOOKUP(I22,Hoja2!A$3:I$54,7,0)</f>
        <v>NS TRABAJO EN ALTURAS</v>
      </c>
      <c r="AB22" s="64" t="str">
        <f>VLOOKUP(I22,Hoja2!A$3:I$54,8,0)</f>
        <v>BUENAS PRACTICAS Y USO DE EPP COLECTIVOS</v>
      </c>
      <c r="AC22" s="65" t="str">
        <f>VLOOKUP(I22,Hoja2!A$3:I$54,9,0)</f>
        <v>USO EPP, LISTAS PREOPERACIONALES</v>
      </c>
      <c r="AD22" s="83"/>
      <c r="AE22" s="14"/>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5"/>
    </row>
    <row r="23" spans="1:151" s="13" customFormat="1" ht="30.75" customHeight="1">
      <c r="A23" s="156"/>
      <c r="B23" s="153"/>
      <c r="C23" s="114"/>
      <c r="D23" s="124"/>
      <c r="E23" s="121"/>
      <c r="F23" s="121"/>
      <c r="G23" s="121"/>
      <c r="H23" s="108" t="str">
        <f>VLOOKUP(I23,Hoja2!A$3:I$54,2,0)</f>
        <v>INGRESO A POZOS, RED DE ACUEDUCTO, EXCAVACIONES</v>
      </c>
      <c r="I23" s="59" t="s">
        <v>196</v>
      </c>
      <c r="J23" s="108" t="str">
        <f>VLOOKUP(I23,Hoja2!A$3:I$54,3,0)</f>
        <v>INTOXICACIÓN, ASFIXIA</v>
      </c>
      <c r="K23" s="60"/>
      <c r="L23" s="108" t="str">
        <f>VLOOKUP(I23,Hoja2!A$3:I$54,4,0)</f>
        <v>PG INSPECCIONES, PG EMERGENCIA, REQUISITOS MÍNIMOS DE SEGURIDAD E HIGIENE PARA ESPACIOS CONFINADOS</v>
      </c>
      <c r="M23" s="108" t="str">
        <f>VLOOKUP(I23,Hoja2!A$3:I$54,5,0)</f>
        <v>ELEMENTOS DE PROTECCIÓN PERSONAL</v>
      </c>
      <c r="N23" s="61">
        <v>6</v>
      </c>
      <c r="O23" s="61">
        <v>3</v>
      </c>
      <c r="P23" s="61">
        <v>25</v>
      </c>
      <c r="Q23" s="61">
        <f t="shared" si="10"/>
        <v>18</v>
      </c>
      <c r="R23" s="61">
        <f t="shared" si="11"/>
        <v>450</v>
      </c>
      <c r="S23" s="61" t="str">
        <f t="shared" si="12"/>
        <v>A-18</v>
      </c>
      <c r="T23" s="62" t="str">
        <f t="shared" si="13"/>
        <v>II</v>
      </c>
      <c r="U23" s="62" t="str">
        <f t="shared" si="14"/>
        <v>No Aceptable o Aceptable con Control Especifico</v>
      </c>
      <c r="V23" s="60">
        <v>1</v>
      </c>
      <c r="W23" s="108" t="str">
        <f>VLOOKUP(I23,Hoja2!A$3:I$54,6,0)</f>
        <v>SECUELA, CALIFICACIÓN DE ENFERMEDAD LABORAL, MUERTE</v>
      </c>
      <c r="X23" s="65"/>
      <c r="Y23" s="65"/>
      <c r="Z23" s="65"/>
      <c r="AA23" s="64" t="str">
        <f>VLOOKUP(I23,Hoja2!A$3:I$54,7,0)</f>
        <v>NS ESPACIOS CONFINADOS</v>
      </c>
      <c r="AB23" s="64" t="str">
        <f>VLOOKUP(I23,Hoja2!A$3:I$54,8,0)</f>
        <v>BUENAS PRACTICAS, USO DE EPP Y COLECTIVOS</v>
      </c>
      <c r="AC23" s="65" t="str">
        <f>VLOOKUP(I23,Hoja2!A$3:I$54,9,0)</f>
        <v>LISTAS PREOPERACIONALES</v>
      </c>
      <c r="AD23" s="83"/>
      <c r="AE23" s="14"/>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5"/>
    </row>
    <row r="24" spans="1:151" s="13" customFormat="1" ht="30.75" customHeight="1">
      <c r="A24" s="156"/>
      <c r="B24" s="153"/>
      <c r="C24" s="114"/>
      <c r="D24" s="124"/>
      <c r="E24" s="121"/>
      <c r="F24" s="121"/>
      <c r="G24" s="121"/>
      <c r="H24" s="58" t="str">
        <f>VLOOKUP(I24,Hoja2!A$3:I$54,2,0)</f>
        <v>CARGA Y DESCARGA DE MÁQUINARIAS Y EQUIPOS</v>
      </c>
      <c r="I24" s="59" t="s">
        <v>216</v>
      </c>
      <c r="J24" s="58" t="str">
        <f>VLOOKUP(I24,Hoja2!A$3:I$54,3,0)</f>
        <v>APLASTAMIENTO, ATRAPAMIENTO, AMPUTACIÓN, PÉRDIDAS MATERIALES, FRACTURAS</v>
      </c>
      <c r="K24" s="60"/>
      <c r="L24" s="58" t="str">
        <f>VLOOKUP(I24,Hoja2!A$3:I$54,4,0)</f>
        <v>PG INSPECCIONES, PG EMERGENCIA, REQUISITOS MÍNIMOS DE SEGURIDAD E HIGIENE PARA TRABAJOS EN ALTURAS</v>
      </c>
      <c r="M24" s="58" t="str">
        <f>VLOOKUP(I24,Hoja2!A$3:I$54,5,0)</f>
        <v>NO OBSERVADO</v>
      </c>
      <c r="N24" s="61">
        <v>2</v>
      </c>
      <c r="O24" s="61">
        <v>1</v>
      </c>
      <c r="P24" s="61">
        <v>10</v>
      </c>
      <c r="Q24" s="61">
        <f aca="true" t="shared" si="15" ref="Q24">N24*O24</f>
        <v>2</v>
      </c>
      <c r="R24" s="61">
        <f aca="true" t="shared" si="16" ref="R24">Q24*P24</f>
        <v>20</v>
      </c>
      <c r="S24" s="61" t="str">
        <f aca="true" t="shared" si="17" ref="S24">IF(Q24=40,"MA-40",IF(Q24=30,"MA-30",IF(Q24=20,"A-20",IF(Q24=10,"A-10",IF(Q24=24,"MA-24",IF(Q24=18,"A-18",IF(Q24=12,"A-12",IF(Q24=6,"M-6",IF(Q24=8,"M-8",IF(Q24=6,"M-6",IF(Q24=4,"B-4",IF(Q24=2,"B-2",))))))))))))</f>
        <v>B-2</v>
      </c>
      <c r="T24" s="62" t="str">
        <f aca="true" t="shared" si="18" ref="T24">IF(R24&lt;=20,"IV",IF(R24&lt;=120,"III",IF(R24&lt;=500,"II",IF(R24&lt;=4000,"I"))))</f>
        <v>IV</v>
      </c>
      <c r="U24" s="62" t="str">
        <f aca="true" t="shared" si="19" ref="U24">IF(T24=0,"",IF(T24="IV","Aceptable",IF(T24="III","Mejorable",IF(T24="II","No Aceptable o Aceptable con Control Especifico",IF(T24="I","No Aceptable","")))))</f>
        <v>Aceptable</v>
      </c>
      <c r="V24" s="60">
        <v>1</v>
      </c>
      <c r="W24" s="58" t="str">
        <f>VLOOKUP(I24,Hoja2!A$3:I$54,6,0)</f>
        <v>SECUELA, CALIFICACIÓN DE ENFERMEDAD LABORAL, MUERTE</v>
      </c>
      <c r="X24" s="65"/>
      <c r="Y24" s="65"/>
      <c r="Z24" s="65"/>
      <c r="AA24" s="64" t="str">
        <f>VLOOKUP(I24,Hoja2!A$3:I$54,7,0)</f>
        <v>NS DE IZAJE</v>
      </c>
      <c r="AB24" s="64" t="str">
        <f>VLOOKUP(I24,Hoja2!A$3:I$54,8,0)</f>
        <v>BUENAS PRACTICAS, INSPECCIONES PREOPERACIONALES</v>
      </c>
      <c r="AC24" s="65" t="str">
        <f>VLOOKUP(I24,Hoja2!A$3:I$54,9,0)</f>
        <v>USO ADECUADO DE LENGUAJE PARA OPERACIONES DE IZAJE</v>
      </c>
      <c r="AD24" s="83"/>
      <c r="AE24" s="14"/>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5"/>
    </row>
    <row r="25" spans="1:151" s="13" customFormat="1" ht="15">
      <c r="A25" s="156"/>
      <c r="B25" s="153"/>
      <c r="C25" s="114"/>
      <c r="D25" s="124"/>
      <c r="E25" s="121"/>
      <c r="F25" s="121"/>
      <c r="G25" s="121"/>
      <c r="H25" s="58" t="str">
        <f>VLOOKUP(I25,Hoja2!A$3:I$54,2,0)</f>
        <v>AUSENCIA O EXCESO DE LUZ EN UN AMBIENTE</v>
      </c>
      <c r="I25" s="59" t="s">
        <v>47</v>
      </c>
      <c r="J25" s="58" t="str">
        <f>VLOOKUP(I25,Hoja2!A$3:I$54,3,0)</f>
        <v>ESTRÉS, DIFICULTAD PARA VER, CANSANCIO VISUAL</v>
      </c>
      <c r="K25" s="60"/>
      <c r="L25" s="58" t="str">
        <f>VLOOKUP(I25,Hoja2!A$3:I$54,4,0)</f>
        <v>PG INSPECCIONES, PG EMERGENCIA</v>
      </c>
      <c r="M25" s="58" t="str">
        <f>VLOOKUP(I25,Hoja2!A$3:I$54,5,0)</f>
        <v>NO OBSERVADO</v>
      </c>
      <c r="N25" s="61">
        <v>10</v>
      </c>
      <c r="O25" s="61">
        <v>3</v>
      </c>
      <c r="P25" s="61">
        <v>25</v>
      </c>
      <c r="Q25" s="61">
        <f t="shared" si="0"/>
        <v>30</v>
      </c>
      <c r="R25" s="61">
        <f t="shared" si="1"/>
        <v>750</v>
      </c>
      <c r="S25" s="61" t="str">
        <f t="shared" si="2"/>
        <v>MA-30</v>
      </c>
      <c r="T25" s="62" t="str">
        <f t="shared" si="3"/>
        <v>I</v>
      </c>
      <c r="U25" s="62" t="str">
        <f t="shared" si="4"/>
        <v>No Aceptable</v>
      </c>
      <c r="V25" s="60">
        <v>1</v>
      </c>
      <c r="W25" s="58" t="str">
        <f>VLOOKUP(I25,Hoja2!A$3:I$54,6,0)</f>
        <v>SECUELA, CALIFICACIÓN DE ENFERMEDAD LABORAL</v>
      </c>
      <c r="X25" s="65"/>
      <c r="Y25" s="65"/>
      <c r="Z25" s="65"/>
      <c r="AA25" s="64" t="str">
        <f>VLOOKUP(I25,Hoja2!A$3:I$54,7,0)</f>
        <v>N/A</v>
      </c>
      <c r="AB25" s="64" t="str">
        <f>VLOOKUP(I25,Hoja2!A$3:I$54,8,0)</f>
        <v>AUTOCUIDADO E HIGIENE</v>
      </c>
      <c r="AC25" s="65" t="str">
        <f>VLOOKUP(I25,Hoja2!A$3:I$54,9,0)</f>
        <v>PG HIGIENE</v>
      </c>
      <c r="AD25" s="83"/>
      <c r="AE25" s="14"/>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5"/>
    </row>
    <row r="26" spans="1:151" s="13" customFormat="1" ht="15">
      <c r="A26" s="156"/>
      <c r="B26" s="153"/>
      <c r="C26" s="114"/>
      <c r="D26" s="124"/>
      <c r="E26" s="121"/>
      <c r="F26" s="121"/>
      <c r="G26" s="121"/>
      <c r="H26" s="58" t="str">
        <f>VLOOKUP(I26,Hoja2!A$3:I$54,2,0)</f>
        <v>MÁQUINARIA O EQUIPO</v>
      </c>
      <c r="I26" s="59" t="s">
        <v>54</v>
      </c>
      <c r="J26" s="58" t="str">
        <f>VLOOKUP(I26,Hoja2!A$3:I$54,3,0)</f>
        <v>SORDERA, ESTRÉS, HIPOACUSIA, CEFALÉA, IRRATIBILIDAD</v>
      </c>
      <c r="K26" s="60"/>
      <c r="L26" s="58" t="str">
        <f>VLOOKUP(I26,Hoja2!A$3:I$54,4,0)</f>
        <v>PG INSPECCIONES, PG EMERGENCIA</v>
      </c>
      <c r="M26" s="58" t="str">
        <f>VLOOKUP(I26,Hoja2!A$3:I$54,5,0)</f>
        <v>PVE RUIDO</v>
      </c>
      <c r="N26" s="61">
        <v>10</v>
      </c>
      <c r="O26" s="61">
        <v>4</v>
      </c>
      <c r="P26" s="61">
        <v>25</v>
      </c>
      <c r="Q26" s="61">
        <f t="shared" si="0"/>
        <v>40</v>
      </c>
      <c r="R26" s="61">
        <f t="shared" si="1"/>
        <v>1000</v>
      </c>
      <c r="S26" s="61" t="str">
        <f t="shared" si="2"/>
        <v>MA-40</v>
      </c>
      <c r="T26" s="62" t="str">
        <f t="shared" si="3"/>
        <v>I</v>
      </c>
      <c r="U26" s="62" t="str">
        <f t="shared" si="4"/>
        <v>No Aceptable</v>
      </c>
      <c r="V26" s="60">
        <v>1</v>
      </c>
      <c r="W26" s="58" t="str">
        <f>VLOOKUP(I26,Hoja2!A$3:I$54,6,0)</f>
        <v>SECUELA, CALIFICACIÓN DE ENFERMEDAD LABORAL</v>
      </c>
      <c r="X26" s="65"/>
      <c r="Y26" s="65"/>
      <c r="Z26" s="65"/>
      <c r="AA26" s="64" t="str">
        <f>VLOOKUP(I26,Hoja2!A$3:I$54,7,0)</f>
        <v>N/A</v>
      </c>
      <c r="AB26" s="64" t="str">
        <f>VLOOKUP(I26,Hoja2!A$3:I$54,8,0)</f>
        <v>AUTOCUIDADO E HIGIENE</v>
      </c>
      <c r="AC26" s="65" t="str">
        <f>VLOOKUP(I26,Hoja2!A$3:I$54,9,0)</f>
        <v>FORTALECIMIENTO PV RUIDO</v>
      </c>
      <c r="AD26" s="83"/>
      <c r="AE26" s="14"/>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5"/>
    </row>
    <row r="27" spans="1:151" s="13" customFormat="1" ht="15">
      <c r="A27" s="156"/>
      <c r="B27" s="153"/>
      <c r="C27" s="114"/>
      <c r="D27" s="124"/>
      <c r="E27" s="121"/>
      <c r="F27" s="121"/>
      <c r="G27" s="121"/>
      <c r="H27" s="58" t="str">
        <f>VLOOKUP(I27,Hoja2!A$3:I$54,2,0)</f>
        <v>MÁQUINARIA O EQUIPO</v>
      </c>
      <c r="I27" s="59" t="s">
        <v>59</v>
      </c>
      <c r="J27" s="58" t="str">
        <f>VLOOKUP(I27,Hoja2!A$3:I$54,3,0)</f>
        <v>MAREOS, VÓMITOS, Y SÍNTOMAS NEURÓLOGICOS</v>
      </c>
      <c r="K27" s="60"/>
      <c r="L27" s="58" t="str">
        <f>VLOOKUP(I27,Hoja2!A$3:I$54,4,0)</f>
        <v>PG INSPECCIONES, PG EMERGENCIA</v>
      </c>
      <c r="M27" s="58" t="str">
        <f>VLOOKUP(I27,Hoja2!A$3:I$54,5,0)</f>
        <v>PVE RUIDO</v>
      </c>
      <c r="N27" s="61">
        <v>2</v>
      </c>
      <c r="O27" s="61">
        <v>3</v>
      </c>
      <c r="P27" s="61">
        <v>10</v>
      </c>
      <c r="Q27" s="61">
        <f t="shared" si="0"/>
        <v>6</v>
      </c>
      <c r="R27" s="61">
        <f t="shared" si="1"/>
        <v>60</v>
      </c>
      <c r="S27" s="61" t="str">
        <f t="shared" si="2"/>
        <v>M-6</v>
      </c>
      <c r="T27" s="62" t="str">
        <f t="shared" si="3"/>
        <v>III</v>
      </c>
      <c r="U27" s="62" t="str">
        <f t="shared" si="4"/>
        <v>Mejorable</v>
      </c>
      <c r="V27" s="60">
        <v>1</v>
      </c>
      <c r="W27" s="58" t="str">
        <f>VLOOKUP(I27,Hoja2!A$3:I$54,6,0)</f>
        <v>SECUELA, CALIFICACIÓN DE ENFERMEDAD LABORAL</v>
      </c>
      <c r="X27" s="65"/>
      <c r="Y27" s="65"/>
      <c r="Z27" s="65"/>
      <c r="AA27" s="64" t="str">
        <f>VLOOKUP(I27,Hoja2!A$3:I$54,7,0)</f>
        <v>N/A</v>
      </c>
      <c r="AB27" s="64" t="str">
        <f>VLOOKUP(I27,Hoja2!A$3:I$54,8,0)</f>
        <v>AUTOCUIDADO</v>
      </c>
      <c r="AC27" s="65" t="str">
        <f>VLOOKUP(I27,Hoja2!A$3:I$54,9,0)</f>
        <v>PG HIGIENE</v>
      </c>
      <c r="AD27" s="83"/>
      <c r="AE27" s="14"/>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5"/>
    </row>
    <row r="28" spans="1:151" s="13" customFormat="1" ht="15">
      <c r="A28" s="156"/>
      <c r="B28" s="153"/>
      <c r="C28" s="114"/>
      <c r="D28" s="124"/>
      <c r="E28" s="121"/>
      <c r="F28" s="121"/>
      <c r="G28" s="121"/>
      <c r="H28" s="58" t="str">
        <f>VLOOKUP(I28,Hoja2!A$3:I$54,2,0)</f>
        <v>X, GAMMA, ALFA, BETA, NEUTRONES</v>
      </c>
      <c r="I28" s="59" t="s">
        <v>69</v>
      </c>
      <c r="J28" s="58" t="str">
        <f>VLOOKUP(I28,Hoja2!A$3:I$54,3,0)</f>
        <v>QUEMADURAS</v>
      </c>
      <c r="K28" s="60"/>
      <c r="L28" s="58" t="str">
        <f>VLOOKUP(I28,Hoja2!A$3:I$54,4,0)</f>
        <v>PG INSPECCIONES, PG EMERGENCIA</v>
      </c>
      <c r="M28" s="58" t="str">
        <f>VLOOKUP(I28,Hoja2!A$3:I$54,5,0)</f>
        <v>PVE RADIACIÓN</v>
      </c>
      <c r="N28" s="61">
        <v>2</v>
      </c>
      <c r="O28" s="61">
        <v>3</v>
      </c>
      <c r="P28" s="61">
        <v>10</v>
      </c>
      <c r="Q28" s="61">
        <f t="shared" si="0"/>
        <v>6</v>
      </c>
      <c r="R28" s="61">
        <f t="shared" si="1"/>
        <v>60</v>
      </c>
      <c r="S28" s="61" t="str">
        <f t="shared" si="2"/>
        <v>M-6</v>
      </c>
      <c r="T28" s="62" t="str">
        <f t="shared" si="3"/>
        <v>III</v>
      </c>
      <c r="U28" s="62" t="str">
        <f t="shared" si="4"/>
        <v>Mejorable</v>
      </c>
      <c r="V28" s="60">
        <v>1</v>
      </c>
      <c r="W28" s="58" t="str">
        <f>VLOOKUP(I28,Hoja2!A$3:I$54,6,0)</f>
        <v>SECUELA, CALIFICACIÓN DE ENFERMEDAD LABORAL, MUERTE</v>
      </c>
      <c r="X28" s="65"/>
      <c r="Y28" s="65"/>
      <c r="Z28" s="65"/>
      <c r="AA28" s="64" t="str">
        <f>VLOOKUP(I28,Hoja2!A$3:I$54,7,0)</f>
        <v>N/A</v>
      </c>
      <c r="AB28" s="64" t="str">
        <f>VLOOKUP(I28,Hoja2!A$3:I$54,8,0)</f>
        <v>N/A</v>
      </c>
      <c r="AC28" s="65" t="str">
        <f>VLOOKUP(I28,Hoja2!A$3:I$54,9,0)</f>
        <v>FORTALECIMIENTO PVE RADIACIÓN</v>
      </c>
      <c r="AD28" s="83"/>
      <c r="AE28" s="14"/>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5"/>
    </row>
    <row r="29" spans="1:151" s="13" customFormat="1" ht="25.5">
      <c r="A29" s="156"/>
      <c r="B29" s="153"/>
      <c r="C29" s="114"/>
      <c r="D29" s="124"/>
      <c r="E29" s="121"/>
      <c r="F29" s="121"/>
      <c r="G29" s="121"/>
      <c r="H29" s="58" t="str">
        <f>VLOOKUP(I29,Hoja2!A$3:I$54,2,0)</f>
        <v>POLVOS INORGÁNICOS</v>
      </c>
      <c r="I29" s="59" t="s">
        <v>78</v>
      </c>
      <c r="J29" s="58" t="str">
        <f>VLOOKUP(I29,Hoja2!A$3:I$54,3,0)</f>
        <v>COMPLICACIONES RESPIRATORIAS</v>
      </c>
      <c r="K29" s="60"/>
      <c r="L29" s="58" t="str">
        <f>VLOOKUP(I29,Hoja2!A$3:I$54,4,0)</f>
        <v>PG INSPECCIONES, PG EMERGENCIA, PG RIESGO QUÍMICO</v>
      </c>
      <c r="M29" s="58" t="str">
        <f>VLOOKUP(I29,Hoja2!A$3:I$54,5,0)</f>
        <v>ELEMENTOS DE PROTECCIÓN PERSONAL</v>
      </c>
      <c r="N29" s="61">
        <v>2</v>
      </c>
      <c r="O29" s="61">
        <v>3</v>
      </c>
      <c r="P29" s="61">
        <v>10</v>
      </c>
      <c r="Q29" s="61">
        <f t="shared" si="0"/>
        <v>6</v>
      </c>
      <c r="R29" s="61">
        <f t="shared" si="1"/>
        <v>60</v>
      </c>
      <c r="S29" s="61" t="str">
        <f t="shared" si="2"/>
        <v>M-6</v>
      </c>
      <c r="T29" s="62" t="str">
        <f t="shared" si="3"/>
        <v>III</v>
      </c>
      <c r="U29" s="62" t="str">
        <f t="shared" si="4"/>
        <v>Mejorable</v>
      </c>
      <c r="V29" s="60">
        <v>1</v>
      </c>
      <c r="W29" s="58" t="str">
        <f>VLOOKUP(I29,Hoja2!A$3:I$54,6,0)</f>
        <v>SECUELA, CALIFICACIÓN DE ENFERMEDAD LABORAL</v>
      </c>
      <c r="X29" s="65"/>
      <c r="Y29" s="65"/>
      <c r="Z29" s="65"/>
      <c r="AA29" s="64" t="str">
        <f>VLOOKUP(I29,Hoja2!A$3:I$54,7,0)</f>
        <v>NS QUIMICOS</v>
      </c>
      <c r="AB29" s="64" t="str">
        <f>VLOOKUP(I29,Hoja2!A$3:I$54,8,0)</f>
        <v>BUENAS PRACTICAS Y USO DE EPP</v>
      </c>
      <c r="AC29" s="65" t="str">
        <f>VLOOKUP(I29,Hoja2!A$3:I$54,9,0)</f>
        <v>PG HIGIENE</v>
      </c>
      <c r="AD29" s="83"/>
      <c r="AE29" s="14"/>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5"/>
    </row>
    <row r="30" spans="1:151" s="13" customFormat="1" ht="25.5">
      <c r="A30" s="156"/>
      <c r="B30" s="153"/>
      <c r="C30" s="114"/>
      <c r="D30" s="124"/>
      <c r="E30" s="121"/>
      <c r="F30" s="121"/>
      <c r="G30" s="121"/>
      <c r="H30" s="58" t="str">
        <f>VLOOKUP(I30,Hoja2!A$3:I$54,2,0)</f>
        <v>MATERIAL PARTICULADO</v>
      </c>
      <c r="I30" s="59" t="s">
        <v>84</v>
      </c>
      <c r="J30" s="58" t="str">
        <f>VLOOKUP(I30,Hoja2!A$3:I$54,3,0)</f>
        <v>COMPLICACIONES RESPIRATORIAS</v>
      </c>
      <c r="K30" s="60"/>
      <c r="L30" s="58" t="str">
        <f>VLOOKUP(I30,Hoja2!A$3:I$54,4,0)</f>
        <v>PG INSPECCIONES, PG EMERGENCIA, PG RIESGO QUÍMICO</v>
      </c>
      <c r="M30" s="58" t="str">
        <f>VLOOKUP(I30,Hoja2!A$3:I$54,5,0)</f>
        <v>ELEMENTOS DE PROTECCIÓN PERSONAL</v>
      </c>
      <c r="N30" s="61">
        <v>2</v>
      </c>
      <c r="O30" s="61">
        <v>1</v>
      </c>
      <c r="P30" s="61">
        <v>10</v>
      </c>
      <c r="Q30" s="61">
        <f t="shared" si="0"/>
        <v>2</v>
      </c>
      <c r="R30" s="61">
        <f t="shared" si="1"/>
        <v>20</v>
      </c>
      <c r="S30" s="61" t="str">
        <f t="shared" si="2"/>
        <v>B-2</v>
      </c>
      <c r="T30" s="62" t="str">
        <f t="shared" si="3"/>
        <v>IV</v>
      </c>
      <c r="U30" s="62" t="str">
        <f t="shared" si="4"/>
        <v>Aceptable</v>
      </c>
      <c r="V30" s="60">
        <v>1</v>
      </c>
      <c r="W30" s="58" t="str">
        <f>VLOOKUP(I30,Hoja2!A$3:I$54,6,0)</f>
        <v>SECUELA, CALIFICACIÓN DE ENFERMEDAD LABORAL</v>
      </c>
      <c r="X30" s="65"/>
      <c r="Y30" s="65"/>
      <c r="Z30" s="65"/>
      <c r="AA30" s="64" t="str">
        <f>VLOOKUP(I30,Hoja2!A$3:I$54,7,0)</f>
        <v>NS QUIMICOS</v>
      </c>
      <c r="AB30" s="64" t="str">
        <f>VLOOKUP(I30,Hoja2!A$3:I$54,8,0)</f>
        <v>BUENAS PRACTICAS Y USO DE EPP</v>
      </c>
      <c r="AC30" s="65" t="str">
        <f>VLOOKUP(I30,Hoja2!A$3:I$54,9,0)</f>
        <v>FORTALECIMIENTO PVE QUÍMICO</v>
      </c>
      <c r="AD30" s="83"/>
      <c r="AE30" s="14"/>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5"/>
    </row>
    <row r="31" spans="1:151" s="13" customFormat="1" ht="25.5">
      <c r="A31" s="156"/>
      <c r="B31" s="153"/>
      <c r="C31" s="114"/>
      <c r="D31" s="124"/>
      <c r="E31" s="121"/>
      <c r="F31" s="121"/>
      <c r="G31" s="121"/>
      <c r="H31" s="58" t="str">
        <f>VLOOKUP(I31,Hoja2!A$3:I$54,2,0)</f>
        <v>HUMOS METÁLICOS O NO METÁLICOS</v>
      </c>
      <c r="I31" s="59" t="s">
        <v>93</v>
      </c>
      <c r="J31" s="58" t="str">
        <f>VLOOKUP(I31,Hoja2!A$3:I$54,3,0)</f>
        <v>COMPLICACIONES RESPIRATORIAS</v>
      </c>
      <c r="K31" s="60"/>
      <c r="L31" s="58" t="str">
        <f>VLOOKUP(I31,Hoja2!A$3:I$54,4,0)</f>
        <v>PG INSPECCIONES, PG EMERGENCIA, PG RIESGO QUÍMICO</v>
      </c>
      <c r="M31" s="58" t="str">
        <f>VLOOKUP(I31,Hoja2!A$3:I$54,5,0)</f>
        <v>ELEMENTOS DE PROTECCIÓN PERSONAL</v>
      </c>
      <c r="N31" s="61">
        <v>2</v>
      </c>
      <c r="O31" s="61">
        <v>1</v>
      </c>
      <c r="P31" s="61">
        <v>10</v>
      </c>
      <c r="Q31" s="61">
        <f t="shared" si="0"/>
        <v>2</v>
      </c>
      <c r="R31" s="61">
        <f t="shared" si="1"/>
        <v>20</v>
      </c>
      <c r="S31" s="61" t="str">
        <f t="shared" si="2"/>
        <v>B-2</v>
      </c>
      <c r="T31" s="62" t="str">
        <f t="shared" si="3"/>
        <v>IV</v>
      </c>
      <c r="U31" s="62" t="str">
        <f t="shared" si="4"/>
        <v>Aceptable</v>
      </c>
      <c r="V31" s="60">
        <v>1</v>
      </c>
      <c r="W31" s="58" t="str">
        <f>VLOOKUP(I31,Hoja2!A$3:I$54,6,0)</f>
        <v>SECUELA, CALIFICACIÓN DE ENFERMEDAD LABORAL, MUERTE</v>
      </c>
      <c r="X31" s="65"/>
      <c r="Y31" s="65"/>
      <c r="Z31" s="65"/>
      <c r="AA31" s="64" t="str">
        <f>VLOOKUP(I31,Hoja2!A$3:I$54,7,0)</f>
        <v>NS QUIMICOS</v>
      </c>
      <c r="AB31" s="64" t="str">
        <f>VLOOKUP(I31,Hoja2!A$3:I$54,8,0)</f>
        <v>BUENAS PRACTICAS, AUTOCUIDADO Y EPP</v>
      </c>
      <c r="AC31" s="65" t="str">
        <f>VLOOKUP(I31,Hoja2!A$3:I$54,9,0)</f>
        <v>FORTALECIMIENTO PVE QUÍMICO</v>
      </c>
      <c r="AD31" s="83"/>
      <c r="AE31" s="14"/>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5"/>
    </row>
    <row r="32" spans="1:151" s="13" customFormat="1" ht="15">
      <c r="A32" s="156"/>
      <c r="B32" s="153"/>
      <c r="C32" s="114"/>
      <c r="D32" s="124"/>
      <c r="E32" s="121"/>
      <c r="F32" s="121"/>
      <c r="G32" s="121"/>
      <c r="H32" s="58" t="str">
        <f>VLOOKUP(I32,Hoja2!A$3:I$54,2,0)</f>
        <v>MICROORGANISMOS</v>
      </c>
      <c r="I32" s="59" t="s">
        <v>237</v>
      </c>
      <c r="J32" s="58" t="str">
        <f>VLOOKUP(I32,Hoja2!A$3:I$54,3,0)</f>
        <v>GRIPAS, NAUSEAS, MAREOS, MALESTAR GENERAL</v>
      </c>
      <c r="K32" s="60"/>
      <c r="L32" s="58" t="str">
        <f>VLOOKUP(I32,Hoja2!A$3:I$54,4,0)</f>
        <v>PG INSPECCIONES, PG EMERGENCIA</v>
      </c>
      <c r="M32" s="58" t="str">
        <f>VLOOKUP(I32,Hoja2!A$3:I$54,5,0)</f>
        <v>PVE BIOLÓGICO</v>
      </c>
      <c r="N32" s="61">
        <v>2</v>
      </c>
      <c r="O32" s="61">
        <v>1</v>
      </c>
      <c r="P32" s="61">
        <v>10</v>
      </c>
      <c r="Q32" s="61">
        <f t="shared" si="0"/>
        <v>2</v>
      </c>
      <c r="R32" s="61">
        <f t="shared" si="1"/>
        <v>20</v>
      </c>
      <c r="S32" s="61" t="str">
        <f t="shared" si="2"/>
        <v>B-2</v>
      </c>
      <c r="T32" s="62" t="str">
        <f t="shared" si="3"/>
        <v>IV</v>
      </c>
      <c r="U32" s="62" t="str">
        <f t="shared" si="4"/>
        <v>Aceptable</v>
      </c>
      <c r="V32" s="60">
        <v>1</v>
      </c>
      <c r="W32" s="58" t="str">
        <f>VLOOKUP(I32,Hoja2!A$3:I$54,6,0)</f>
        <v>SECUELA</v>
      </c>
      <c r="X32" s="65"/>
      <c r="Y32" s="65"/>
      <c r="Z32" s="65"/>
      <c r="AA32" s="64" t="str">
        <f>VLOOKUP(I32,Hoja2!A$3:I$54,7,0)</f>
        <v>NS BIOLÓGICO</v>
      </c>
      <c r="AB32" s="64" t="str">
        <f>VLOOKUP(I32,Hoja2!A$3:I$54,8,0)</f>
        <v>N/A</v>
      </c>
      <c r="AC32" s="65" t="str">
        <f>VLOOKUP(I32,Hoja2!A$3:I$54,9,0)</f>
        <v>BUENAS PRACTICAS</v>
      </c>
      <c r="AD32" s="83"/>
      <c r="AE32" s="14"/>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5"/>
    </row>
    <row r="33" spans="1:151" s="13" customFormat="1" ht="30.75" customHeight="1">
      <c r="A33" s="156"/>
      <c r="B33" s="153"/>
      <c r="C33" s="114"/>
      <c r="D33" s="124"/>
      <c r="E33" s="121"/>
      <c r="F33" s="121"/>
      <c r="G33" s="121"/>
      <c r="H33" s="58" t="str">
        <f>VLOOKUP(I33,Hoja2!A$3:I$54,2,0)</f>
        <v>MICROORGANISMOS EN EL AMBIENTE</v>
      </c>
      <c r="I33" s="59" t="s">
        <v>240</v>
      </c>
      <c r="J33" s="58" t="str">
        <f>VLOOKUP(I33,Hoja2!A$3:I$54,3,0)</f>
        <v>LESIONES EN LA PIEL, MALESTAR GENERAL</v>
      </c>
      <c r="K33" s="60"/>
      <c r="L33" s="58" t="str">
        <f>VLOOKUP(I33,Hoja2!A$3:I$54,4,0)</f>
        <v>PG INSPECCIONES, PG EMERGENCIA</v>
      </c>
      <c r="M33" s="58" t="str">
        <f>VLOOKUP(I33,Hoja2!A$3:I$54,5,0)</f>
        <v>PVE BIOLÓGICO, ELEMENTOS DE PROTECCION PERSONAL</v>
      </c>
      <c r="N33" s="61">
        <v>2</v>
      </c>
      <c r="O33" s="61">
        <v>3</v>
      </c>
      <c r="P33" s="61">
        <v>10</v>
      </c>
      <c r="Q33" s="61">
        <f t="shared" si="0"/>
        <v>6</v>
      </c>
      <c r="R33" s="61">
        <f t="shared" si="1"/>
        <v>60</v>
      </c>
      <c r="S33" s="61" t="str">
        <f t="shared" si="2"/>
        <v>M-6</v>
      </c>
      <c r="T33" s="62" t="str">
        <f t="shared" si="3"/>
        <v>III</v>
      </c>
      <c r="U33" s="62" t="str">
        <f t="shared" si="4"/>
        <v>Mejorable</v>
      </c>
      <c r="V33" s="60">
        <v>1</v>
      </c>
      <c r="W33" s="58" t="str">
        <f>VLOOKUP(I33,Hoja2!A$3:I$54,6,0)</f>
        <v>SECUELA, CALIFICACIÓN DE ENFERMEDAD LABORAL, MUERTE</v>
      </c>
      <c r="X33" s="65"/>
      <c r="Y33" s="65"/>
      <c r="Z33" s="65"/>
      <c r="AA33" s="64" t="str">
        <f>VLOOKUP(I33,Hoja2!A$3:I$54,7,0)</f>
        <v>NS BIOLÓGICO</v>
      </c>
      <c r="AB33" s="64" t="str">
        <f>VLOOKUP(I33,Hoja2!A$3:I$54,8,0)</f>
        <v>AUTOCIODADO E HIGIENE, USO DE EPP</v>
      </c>
      <c r="AC33" s="65" t="str">
        <f>VLOOKUP(I33,Hoja2!A$3:I$54,9,0)</f>
        <v>N/A</v>
      </c>
      <c r="AD33" s="83"/>
      <c r="AE33" s="14"/>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5"/>
    </row>
    <row r="34" spans="1:151" s="13" customFormat="1" ht="25.5">
      <c r="A34" s="156"/>
      <c r="B34" s="153"/>
      <c r="C34" s="114"/>
      <c r="D34" s="124"/>
      <c r="E34" s="121"/>
      <c r="F34" s="121"/>
      <c r="G34" s="121"/>
      <c r="H34" s="58" t="str">
        <f>VLOOKUP(I34,Hoja2!A$3:I$54,2,0)</f>
        <v>HONGOS</v>
      </c>
      <c r="I34" s="59" t="s">
        <v>113</v>
      </c>
      <c r="J34" s="58" t="str">
        <f>VLOOKUP(I34,Hoja2!A$3:I$54,3,0)</f>
        <v>LESIONES EN LA PIEL</v>
      </c>
      <c r="K34" s="60"/>
      <c r="L34" s="58" t="str">
        <f>VLOOKUP(I34,Hoja2!A$3:I$54,4,0)</f>
        <v>PG INSPECCIONES, PG EMERGENCIA</v>
      </c>
      <c r="M34" s="58" t="str">
        <f>VLOOKUP(I34,Hoja2!A$3:I$54,5,0)</f>
        <v>PVE BIOLÓGICO</v>
      </c>
      <c r="N34" s="61">
        <v>2</v>
      </c>
      <c r="O34" s="61">
        <v>1</v>
      </c>
      <c r="P34" s="61">
        <v>10</v>
      </c>
      <c r="Q34" s="61">
        <f t="shared" si="0"/>
        <v>2</v>
      </c>
      <c r="R34" s="61">
        <f t="shared" si="1"/>
        <v>20</v>
      </c>
      <c r="S34" s="61" t="str">
        <f t="shared" si="2"/>
        <v>B-2</v>
      </c>
      <c r="T34" s="62" t="str">
        <f t="shared" si="3"/>
        <v>IV</v>
      </c>
      <c r="U34" s="62" t="str">
        <f t="shared" si="4"/>
        <v>Aceptable</v>
      </c>
      <c r="V34" s="60">
        <v>1</v>
      </c>
      <c r="W34" s="58" t="str">
        <f>VLOOKUP(I34,Hoja2!A$3:I$54,6,0)</f>
        <v>SECUELA</v>
      </c>
      <c r="X34" s="65"/>
      <c r="Y34" s="65"/>
      <c r="Z34" s="65"/>
      <c r="AA34" s="64" t="str">
        <f>VLOOKUP(I34,Hoja2!A$3:I$54,7,0)</f>
        <v>NS BIOLÓGICO</v>
      </c>
      <c r="AB34" s="64" t="str">
        <f>VLOOKUP(I34,Hoja2!A$3:I$54,8,0)</f>
        <v>AUTOCUIDADO E HIGIENE, USO DE EPP</v>
      </c>
      <c r="AC34" s="65" t="str">
        <f>VLOOKUP(I34,Hoja2!A$3:I$54,9,0)</f>
        <v>N/A</v>
      </c>
      <c r="AD34" s="83"/>
      <c r="AE34" s="14"/>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5"/>
    </row>
    <row r="35" spans="1:151" s="13" customFormat="1" ht="40.5">
      <c r="A35" s="156"/>
      <c r="B35" s="153"/>
      <c r="C35" s="114"/>
      <c r="D35" s="124"/>
      <c r="E35" s="121"/>
      <c r="F35" s="121"/>
      <c r="G35" s="121"/>
      <c r="H35" s="58" t="str">
        <f>VLOOKUP(I35,Hoja2!A$3:I$54,2,0)</f>
        <v>FLUIDOS</v>
      </c>
      <c r="I35" s="59" t="s">
        <v>117</v>
      </c>
      <c r="J35" s="58" t="str">
        <f>VLOOKUP(I35,Hoja2!A$3:I$54,3,0)</f>
        <v>LESIONES DÉRMICAS</v>
      </c>
      <c r="K35" s="60"/>
      <c r="L35" s="58" t="str">
        <f>VLOOKUP(I35,Hoja2!A$3:I$54,4,0)</f>
        <v>PG INSPECCIONES, PG EMERGENCIA</v>
      </c>
      <c r="M35" s="58" t="str">
        <f>VLOOKUP(I35,Hoja2!A$3:I$54,5,0)</f>
        <v>PVE BIOLÓGICO, ELEMENTOS DE PROTECCION PERSONAL</v>
      </c>
      <c r="N35" s="61">
        <v>2</v>
      </c>
      <c r="O35" s="61">
        <v>4</v>
      </c>
      <c r="P35" s="61">
        <v>25</v>
      </c>
      <c r="Q35" s="61">
        <f t="shared" si="0"/>
        <v>8</v>
      </c>
      <c r="R35" s="61">
        <f t="shared" si="1"/>
        <v>200</v>
      </c>
      <c r="S35" s="61" t="str">
        <f t="shared" si="2"/>
        <v>M-8</v>
      </c>
      <c r="T35" s="62" t="str">
        <f t="shared" si="3"/>
        <v>II</v>
      </c>
      <c r="U35" s="62" t="str">
        <f t="shared" si="4"/>
        <v>No Aceptable o Aceptable con Control Especifico</v>
      </c>
      <c r="V35" s="60">
        <v>1</v>
      </c>
      <c r="W35" s="58" t="str">
        <f>VLOOKUP(I35,Hoja2!A$3:I$54,6,0)</f>
        <v>SECUELA, CALIFICACIÓN DE ENFERMEDAD LABORAL, MUERTE</v>
      </c>
      <c r="X35" s="65"/>
      <c r="Y35" s="65"/>
      <c r="Z35" s="65"/>
      <c r="AA35" s="64" t="str">
        <f>VLOOKUP(I35,Hoja2!A$3:I$54,7,0)</f>
        <v>NS BIOLÓGICO</v>
      </c>
      <c r="AB35" s="64" t="str">
        <f>VLOOKUP(I35,Hoja2!A$3:I$54,8,0)</f>
        <v>AUTOCUIDADO E HIGIENE, USO DE EPP</v>
      </c>
      <c r="AC35" s="65" t="str">
        <f>VLOOKUP(I35,Hoja2!A$3:I$54,9,0)</f>
        <v>N/A</v>
      </c>
      <c r="AD35" s="83"/>
      <c r="AE35" s="14"/>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5"/>
    </row>
    <row r="36" spans="1:151" s="13" customFormat="1" ht="25.5">
      <c r="A36" s="156"/>
      <c r="B36" s="153"/>
      <c r="C36" s="114"/>
      <c r="D36" s="124"/>
      <c r="E36" s="121"/>
      <c r="F36" s="121"/>
      <c r="G36" s="121"/>
      <c r="H36" s="58" t="str">
        <f>VLOOKUP(I36,Hoja2!A$3:I$54,2,0)</f>
        <v>PARÁSITOS</v>
      </c>
      <c r="I36" s="59" t="s">
        <v>119</v>
      </c>
      <c r="J36" s="58" t="str">
        <f>VLOOKUP(I36,Hoja2!A$3:I$54,3,0)</f>
        <v>LESIONES, INFECCIONES PARASITARIAS</v>
      </c>
      <c r="K36" s="60"/>
      <c r="L36" s="58" t="str">
        <f>VLOOKUP(I36,Hoja2!A$3:I$54,4,0)</f>
        <v>PG INSPECCIONES, PG EMERGENCIA</v>
      </c>
      <c r="M36" s="58" t="str">
        <f>VLOOKUP(I36,Hoja2!A$3:I$54,5,0)</f>
        <v>PVE BIOLÓGICO, ELEMENTOS DE PROTECCION PERSONAL</v>
      </c>
      <c r="N36" s="61">
        <v>2</v>
      </c>
      <c r="O36" s="61">
        <v>2</v>
      </c>
      <c r="P36" s="61">
        <v>10</v>
      </c>
      <c r="Q36" s="61">
        <f t="shared" si="0"/>
        <v>4</v>
      </c>
      <c r="R36" s="61">
        <f t="shared" si="1"/>
        <v>40</v>
      </c>
      <c r="S36" s="61" t="str">
        <f t="shared" si="2"/>
        <v>B-4</v>
      </c>
      <c r="T36" s="62" t="str">
        <f t="shared" si="3"/>
        <v>III</v>
      </c>
      <c r="U36" s="62" t="str">
        <f t="shared" si="4"/>
        <v>Mejorable</v>
      </c>
      <c r="V36" s="60">
        <v>1</v>
      </c>
      <c r="W36" s="58" t="str">
        <f>VLOOKUP(I36,Hoja2!A$3:I$54,6,0)</f>
        <v>SECUELA</v>
      </c>
      <c r="X36" s="65"/>
      <c r="Y36" s="65"/>
      <c r="Z36" s="65"/>
      <c r="AA36" s="64" t="str">
        <f>VLOOKUP(I36,Hoja2!A$3:I$54,7,0)</f>
        <v>NS BIOLÓGICO</v>
      </c>
      <c r="AB36" s="64" t="str">
        <f>VLOOKUP(I36,Hoja2!A$3:I$54,8,0)</f>
        <v>AUTOCUIDADO E HIGIENE, USO DE EPP</v>
      </c>
      <c r="AC36" s="65" t="str">
        <f>VLOOKUP(I36,Hoja2!A$3:I$54,9,0)</f>
        <v>N/A</v>
      </c>
      <c r="AD36" s="83"/>
      <c r="AE36" s="14"/>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5"/>
    </row>
    <row r="37" spans="1:151" s="13" customFormat="1" ht="25.5">
      <c r="A37" s="156"/>
      <c r="B37" s="153"/>
      <c r="C37" s="114"/>
      <c r="D37" s="124"/>
      <c r="E37" s="121"/>
      <c r="F37" s="121"/>
      <c r="G37" s="121"/>
      <c r="H37" s="58" t="str">
        <f>VLOOKUP(I37,Hoja2!A$3:I$54,2,0)</f>
        <v>ANIMALES VIVOS</v>
      </c>
      <c r="I37" s="59" t="s">
        <v>122</v>
      </c>
      <c r="J37" s="58" t="str">
        <f>VLOOKUP(I37,Hoja2!A$3:I$54,3,0)</f>
        <v>LESIONES EN TEJIDOS, INFECCIONES, ENFERMADES INFECTOCONTAGIOSAS</v>
      </c>
      <c r="K37" s="60"/>
      <c r="L37" s="58" t="str">
        <f>VLOOKUP(I37,Hoja2!A$3:I$54,4,0)</f>
        <v>PG INSPECCIONES, PG EMERGENCIA</v>
      </c>
      <c r="M37" s="58" t="str">
        <f>VLOOKUP(I37,Hoja2!A$3:I$54,5,0)</f>
        <v>ELEMENTOS DE PROTECCIÓN PERSONAL</v>
      </c>
      <c r="N37" s="61">
        <v>2</v>
      </c>
      <c r="O37" s="61">
        <v>2</v>
      </c>
      <c r="P37" s="61">
        <v>10</v>
      </c>
      <c r="Q37" s="61">
        <f t="shared" si="0"/>
        <v>4</v>
      </c>
      <c r="R37" s="61">
        <f t="shared" si="1"/>
        <v>40</v>
      </c>
      <c r="S37" s="61" t="str">
        <f t="shared" si="2"/>
        <v>B-4</v>
      </c>
      <c r="T37" s="62" t="str">
        <f t="shared" si="3"/>
        <v>III</v>
      </c>
      <c r="U37" s="62" t="str">
        <f t="shared" si="4"/>
        <v>Mejorable</v>
      </c>
      <c r="V37" s="60">
        <v>1</v>
      </c>
      <c r="W37" s="58" t="str">
        <f>VLOOKUP(I37,Hoja2!A$3:I$54,6,0)</f>
        <v>SECUELA, CALIFICACIÓN DE ENFERMEDAD LABORAL, MUERTE</v>
      </c>
      <c r="X37" s="65"/>
      <c r="Y37" s="65"/>
      <c r="Z37" s="65"/>
      <c r="AA37" s="64" t="str">
        <f>VLOOKUP(I37,Hoja2!A$3:I$54,7,0)</f>
        <v>NS BIOLÓGICO</v>
      </c>
      <c r="AB37" s="64" t="str">
        <f>VLOOKUP(I37,Hoja2!A$3:I$54,8,0)</f>
        <v>AUTOCUIDADO E HIGIENE, USO DE EPP</v>
      </c>
      <c r="AC37" s="65" t="str">
        <f>VLOOKUP(I37,Hoja2!A$3:I$54,9,0)</f>
        <v>BUENAS PRACTICAS</v>
      </c>
      <c r="AD37" s="83"/>
      <c r="AE37" s="14"/>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5"/>
    </row>
    <row r="38" spans="1:151" s="13" customFormat="1" ht="38.25">
      <c r="A38" s="156"/>
      <c r="B38" s="153"/>
      <c r="C38" s="114"/>
      <c r="D38" s="124"/>
      <c r="E38" s="121"/>
      <c r="F38" s="121"/>
      <c r="G38" s="121"/>
      <c r="H38" s="58" t="str">
        <f>VLOOKUP(I38,Hoja2!A$3:I$54,2,0)</f>
        <v>CARGA DE UN PESO MAYOR AL RECOMENDADO</v>
      </c>
      <c r="I38" s="59" t="s">
        <v>125</v>
      </c>
      <c r="J38" s="58" t="str">
        <f>VLOOKUP(I38,Hoja2!A$3:I$54,3,0)</f>
        <v>LESIONES OSTEOMUSCULARES</v>
      </c>
      <c r="K38" s="60"/>
      <c r="L38" s="58" t="str">
        <f>VLOOKUP(I38,Hoja2!A$3:I$54,4,0)</f>
        <v>PG INSPECCIONES, PG EMERGENCIA</v>
      </c>
      <c r="M38" s="58" t="str">
        <f>VLOOKUP(I38,Hoja2!A$3:I$54,5,0)</f>
        <v>PVE BIOMECÁNICO, PROGRAMA PAUSAS ACTIVAS, PG MEDICINA PREVENTIVA Y DEL TRABAJO</v>
      </c>
      <c r="N38" s="61">
        <v>2</v>
      </c>
      <c r="O38" s="61">
        <v>3</v>
      </c>
      <c r="P38" s="61">
        <v>10</v>
      </c>
      <c r="Q38" s="61">
        <f t="shared" si="0"/>
        <v>6</v>
      </c>
      <c r="R38" s="61">
        <f t="shared" si="1"/>
        <v>60</v>
      </c>
      <c r="S38" s="61" t="str">
        <f t="shared" si="2"/>
        <v>M-6</v>
      </c>
      <c r="T38" s="62" t="str">
        <f t="shared" si="3"/>
        <v>III</v>
      </c>
      <c r="U38" s="62" t="str">
        <f t="shared" si="4"/>
        <v>Mejorable</v>
      </c>
      <c r="V38" s="60">
        <v>1</v>
      </c>
      <c r="W38" s="58" t="str">
        <f>VLOOKUP(I38,Hoja2!A$3:I$54,6,0)</f>
        <v>SECUELA, CALIFICACIÓN DE ENFERMEDAD LABORAL</v>
      </c>
      <c r="X38" s="65"/>
      <c r="Y38" s="65"/>
      <c r="Z38" s="65"/>
      <c r="AA38" s="64" t="str">
        <f>VLOOKUP(I38,Hoja2!A$3:I$54,7,0)</f>
        <v>NS MANEJO DE CARGAS</v>
      </c>
      <c r="AB38" s="64" t="str">
        <f>VLOOKUP(I38,Hoja2!A$3:I$54,8,0)</f>
        <v>LEVANTAMIENTO MANUAL Y MECÁNICO DE CARGAS</v>
      </c>
      <c r="AC38" s="65" t="str">
        <f>VLOOKUP(I38,Hoja2!A$3:I$54,9,0)</f>
        <v>FORTALECIMIENTO PVE BIOMECÁNICO</v>
      </c>
      <c r="AD38" s="83"/>
      <c r="AE38" s="14"/>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5"/>
    </row>
    <row r="39" spans="1:151" s="13" customFormat="1" ht="40.5">
      <c r="A39" s="156"/>
      <c r="B39" s="153"/>
      <c r="C39" s="114"/>
      <c r="D39" s="124"/>
      <c r="E39" s="121"/>
      <c r="F39" s="121"/>
      <c r="G39" s="121"/>
      <c r="H39" s="58" t="str">
        <f>VLOOKUP(I39,Hoja2!A$3:I$54,2,0)</f>
        <v>FORZADAS, PROLONGADAS EN PERSONAL OPERATIVO</v>
      </c>
      <c r="I39" s="59" t="s">
        <v>243</v>
      </c>
      <c r="J39" s="58" t="str">
        <f>VLOOKUP(I39,Hoja2!A$3:I$54,3,0)</f>
        <v>DOLOR DE ESPALDA, LESIONES EN LA COLUMNA</v>
      </c>
      <c r="K39" s="60"/>
      <c r="L39" s="58" t="str">
        <f>VLOOKUP(I39,Hoja2!A$3:I$54,4,0)</f>
        <v>PG INSPECCIONES, PG EMERGENCIA</v>
      </c>
      <c r="M39" s="58" t="str">
        <f>VLOOKUP(I39,Hoja2!A$3:I$54,5,0)</f>
        <v>PVE BIOMECÁNICO, EXÁMENES PERIODICOS, PG MEDICINA PREVENTIVA Y DEL TRABAJO</v>
      </c>
      <c r="N39" s="61">
        <v>2</v>
      </c>
      <c r="O39" s="61">
        <v>3</v>
      </c>
      <c r="P39" s="61">
        <v>25</v>
      </c>
      <c r="Q39" s="61">
        <f t="shared" si="0"/>
        <v>6</v>
      </c>
      <c r="R39" s="61">
        <f t="shared" si="1"/>
        <v>150</v>
      </c>
      <c r="S39" s="61" t="str">
        <f t="shared" si="2"/>
        <v>M-6</v>
      </c>
      <c r="T39" s="62" t="str">
        <f t="shared" si="3"/>
        <v>II</v>
      </c>
      <c r="U39" s="62" t="str">
        <f t="shared" si="4"/>
        <v>No Aceptable o Aceptable con Control Especifico</v>
      </c>
      <c r="V39" s="60">
        <v>1</v>
      </c>
      <c r="W39" s="58" t="str">
        <f>VLOOKUP(I39,Hoja2!A$3:I$54,6,0)</f>
        <v>SECUELA, CALIFICACIÓN DE ENFERMEDAD LABORAL</v>
      </c>
      <c r="X39" s="65"/>
      <c r="Y39" s="65"/>
      <c r="Z39" s="65"/>
      <c r="AA39" s="64" t="str">
        <f>VLOOKUP(I39,Hoja2!A$3:I$54,7,0)</f>
        <v>NS MANEJO DE CARGAS</v>
      </c>
      <c r="AB39" s="64" t="str">
        <f>VLOOKUP(I39,Hoja2!A$3:I$54,8,0)</f>
        <v>HIGIENE POSTURAL</v>
      </c>
      <c r="AC39" s="65" t="str">
        <f>VLOOKUP(I39,Hoja2!A$3:I$54,9,0)</f>
        <v>FORTALECIMIENTO PVE BIOMECÁNICO</v>
      </c>
      <c r="AD39" s="83"/>
      <c r="AE39" s="14"/>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5"/>
    </row>
    <row r="40" spans="1:151" s="13" customFormat="1" ht="40.5">
      <c r="A40" s="156"/>
      <c r="B40" s="153"/>
      <c r="C40" s="114"/>
      <c r="D40" s="124"/>
      <c r="E40" s="121"/>
      <c r="F40" s="121"/>
      <c r="G40" s="121"/>
      <c r="H40" s="58" t="str">
        <f>VLOOKUP(I40,Hoja2!A$3:I$54,2,0)</f>
        <v>HIGIENE POSTURAL, MOVIMIENTOS REPETITIVOS</v>
      </c>
      <c r="I40" s="59" t="s">
        <v>245</v>
      </c>
      <c r="J40" s="58" t="str">
        <f>VLOOKUP(I40,Hoja2!A$3:I$54,3,0)</f>
        <v>LESIONES OSTEOMUSCULARES, TRANSTORNO DE TRAUMA ACUMULATIVO</v>
      </c>
      <c r="K40" s="60"/>
      <c r="L40" s="58" t="str">
        <f>VLOOKUP(I40,Hoja2!A$3:I$54,4,0)</f>
        <v>PG INSPECCIONES, PG EMERGENCIA</v>
      </c>
      <c r="M40" s="58" t="str">
        <f>VLOOKUP(I40,Hoja2!A$3:I$54,5,0)</f>
        <v>PVE BIOMECÁNICO, PG MEDICINA PREVENTIVA Y DEL TRABAJO</v>
      </c>
      <c r="N40" s="61">
        <v>2</v>
      </c>
      <c r="O40" s="61">
        <v>3</v>
      </c>
      <c r="P40" s="61">
        <v>25</v>
      </c>
      <c r="Q40" s="61">
        <f t="shared" si="0"/>
        <v>6</v>
      </c>
      <c r="R40" s="61">
        <f t="shared" si="1"/>
        <v>150</v>
      </c>
      <c r="S40" s="61" t="str">
        <f t="shared" si="2"/>
        <v>M-6</v>
      </c>
      <c r="T40" s="62" t="str">
        <f t="shared" si="3"/>
        <v>II</v>
      </c>
      <c r="U40" s="62" t="str">
        <f t="shared" si="4"/>
        <v>No Aceptable o Aceptable con Control Especifico</v>
      </c>
      <c r="V40" s="60">
        <v>1</v>
      </c>
      <c r="W40" s="58" t="str">
        <f>VLOOKUP(I40,Hoja2!A$3:I$54,6,0)</f>
        <v>SECUELA, CALIFICACIÓN DE ENFERMEDAD LABORAL</v>
      </c>
      <c r="X40" s="65"/>
      <c r="Y40" s="65"/>
      <c r="Z40" s="65"/>
      <c r="AA40" s="64" t="str">
        <f>VLOOKUP(I40,Hoja2!A$3:I$54,7,0)</f>
        <v>NS MANEJO DE CARGAS</v>
      </c>
      <c r="AB40" s="64" t="str">
        <f>VLOOKUP(I40,Hoja2!A$3:I$54,8,0)</f>
        <v>HIGIENE POSTURAL</v>
      </c>
      <c r="AC40" s="65" t="str">
        <f>VLOOKUP(I40,Hoja2!A$3:I$54,9,0)</f>
        <v>FORTALECIMIENTO PVE BIOMECÁNICO</v>
      </c>
      <c r="AD40" s="83"/>
      <c r="AE40" s="14"/>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5"/>
    </row>
    <row r="41" spans="1:151" s="13" customFormat="1" ht="25.5">
      <c r="A41" s="156"/>
      <c r="B41" s="153"/>
      <c r="C41" s="114"/>
      <c r="D41" s="124"/>
      <c r="E41" s="121"/>
      <c r="F41" s="121"/>
      <c r="G41" s="121"/>
      <c r="H41" s="58" t="str">
        <f>VLOOKUP(I41,Hoja2!A$3:I$54,2,0)</f>
        <v>RELACIONES, COHESIÓN, CALIDAD DE INTERACCIONES NO EFECTIVA, NO HAY TRABAJO EN EQUIPO</v>
      </c>
      <c r="I41" s="59" t="s">
        <v>141</v>
      </c>
      <c r="J41" s="58" t="str">
        <f>VLOOKUP(I41,Hoja2!A$3:I$54,3,0)</f>
        <v>ENFERMEDADES DIGESTIVAS, IRRITABILIDAD</v>
      </c>
      <c r="K41" s="60"/>
      <c r="L41" s="58" t="str">
        <f>VLOOKUP(I41,Hoja2!A$3:I$54,4,0)</f>
        <v>N/A</v>
      </c>
      <c r="M41" s="58" t="str">
        <f>VLOOKUP(I41,Hoja2!A$3:I$54,5,0)</f>
        <v>PVE PSICOSOCIAL</v>
      </c>
      <c r="N41" s="61">
        <v>2</v>
      </c>
      <c r="O41" s="61">
        <v>3</v>
      </c>
      <c r="P41" s="61">
        <v>10</v>
      </c>
      <c r="Q41" s="61">
        <f t="shared" si="0"/>
        <v>6</v>
      </c>
      <c r="R41" s="61">
        <f t="shared" si="1"/>
        <v>60</v>
      </c>
      <c r="S41" s="61" t="str">
        <f t="shared" si="2"/>
        <v>M-6</v>
      </c>
      <c r="T41" s="62" t="str">
        <f t="shared" si="3"/>
        <v>III</v>
      </c>
      <c r="U41" s="62" t="str">
        <f t="shared" si="4"/>
        <v>Mejorable</v>
      </c>
      <c r="V41" s="60">
        <v>1</v>
      </c>
      <c r="W41" s="58" t="str">
        <f>VLOOKUP(I41,Hoja2!A$3:I$54,6,0)</f>
        <v>SECUELA, CALIFICACIÓN DE ENFERMEDAD LABORAL</v>
      </c>
      <c r="X41" s="65"/>
      <c r="Y41" s="65"/>
      <c r="Z41" s="65"/>
      <c r="AA41" s="64" t="str">
        <f>VLOOKUP(I41,Hoja2!A$3:I$54,7,0)</f>
        <v>N/A</v>
      </c>
      <c r="AB41" s="64" t="str">
        <f>VLOOKUP(I41,Hoja2!A$3:I$54,8,0)</f>
        <v>N/A</v>
      </c>
      <c r="AC41" s="65" t="str">
        <f>VLOOKUP(I41,Hoja2!A$3:I$54,9,0)</f>
        <v>FORTALECIMIENTO PVE PSICOSOCIAL</v>
      </c>
      <c r="AD41" s="83"/>
      <c r="AE41" s="14"/>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5"/>
    </row>
    <row r="42" spans="1:151" s="13" customFormat="1" ht="33" customHeight="1">
      <c r="A42" s="156"/>
      <c r="B42" s="153"/>
      <c r="C42" s="114"/>
      <c r="D42" s="124"/>
      <c r="E42" s="121"/>
      <c r="F42" s="121"/>
      <c r="G42" s="121"/>
      <c r="H42" s="58" t="str">
        <f>VLOOKUP(I42,Hoja2!A$3:I$54,2,0)</f>
        <v>CARGA MENTAL, DEMANDAS EMOCIONALES, INESPECIFICIDAD DE DEFINICIÓN DE ROLES, MONOTONÍA</v>
      </c>
      <c r="I42" s="59" t="s">
        <v>146</v>
      </c>
      <c r="J42" s="58" t="str">
        <f>VLOOKUP(I42,Hoja2!A$3:I$54,3,0)</f>
        <v>ESTRÉS, CEFALÉA, IRRITABILIDAD</v>
      </c>
      <c r="K42" s="60"/>
      <c r="L42" s="58" t="str">
        <f>VLOOKUP(I42,Hoja2!A$3:I$54,4,0)</f>
        <v>N/A</v>
      </c>
      <c r="M42" s="58" t="str">
        <f>VLOOKUP(I42,Hoja2!A$3:I$54,5,0)</f>
        <v>PVE PSICOSOCIAL</v>
      </c>
      <c r="N42" s="61">
        <v>2</v>
      </c>
      <c r="O42" s="61">
        <v>1</v>
      </c>
      <c r="P42" s="61">
        <v>10</v>
      </c>
      <c r="Q42" s="61">
        <f t="shared" si="0"/>
        <v>2</v>
      </c>
      <c r="R42" s="61">
        <f t="shared" si="1"/>
        <v>20</v>
      </c>
      <c r="S42" s="61" t="str">
        <f t="shared" si="2"/>
        <v>B-2</v>
      </c>
      <c r="T42" s="62" t="str">
        <f t="shared" si="3"/>
        <v>IV</v>
      </c>
      <c r="U42" s="62" t="str">
        <f t="shared" si="4"/>
        <v>Aceptable</v>
      </c>
      <c r="V42" s="60">
        <v>1</v>
      </c>
      <c r="W42" s="58" t="str">
        <f>VLOOKUP(I42,Hoja2!A$3:I$54,6,0)</f>
        <v>SECUELA, CALIFICACIÓN DE ENFERMEDAD LABORAL</v>
      </c>
      <c r="X42" s="65"/>
      <c r="Y42" s="65"/>
      <c r="Z42" s="65"/>
      <c r="AA42" s="64" t="str">
        <f>VLOOKUP(I42,Hoja2!A$3:I$54,7,0)</f>
        <v>N/A</v>
      </c>
      <c r="AB42" s="64" t="str">
        <f>VLOOKUP(I42,Hoja2!A$3:I$54,8,0)</f>
        <v>N/A</v>
      </c>
      <c r="AC42" s="65" t="str">
        <f>VLOOKUP(I42,Hoja2!A$3:I$54,9,0)</f>
        <v>FORTALECIMIENTO PVE PSICOSOCIAL</v>
      </c>
      <c r="AD42" s="83"/>
      <c r="AE42" s="14"/>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5"/>
    </row>
    <row r="43" spans="1:151" s="13" customFormat="1" ht="38.25">
      <c r="A43" s="156"/>
      <c r="B43" s="153"/>
      <c r="C43" s="114"/>
      <c r="D43" s="124"/>
      <c r="E43" s="121"/>
      <c r="F43" s="121"/>
      <c r="G43" s="121"/>
      <c r="H43" s="58" t="str">
        <f>VLOOKUP(I43,Hoja2!A$3:I$54,2,0)</f>
        <v>TECNOLOGÍA NO AVANZADA, COMUNICACIÓN NO EFECTIVA, SOBRECARGA CUANTITATIVA Y CUALITATIVA, NO HAY VARIACIÓN EN FORMA DE TRABAJO</v>
      </c>
      <c r="I43" s="59" t="s">
        <v>149</v>
      </c>
      <c r="J43" s="58" t="str">
        <f>VLOOKUP(I43,Hoja2!A$3:I$54,3,0)</f>
        <v>ENFERMEDADES DIGESTIVAS, IRRITABILIDAD</v>
      </c>
      <c r="K43" s="60"/>
      <c r="L43" s="58" t="str">
        <f>VLOOKUP(I43,Hoja2!A$3:I$54,4,0)</f>
        <v>N/A</v>
      </c>
      <c r="M43" s="58" t="str">
        <f>VLOOKUP(I43,Hoja2!A$3:I$54,5,0)</f>
        <v>PVE PSICOSOCIAL</v>
      </c>
      <c r="N43" s="61">
        <v>2</v>
      </c>
      <c r="O43" s="61">
        <v>2</v>
      </c>
      <c r="P43" s="61">
        <v>10</v>
      </c>
      <c r="Q43" s="61">
        <f t="shared" si="0"/>
        <v>4</v>
      </c>
      <c r="R43" s="61">
        <f t="shared" si="1"/>
        <v>40</v>
      </c>
      <c r="S43" s="61" t="str">
        <f t="shared" si="2"/>
        <v>B-4</v>
      </c>
      <c r="T43" s="66" t="str">
        <f t="shared" si="3"/>
        <v>III</v>
      </c>
      <c r="U43" s="66" t="str">
        <f t="shared" si="4"/>
        <v>Mejorable</v>
      </c>
      <c r="V43" s="60">
        <v>1</v>
      </c>
      <c r="W43" s="58" t="str">
        <f>VLOOKUP(I43,Hoja2!A$3:I$54,6,0)</f>
        <v>SECUELA, CALIFICACIÓN DE ENFERMEDAD LABORAL</v>
      </c>
      <c r="X43" s="65"/>
      <c r="Y43" s="65"/>
      <c r="Z43" s="65"/>
      <c r="AA43" s="64" t="str">
        <f>VLOOKUP(I43,Hoja2!A$3:I$54,7,0)</f>
        <v>N/A</v>
      </c>
      <c r="AB43" s="64" t="str">
        <f>VLOOKUP(I43,Hoja2!A$3:I$54,8,0)</f>
        <v>N/A</v>
      </c>
      <c r="AC43" s="65" t="str">
        <f>VLOOKUP(I43,Hoja2!A$3:I$54,9,0)</f>
        <v>FORTALECIMIENTO PVE PSICOSOCIAL</v>
      </c>
      <c r="AD43" s="83"/>
      <c r="AE43" s="14"/>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5"/>
    </row>
    <row r="44" spans="1:151" s="13" customFormat="1" ht="25.5">
      <c r="A44" s="156"/>
      <c r="B44" s="153"/>
      <c r="C44" s="114"/>
      <c r="D44" s="124"/>
      <c r="E44" s="121"/>
      <c r="F44" s="121"/>
      <c r="G44" s="121"/>
      <c r="H44" s="58" t="str">
        <f>VLOOKUP(I44,Hoja2!A$3:I$54,2,0)</f>
        <v>ESTILOS DE MANDO RÍGIDOS, AUSENCIA DE CAPACITACIÓN, AUSENCIA DE PROGRAMAS DE BIENESTAR</v>
      </c>
      <c r="I44" s="59" t="s">
        <v>154</v>
      </c>
      <c r="J44" s="58" t="str">
        <f>VLOOKUP(I44,Hoja2!A$3:I$54,3,0)</f>
        <v>ESTRÉS, DEPRESIÓN, DESMOTIVACIÓN, AUSENCIA DE ATENCIÓN</v>
      </c>
      <c r="K44" s="60"/>
      <c r="L44" s="58" t="str">
        <f>VLOOKUP(I44,Hoja2!A$3:I$54,4,0)</f>
        <v>N/A</v>
      </c>
      <c r="M44" s="58" t="str">
        <f>VLOOKUP(I44,Hoja2!A$3:I$54,5,0)</f>
        <v>PVE PSICOSOCIAL</v>
      </c>
      <c r="N44" s="61">
        <v>2</v>
      </c>
      <c r="O44" s="61">
        <v>2</v>
      </c>
      <c r="P44" s="61">
        <v>10</v>
      </c>
      <c r="Q44" s="61">
        <f t="shared" si="0"/>
        <v>4</v>
      </c>
      <c r="R44" s="61">
        <f t="shared" si="1"/>
        <v>40</v>
      </c>
      <c r="S44" s="61" t="str">
        <f t="shared" si="2"/>
        <v>B-4</v>
      </c>
      <c r="T44" s="66" t="str">
        <f t="shared" si="3"/>
        <v>III</v>
      </c>
      <c r="U44" s="66" t="str">
        <f t="shared" si="4"/>
        <v>Mejorable</v>
      </c>
      <c r="V44" s="60">
        <v>1</v>
      </c>
      <c r="W44" s="58" t="str">
        <f>VLOOKUP(I44,Hoja2!A$3:I$54,6,0)</f>
        <v>SECUELA, CALIFICACIÓN DE ENFERMEDAD LABORAL</v>
      </c>
      <c r="X44" s="65"/>
      <c r="Y44" s="65"/>
      <c r="Z44" s="65"/>
      <c r="AA44" s="64" t="str">
        <f>VLOOKUP(I44,Hoja2!A$3:I$54,7,0)</f>
        <v>N/A</v>
      </c>
      <c r="AB44" s="64" t="str">
        <f>VLOOKUP(I44,Hoja2!A$3:I$54,8,0)</f>
        <v>N/A</v>
      </c>
      <c r="AC44" s="65" t="str">
        <f>VLOOKUP(I44,Hoja2!A$3:I$54,9,0)</f>
        <v>FORTALECIMIENTO PVE PSICOSOCIAL</v>
      </c>
      <c r="AD44" s="83"/>
      <c r="AE44" s="14"/>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5"/>
    </row>
    <row r="45" spans="1:151" s="13" customFormat="1" ht="25.5">
      <c r="A45" s="156"/>
      <c r="B45" s="153"/>
      <c r="C45" s="114"/>
      <c r="D45" s="124"/>
      <c r="E45" s="121"/>
      <c r="F45" s="121"/>
      <c r="G45" s="121"/>
      <c r="H45" s="58" t="str">
        <f>VLOOKUP(I45,Hoja2!A$3:I$54,2,0)</f>
        <v>SISMOS, INCENDIOS, INUNDACIONES, TERREMOTOS, VENDAVALES</v>
      </c>
      <c r="I45" s="59" t="s">
        <v>250</v>
      </c>
      <c r="J45" s="58" t="str">
        <f>VLOOKUP(I45,Hoja2!A$3:I$54,3,0)</f>
        <v>LESIONES, ATRAPAMIENTO, APLASTAMIENTO, PÉRDIDAS MATERIALES</v>
      </c>
      <c r="K45" s="60"/>
      <c r="L45" s="58" t="str">
        <f>VLOOKUP(I45,Hoja2!A$3:I$54,4,0)</f>
        <v>PG INSPECCIONES, PG EMERGENCIA</v>
      </c>
      <c r="M45" s="58" t="str">
        <f>VLOOKUP(I45,Hoja2!A$3:I$54,5,0)</f>
        <v>BRIGADAS DE EMERGENCIA</v>
      </c>
      <c r="N45" s="61">
        <v>2</v>
      </c>
      <c r="O45" s="61">
        <v>2</v>
      </c>
      <c r="P45" s="61">
        <v>10</v>
      </c>
      <c r="Q45" s="61">
        <f t="shared" si="0"/>
        <v>4</v>
      </c>
      <c r="R45" s="61">
        <f t="shared" si="1"/>
        <v>40</v>
      </c>
      <c r="S45" s="61" t="str">
        <f t="shared" si="2"/>
        <v>B-4</v>
      </c>
      <c r="T45" s="66" t="str">
        <f t="shared" si="3"/>
        <v>III</v>
      </c>
      <c r="U45" s="66" t="str">
        <f t="shared" si="4"/>
        <v>Mejorable</v>
      </c>
      <c r="V45" s="60">
        <v>1</v>
      </c>
      <c r="W45" s="58" t="str">
        <f>VLOOKUP(I45,Hoja2!A$3:I$54,6,0)</f>
        <v>SECUELA, CALIFICACIÓN DE ENFERMEDAD LABORAL, MUERTE</v>
      </c>
      <c r="X45" s="65"/>
      <c r="Y45" s="65"/>
      <c r="Z45" s="65"/>
      <c r="AA45" s="64" t="str">
        <f>VLOOKUP(I45,Hoja2!A$3:I$54,7,0)</f>
        <v>NS PLANES DE EMERGENCIA</v>
      </c>
      <c r="AB45" s="64" t="str">
        <f>VLOOKUP(I45,Hoja2!A$3:I$54,8,0)</f>
        <v>N/A</v>
      </c>
      <c r="AC45" s="65" t="str">
        <f>VLOOKUP(I45,Hoja2!A$3:I$54,9,0)</f>
        <v>N/A</v>
      </c>
      <c r="AD45" s="83"/>
      <c r="AE45" s="14"/>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5"/>
    </row>
    <row r="46" spans="1:151" s="13" customFormat="1" ht="26.25" thickBot="1">
      <c r="A46" s="156"/>
      <c r="B46" s="153"/>
      <c r="C46" s="115"/>
      <c r="D46" s="125"/>
      <c r="E46" s="122"/>
      <c r="F46" s="122"/>
      <c r="G46" s="122"/>
      <c r="H46" s="93" t="str">
        <f>VLOOKUP(I46,Hoja2!A$3:I$54,2,0)</f>
        <v>LLUVIAS, GRANIZADA, HELADAS</v>
      </c>
      <c r="I46" s="94" t="s">
        <v>251</v>
      </c>
      <c r="J46" s="93" t="str">
        <f>VLOOKUP(I46,Hoja2!A$3:I$54,3,0)</f>
        <v>LESIONES, ATRAPAMIENTO, APLASTAMIENTO, PÉRDIDAS MATERIALES</v>
      </c>
      <c r="K46" s="95"/>
      <c r="L46" s="93" t="str">
        <f>VLOOKUP(I46,Hoja2!A$3:I$54,4,0)</f>
        <v>PG INSPECCIONES, PG EMERGENCIA</v>
      </c>
      <c r="M46" s="93" t="str">
        <f>VLOOKUP(I46,Hoja2!A$3:I$54,5,0)</f>
        <v>BRIGADAS DE EMERGENCIA</v>
      </c>
      <c r="N46" s="96">
        <v>2</v>
      </c>
      <c r="O46" s="96">
        <v>3</v>
      </c>
      <c r="P46" s="96">
        <v>10</v>
      </c>
      <c r="Q46" s="96">
        <f t="shared" si="0"/>
        <v>6</v>
      </c>
      <c r="R46" s="96">
        <f t="shared" si="1"/>
        <v>60</v>
      </c>
      <c r="S46" s="96" t="str">
        <f t="shared" si="2"/>
        <v>M-6</v>
      </c>
      <c r="T46" s="89" t="str">
        <f t="shared" si="3"/>
        <v>III</v>
      </c>
      <c r="U46" s="89" t="str">
        <f t="shared" si="4"/>
        <v>Mejorable</v>
      </c>
      <c r="V46" s="95">
        <v>1</v>
      </c>
      <c r="W46" s="93" t="str">
        <f>VLOOKUP(I46,Hoja2!A$3:I$54,6,0)</f>
        <v>SECUELA, CALIFICACIÓN DE ENFERMEDAD LABORAL, MUERTE</v>
      </c>
      <c r="X46" s="97"/>
      <c r="Y46" s="97"/>
      <c r="Z46" s="97"/>
      <c r="AA46" s="98" t="str">
        <f>VLOOKUP(I46,Hoja2!A$3:I$54,7,0)</f>
        <v>NS PLANES DE EMERGENCIA</v>
      </c>
      <c r="AB46" s="98" t="str">
        <f>VLOOKUP(I46,Hoja2!A$3:I$54,8,0)</f>
        <v>N/A</v>
      </c>
      <c r="AC46" s="97" t="str">
        <f>VLOOKUP(I46,Hoja2!A$3:I$54,9,0)</f>
        <v>N/A</v>
      </c>
      <c r="AD46" s="99"/>
      <c r="AE46" s="14"/>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5"/>
    </row>
    <row r="47" spans="1:151" s="13" customFormat="1" ht="25.5">
      <c r="A47" s="156"/>
      <c r="B47" s="153"/>
      <c r="C47" s="149" t="s">
        <v>269</v>
      </c>
      <c r="D47" s="146" t="s">
        <v>315</v>
      </c>
      <c r="E47" s="126" t="s">
        <v>267</v>
      </c>
      <c r="F47" s="126">
        <v>31</v>
      </c>
      <c r="G47" s="126" t="s">
        <v>256</v>
      </c>
      <c r="H47" s="100" t="str">
        <f>VLOOKUP(I47,Hoja2!A$3:I$54,2,0)</f>
        <v>INADECUADAS CONEXIONES ELÉCTRICAS, SATURACIÓN EN TOMAS DE ENERGÍA</v>
      </c>
      <c r="I47" s="101" t="s">
        <v>158</v>
      </c>
      <c r="J47" s="100" t="str">
        <f>VLOOKUP(I47,Hoja2!A$3:I$54,3,0)</f>
        <v>QUEMADURAS, ELECTROCUCIÓN, ARITMIA CARDIACA, MUERTE</v>
      </c>
      <c r="K47" s="102"/>
      <c r="L47" s="100" t="str">
        <f>VLOOKUP(I47,Hoja2!A$3:I$54,4,0)</f>
        <v>PG INSPECCIONES, PG EMERGENCIA, REQUISITOS MÍNIMOS PARA LÍNEAS ELÉCTRICAS</v>
      </c>
      <c r="M47" s="100" t="str">
        <f>VLOOKUP(I47,Hoja2!A$3:I$54,5,0)</f>
        <v>ELEMENTOS DE PROTECCIÓN PERSONAL</v>
      </c>
      <c r="N47" s="103">
        <v>10</v>
      </c>
      <c r="O47" s="103">
        <v>3</v>
      </c>
      <c r="P47" s="103">
        <v>60</v>
      </c>
      <c r="Q47" s="103">
        <f aca="true" t="shared" si="20" ref="Q47:Q116">N47*O47</f>
        <v>30</v>
      </c>
      <c r="R47" s="103">
        <f aca="true" t="shared" si="21" ref="R47:R116">Q47*P47</f>
        <v>1800</v>
      </c>
      <c r="S47" s="103" t="str">
        <f aca="true" t="shared" si="22" ref="S47:S116">IF(Q47=40,"MA-40",IF(Q47=30,"MA-30",IF(Q47=20,"A-20",IF(Q47=10,"A-10",IF(Q47=24,"MA-24",IF(Q47=18,"A-18",IF(Q47=12,"A-12",IF(Q47=6,"M-6",IF(Q47=8,"M-8",IF(Q47=6,"M-6",IF(Q47=4,"B-4",IF(Q47=2,"B-2",))))))))))))</f>
        <v>MA-30</v>
      </c>
      <c r="T47" s="78" t="str">
        <f aca="true" t="shared" si="23" ref="T47:T116">IF(R47&lt;=20,"IV",IF(R47&lt;=120,"III",IF(R47&lt;=500,"II",IF(R47&lt;=4000,"I"))))</f>
        <v>I</v>
      </c>
      <c r="U47" s="78" t="str">
        <f>IF(T47=0,"",IF(T47="IV","Aceptable",IF(T47="III","Mejorable",IF(T47="II","No Aceptable o Aceptable con Control Especifico",IF(T47="I","No Aceptable","")))))</f>
        <v>No Aceptable</v>
      </c>
      <c r="V47" s="102">
        <v>3</v>
      </c>
      <c r="W47" s="100" t="str">
        <f>VLOOKUP(I47,Hoja2!A$3:I$54,6,0)</f>
        <v>SECUELA, CALIFICACIÓN DE ENFERMEDAD LABORAL, MUERTE</v>
      </c>
      <c r="X47" s="104"/>
      <c r="Y47" s="104"/>
      <c r="Z47" s="104"/>
      <c r="AA47" s="105" t="str">
        <f>VLOOKUP(I47,Hoja2!A$3:I$54,7,0)</f>
        <v>NS LÍNEAS ELÉCTRICAS</v>
      </c>
      <c r="AB47" s="105" t="str">
        <f>VLOOKUP(I47,Hoja2!A$3:I$54,8,0)</f>
        <v>BUENAS PRACTICAS, APLICACIÓN DE PROCEDIMIENTOS</v>
      </c>
      <c r="AC47" s="106" t="str">
        <f>VLOOKUP(I47,Hoja2!A$3:I$54,9,0)</f>
        <v>BUENAS PRACTICAS, APLICACIÓN DE PROCEDIMIENTOS</v>
      </c>
      <c r="AD47" s="107"/>
      <c r="AE47" s="14"/>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5"/>
    </row>
    <row r="48" spans="1:151" s="13" customFormat="1" ht="25.5">
      <c r="A48" s="156"/>
      <c r="B48" s="153"/>
      <c r="C48" s="150"/>
      <c r="D48" s="147"/>
      <c r="E48" s="127"/>
      <c r="F48" s="127"/>
      <c r="G48" s="127"/>
      <c r="H48" s="67" t="str">
        <f>VLOOKUP(I48,Hoja2!A$3:I$54,2,0)</f>
        <v>INADECUADAS CONEXIONES ELÉCTRICAS, SATURACIÓN EN TOMAS DE ENERGÍA</v>
      </c>
      <c r="I48" s="68" t="s">
        <v>163</v>
      </c>
      <c r="J48" s="67" t="str">
        <f>VLOOKUP(I48,Hoja2!A$3:I$54,3,0)</f>
        <v>INTOXICACIÓN, QUEMADURAS</v>
      </c>
      <c r="K48" s="69"/>
      <c r="L48" s="67" t="str">
        <f>VLOOKUP(I48,Hoja2!A$3:I$54,4,0)</f>
        <v>PG INSPECCIONES, PG EMERGENCIA</v>
      </c>
      <c r="M48" s="67" t="str">
        <f>VLOOKUP(I48,Hoja2!A$3:I$54,5,0)</f>
        <v>BRIGADAS DE EMERGENCIA</v>
      </c>
      <c r="N48" s="70">
        <v>10</v>
      </c>
      <c r="O48" s="70">
        <v>3</v>
      </c>
      <c r="P48" s="70">
        <v>60</v>
      </c>
      <c r="Q48" s="70">
        <f t="shared" si="20"/>
        <v>30</v>
      </c>
      <c r="R48" s="70">
        <f t="shared" si="21"/>
        <v>1800</v>
      </c>
      <c r="S48" s="70" t="str">
        <f t="shared" si="22"/>
        <v>MA-30</v>
      </c>
      <c r="T48" s="62" t="str">
        <f t="shared" si="23"/>
        <v>I</v>
      </c>
      <c r="U48" s="62" t="str">
        <f aca="true" t="shared" si="24" ref="U48:U82">IF(T48=0,"",IF(T48="IV","Aceptable",IF(T48="III","Mejorable",IF(T48="II","No Aceptable o Aceptable con Control Especifico",IF(T48="I","No Aceptable","")))))</f>
        <v>No Aceptable</v>
      </c>
      <c r="V48" s="69">
        <v>3</v>
      </c>
      <c r="W48" s="67" t="str">
        <f>VLOOKUP(I48,Hoja2!A$3:I$54,6,0)</f>
        <v>SECUELA, CALIFICACIÓN DE ENFERMEDAD LABORAL, MUERTE</v>
      </c>
      <c r="X48" s="71"/>
      <c r="Y48" s="71"/>
      <c r="Z48" s="71"/>
      <c r="AA48" s="72" t="str">
        <f>VLOOKUP(I48,Hoja2!A$3:I$54,7,0)</f>
        <v>NS PLANES DE EMERGENCIA</v>
      </c>
      <c r="AB48" s="72" t="str">
        <f>VLOOKUP(I48,Hoja2!A$3:I$54,8,0)</f>
        <v>REPORTES DE CONDICIONES INSEGURAS</v>
      </c>
      <c r="AC48" s="73" t="str">
        <f>VLOOKUP(I48,Hoja2!A$3:I$54,9,0)</f>
        <v>N/A</v>
      </c>
      <c r="AD48" s="84"/>
      <c r="AE48" s="14"/>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5"/>
    </row>
    <row r="49" spans="1:151" s="13" customFormat="1" ht="40.5">
      <c r="A49" s="156"/>
      <c r="B49" s="153"/>
      <c r="C49" s="150"/>
      <c r="D49" s="147"/>
      <c r="E49" s="127"/>
      <c r="F49" s="127"/>
      <c r="G49" s="127"/>
      <c r="H49" s="67" t="str">
        <f>VLOOKUP(I49,Hoja2!A$3:I$54,2,0)</f>
        <v>ESCALERAS SIN BARANDAL, PISOS A DESNIVEL,INFRAESTRUCTURA DÉBIL, OBJETOS MAL UBICADOS, AUSENCIA DE ORDEN Y ASEO</v>
      </c>
      <c r="I49" s="68" t="s">
        <v>247</v>
      </c>
      <c r="J49" s="67" t="str">
        <f>VLOOKUP(I49,Hoja2!A$3:I$54,3,0)</f>
        <v>CAÍDAS DEL MISMO Y DISTINTO NIVEL, FRACTURAS, GOLPE CON OBJETOS, CAÍDA DE OBJETOS, OBSTRUCCIÓN DE VÍAS</v>
      </c>
      <c r="K49" s="69"/>
      <c r="L49" s="67" t="str">
        <f>VLOOKUP(I49,Hoja2!A$3:I$54,4,0)</f>
        <v>PG INSPECCIONES, PG EMERGENCIA</v>
      </c>
      <c r="M49" s="67" t="str">
        <f>VLOOKUP(I49,Hoja2!A$3:I$54,5,0)</f>
        <v>CAPACITACIÓN</v>
      </c>
      <c r="N49" s="70">
        <v>6</v>
      </c>
      <c r="O49" s="70">
        <v>3</v>
      </c>
      <c r="P49" s="70">
        <v>10</v>
      </c>
      <c r="Q49" s="70">
        <f t="shared" si="20"/>
        <v>18</v>
      </c>
      <c r="R49" s="70">
        <f t="shared" si="21"/>
        <v>180</v>
      </c>
      <c r="S49" s="70" t="str">
        <f t="shared" si="22"/>
        <v>A-18</v>
      </c>
      <c r="T49" s="62" t="str">
        <f t="shared" si="23"/>
        <v>II</v>
      </c>
      <c r="U49" s="62" t="str">
        <f t="shared" si="24"/>
        <v>No Aceptable o Aceptable con Control Especifico</v>
      </c>
      <c r="V49" s="69">
        <v>3</v>
      </c>
      <c r="W49" s="67" t="str">
        <f>VLOOKUP(I49,Hoja2!A$3:I$54,6,0)</f>
        <v>SECUELA, CALIFICACIÓN DE ENFERMEDAD LABORAL, MUERTE</v>
      </c>
      <c r="X49" s="73"/>
      <c r="Y49" s="73"/>
      <c r="Z49" s="73"/>
      <c r="AA49" s="72" t="str">
        <f>VLOOKUP(I49,Hoja2!A$3:I$54,7,0)</f>
        <v>N/A</v>
      </c>
      <c r="AB49" s="72" t="str">
        <f>VLOOKUP(I49,Hoja2!A$3:I$54,8,0)</f>
        <v>REPORTES DE CONDICIONES INSEGURAS</v>
      </c>
      <c r="AC49" s="73" t="str">
        <f>VLOOKUP(I49,Hoja2!A$3:I$54,9,0)</f>
        <v>SEGUIMIENTO A ACCIONES PREVENTIVAS Y CORRECTIVAS</v>
      </c>
      <c r="AD49" s="84"/>
      <c r="AE49" s="14"/>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5"/>
    </row>
    <row r="50" spans="1:151" s="13" customFormat="1" ht="40.5">
      <c r="A50" s="156"/>
      <c r="B50" s="153"/>
      <c r="C50" s="150"/>
      <c r="D50" s="147"/>
      <c r="E50" s="127"/>
      <c r="F50" s="127"/>
      <c r="G50" s="127"/>
      <c r="H50" s="67" t="str">
        <f>VLOOKUP(I50,Hoja2!A$3:I$54,2,0)</f>
        <v>LLUVIAS, CRECIENTE DE RIOS Y QUEBRADAS, CAÍDAS DESDE TARAVITAS Y PUENTES</v>
      </c>
      <c r="I50" s="68" t="s">
        <v>334</v>
      </c>
      <c r="J50" s="67" t="str">
        <f>VLOOKUP(I50,Hoja2!A$3:I$54,3,0)</f>
        <v>INMERSIÓN, MUERTE</v>
      </c>
      <c r="K50" s="69"/>
      <c r="L50" s="67" t="str">
        <f>VLOOKUP(I50,Hoja2!A$3:I$54,4,0)</f>
        <v>PG INSPECCIONES, PG EMERGENCIA</v>
      </c>
      <c r="M50" s="67" t="str">
        <f>VLOOKUP(I50,Hoja2!A$3:I$54,5,0)</f>
        <v>CAPACITACIÓN</v>
      </c>
      <c r="N50" s="70">
        <v>6</v>
      </c>
      <c r="O50" s="70">
        <v>3</v>
      </c>
      <c r="P50" s="70">
        <v>10</v>
      </c>
      <c r="Q50" s="70">
        <f t="shared" si="20"/>
        <v>18</v>
      </c>
      <c r="R50" s="70">
        <f t="shared" si="21"/>
        <v>180</v>
      </c>
      <c r="S50" s="70" t="str">
        <f t="shared" si="22"/>
        <v>A-18</v>
      </c>
      <c r="T50" s="66" t="str">
        <f t="shared" si="23"/>
        <v>II</v>
      </c>
      <c r="U50" s="66" t="str">
        <f t="shared" si="24"/>
        <v>No Aceptable o Aceptable con Control Especifico</v>
      </c>
      <c r="V50" s="69">
        <v>3</v>
      </c>
      <c r="W50" s="67" t="str">
        <f>VLOOKUP(I50,Hoja2!A$3:I$54,6,0)</f>
        <v>SECUELA, CALIFICACIÓN DE ENFERMEDAD LABORAL, MUERTE</v>
      </c>
      <c r="X50" s="73"/>
      <c r="Y50" s="73"/>
      <c r="Z50" s="73"/>
      <c r="AA50" s="72" t="str">
        <f>VLOOKUP(I50,Hoja2!A$3:I$54,7,0)</f>
        <v>N/A</v>
      </c>
      <c r="AB50" s="72" t="str">
        <f>VLOOKUP(I50,Hoja2!A$3:I$54,8,0)</f>
        <v>REPORTES DE CONDICIONES INSEGURAS</v>
      </c>
      <c r="AC50" s="73" t="str">
        <f>VLOOKUP(I50,Hoja2!A$3:I$54,9,0)</f>
        <v>SEGUIMIENTO A ACCIONES PREVENTIVAS Y CORRECTIVAS</v>
      </c>
      <c r="AD50" s="84"/>
      <c r="AE50" s="14"/>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5"/>
    </row>
    <row r="51" spans="1:151" s="13" customFormat="1" ht="25.5">
      <c r="A51" s="156"/>
      <c r="B51" s="153"/>
      <c r="C51" s="150"/>
      <c r="D51" s="147"/>
      <c r="E51" s="127"/>
      <c r="F51" s="127"/>
      <c r="G51" s="127"/>
      <c r="H51" s="67" t="str">
        <f>VLOOKUP(I51,Hoja2!A$3:I$54,2,0)</f>
        <v>SUPERFICIES DE TRABAJO IRREGULARES O DESLIZANTES</v>
      </c>
      <c r="I51" s="68" t="s">
        <v>248</v>
      </c>
      <c r="J51" s="67" t="str">
        <f>VLOOKUP(I51,Hoja2!A$3:I$54,3,0)</f>
        <v>CAÍDAS DEL MISMO Y DISTINTO NIVEL, FRACTURAS, GOLPE CON OBJETOS</v>
      </c>
      <c r="K51" s="69"/>
      <c r="L51" s="67" t="str">
        <f>VLOOKUP(I51,Hoja2!A$3:I$54,4,0)</f>
        <v>PG INSPECCIONES, PG EMERGENCIA</v>
      </c>
      <c r="M51" s="67" t="str">
        <f>VLOOKUP(I51,Hoja2!A$3:I$54,5,0)</f>
        <v>CAPACITACIÓN</v>
      </c>
      <c r="N51" s="70">
        <v>6</v>
      </c>
      <c r="O51" s="70">
        <v>4</v>
      </c>
      <c r="P51" s="70">
        <v>25</v>
      </c>
      <c r="Q51" s="70">
        <f t="shared" si="20"/>
        <v>24</v>
      </c>
      <c r="R51" s="70">
        <f t="shared" si="21"/>
        <v>600</v>
      </c>
      <c r="S51" s="70" t="str">
        <f t="shared" si="22"/>
        <v>MA-24</v>
      </c>
      <c r="T51" s="66" t="str">
        <f t="shared" si="23"/>
        <v>I</v>
      </c>
      <c r="U51" s="66" t="str">
        <f t="shared" si="24"/>
        <v>No Aceptable</v>
      </c>
      <c r="V51" s="69">
        <v>3</v>
      </c>
      <c r="W51" s="67" t="str">
        <f>VLOOKUP(I51,Hoja2!A$3:I$54,6,0)</f>
        <v>SECUELA, CALIFICACIÓN DE ENFERMEDAD LABORAL, MUERTE</v>
      </c>
      <c r="X51" s="73"/>
      <c r="Y51" s="73"/>
      <c r="Z51" s="73"/>
      <c r="AA51" s="72" t="str">
        <f>VLOOKUP(I51,Hoja2!A$3:I$54,7,0)</f>
        <v>N/A</v>
      </c>
      <c r="AB51" s="72" t="str">
        <f>VLOOKUP(I51,Hoja2!A$3:I$54,8,0)</f>
        <v>REPORTES DE CONDICIONES INSEGURAS</v>
      </c>
      <c r="AC51" s="73" t="str">
        <f>VLOOKUP(I51,Hoja2!A$3:I$54,9,0)</f>
        <v>SEGUIMIENTO A ACCIONES PREVENTIVAS Y CORRECTIVAS</v>
      </c>
      <c r="AD51" s="84"/>
      <c r="AE51" s="14"/>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5"/>
    </row>
    <row r="52" spans="1:151" s="13" customFormat="1" ht="55.5" customHeight="1">
      <c r="A52" s="156"/>
      <c r="B52" s="153"/>
      <c r="C52" s="150"/>
      <c r="D52" s="147"/>
      <c r="E52" s="127"/>
      <c r="F52" s="127"/>
      <c r="G52" s="127"/>
      <c r="H52" s="67" t="str">
        <f>VLOOKUP(I52,Hoja2!A$3:I$54,2,0)</f>
        <v>SISTEMAS Y MEDIDAS DE ALMACENAMIENTO</v>
      </c>
      <c r="I52" s="68" t="s">
        <v>249</v>
      </c>
      <c r="J52" s="67" t="str">
        <f>VLOOKUP(I52,Hoja2!A$3:I$54,3,0)</f>
        <v>CAÍDAS DEL MISMO Y DISTINTO NIVEL, FRACTURAS, GOLPE CON OBJETOS, CAÍDA DE OBJETOS, OBSTRUCCIÓN DE VÍAS</v>
      </c>
      <c r="K52" s="69"/>
      <c r="L52" s="67" t="str">
        <f>VLOOKUP(I52,Hoja2!A$3:I$54,4,0)</f>
        <v>PG INSPECCIONES, PG EMERGENCIA</v>
      </c>
      <c r="M52" s="67" t="str">
        <f>VLOOKUP(I52,Hoja2!A$3:I$54,5,0)</f>
        <v>CAPACITACIÓN</v>
      </c>
      <c r="N52" s="70">
        <v>6</v>
      </c>
      <c r="O52" s="70">
        <v>3</v>
      </c>
      <c r="P52" s="70">
        <v>10</v>
      </c>
      <c r="Q52" s="70">
        <f t="shared" si="20"/>
        <v>18</v>
      </c>
      <c r="R52" s="70">
        <f t="shared" si="21"/>
        <v>180</v>
      </c>
      <c r="S52" s="70" t="str">
        <f t="shared" si="22"/>
        <v>A-18</v>
      </c>
      <c r="T52" s="66" t="str">
        <f t="shared" si="23"/>
        <v>II</v>
      </c>
      <c r="U52" s="66" t="str">
        <f t="shared" si="24"/>
        <v>No Aceptable o Aceptable con Control Especifico</v>
      </c>
      <c r="V52" s="69">
        <v>3</v>
      </c>
      <c r="W52" s="67" t="str">
        <f>VLOOKUP(I52,Hoja2!A$3:I$54,6,0)</f>
        <v>SECUELA, CALIFICACIÓN DE ENFERMEDAD LABORAL, MUERTE</v>
      </c>
      <c r="X52" s="73"/>
      <c r="Y52" s="73"/>
      <c r="Z52" s="73"/>
      <c r="AA52" s="72" t="str">
        <f>VLOOKUP(I52,Hoja2!A$3:I$54,7,0)</f>
        <v>N/A</v>
      </c>
      <c r="AB52" s="72" t="str">
        <f>VLOOKUP(I52,Hoja2!A$3:I$54,8,0)</f>
        <v>REPORTES DE CONDICIONES INSEGURAS</v>
      </c>
      <c r="AC52" s="73" t="str">
        <f>VLOOKUP(I52,Hoja2!A$3:I$54,9,0)</f>
        <v>SEGUIMIENTO A ACCIONES PREVENTIVAS Y CORRECTIVAS</v>
      </c>
      <c r="AD52" s="84"/>
      <c r="AE52" s="14"/>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5"/>
    </row>
    <row r="53" spans="1:151" s="13" customFormat="1" ht="48.75" customHeight="1">
      <c r="A53" s="156"/>
      <c r="B53" s="153"/>
      <c r="C53" s="150"/>
      <c r="D53" s="147"/>
      <c r="E53" s="127"/>
      <c r="F53" s="127"/>
      <c r="G53" s="127"/>
      <c r="H53" s="67" t="str">
        <f>VLOOKUP(I53,Hoja2!A$3:I$54,2,0)</f>
        <v>ATROPELLAMIENTO, ENVESTIDA</v>
      </c>
      <c r="I53" s="68" t="s">
        <v>189</v>
      </c>
      <c r="J53" s="67" t="str">
        <f>VLOOKUP(I53,Hoja2!A$3:I$54,3,0)</f>
        <v>LESIONES, PÉRDIDAS MATERIALES, MUERTE</v>
      </c>
      <c r="K53" s="69"/>
      <c r="L53" s="67" t="str">
        <f>VLOOKUP(I53,Hoja2!A$3:I$54,4,0)</f>
        <v>PG INSPECCIONES, PG EMERGENCIA</v>
      </c>
      <c r="M53" s="67" t="str">
        <f>VLOOKUP(I53,Hoja2!A$3:I$54,5,0)</f>
        <v>PG SEGURIDAD VIAL</v>
      </c>
      <c r="N53" s="70">
        <v>2</v>
      </c>
      <c r="O53" s="70">
        <v>4</v>
      </c>
      <c r="P53" s="70">
        <v>25</v>
      </c>
      <c r="Q53" s="70">
        <f t="shared" si="20"/>
        <v>8</v>
      </c>
      <c r="R53" s="70">
        <f t="shared" si="21"/>
        <v>200</v>
      </c>
      <c r="S53" s="70" t="str">
        <f t="shared" si="22"/>
        <v>M-8</v>
      </c>
      <c r="T53" s="62" t="str">
        <f t="shared" si="23"/>
        <v>II</v>
      </c>
      <c r="U53" s="62" t="str">
        <f t="shared" si="24"/>
        <v>No Aceptable o Aceptable con Control Especifico</v>
      </c>
      <c r="V53" s="69">
        <v>3</v>
      </c>
      <c r="W53" s="67" t="str">
        <f>VLOOKUP(I53,Hoja2!A$3:I$54,6,0)</f>
        <v>SECUELA, CALIFICACIÓN DE ENFERMEDAD LABORAL, MUERTE</v>
      </c>
      <c r="X53" s="73"/>
      <c r="Y53" s="73"/>
      <c r="Z53" s="73"/>
      <c r="AA53" s="72" t="str">
        <f>VLOOKUP(I53,Hoja2!A$3:I$54,7,0)</f>
        <v>NS SEGURIDAD VIAL</v>
      </c>
      <c r="AB53" s="72" t="str">
        <f>VLOOKUP(I53,Hoja2!A$3:I$54,8,0)</f>
        <v>REPORTE DE CONDICIONES</v>
      </c>
      <c r="AC53" s="73" t="str">
        <f>VLOOKUP(I53,Hoja2!A$3:I$54,9,0)</f>
        <v>LISTAS PREOPERACIONALES, MANTENIMIENTO PREVENTIVO Y CORRECTIVO</v>
      </c>
      <c r="AD53" s="84"/>
      <c r="AE53" s="14"/>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5"/>
    </row>
    <row r="54" spans="1:151" s="13" customFormat="1" ht="57.75" customHeight="1">
      <c r="A54" s="156"/>
      <c r="B54" s="153"/>
      <c r="C54" s="150"/>
      <c r="D54" s="147"/>
      <c r="E54" s="127"/>
      <c r="F54" s="127"/>
      <c r="G54" s="127"/>
      <c r="H54" s="67" t="str">
        <f>VLOOKUP(I54,Hoja2!A$3:I$54,2,0)</f>
        <v>ATRACO, ROBO, ATENTADO, SECUESTROS, DE ORDEN PÚBLICO</v>
      </c>
      <c r="I54" s="68" t="s">
        <v>180</v>
      </c>
      <c r="J54" s="67" t="str">
        <f>VLOOKUP(I54,Hoja2!A$3:I$54,3,0)</f>
        <v>HERIDAS, LESIONES FÍSICAS / PSICOLÓGICAS</v>
      </c>
      <c r="K54" s="69"/>
      <c r="L54" s="67" t="str">
        <f>VLOOKUP(I54,Hoja2!A$3:I$54,4,0)</f>
        <v>PG INSPECCIONES, PG EMERGENCIA</v>
      </c>
      <c r="M54" s="67" t="str">
        <f>VLOOKUP(I54,Hoja2!A$3:I$54,5,0)</f>
        <v>UNIFORMES CORPORATIVOS, CHAQUETAS CORPORATIVAS, CARNETIZACIÓN</v>
      </c>
      <c r="N54" s="70">
        <v>6</v>
      </c>
      <c r="O54" s="70">
        <v>3</v>
      </c>
      <c r="P54" s="70">
        <v>25</v>
      </c>
      <c r="Q54" s="70">
        <f t="shared" si="20"/>
        <v>18</v>
      </c>
      <c r="R54" s="70">
        <f t="shared" si="21"/>
        <v>450</v>
      </c>
      <c r="S54" s="70" t="str">
        <f t="shared" si="22"/>
        <v>A-18</v>
      </c>
      <c r="T54" s="62" t="str">
        <f t="shared" si="23"/>
        <v>II</v>
      </c>
      <c r="U54" s="62" t="str">
        <f t="shared" si="24"/>
        <v>No Aceptable o Aceptable con Control Especifico</v>
      </c>
      <c r="V54" s="69">
        <v>3</v>
      </c>
      <c r="W54" s="67" t="str">
        <f>VLOOKUP(I54,Hoja2!A$3:I$54,6,0)</f>
        <v>SECUELA, CALIFICACIÓN DE ENFERMEDAD LABORAL, MUERTE</v>
      </c>
      <c r="X54" s="73"/>
      <c r="Y54" s="73"/>
      <c r="Z54" s="73"/>
      <c r="AA54" s="72" t="str">
        <f>VLOOKUP(I54,Hoja2!A$3:I$54,7,0)</f>
        <v>N/A</v>
      </c>
      <c r="AB54" s="72" t="str">
        <f>VLOOKUP(I54,Hoja2!A$3:I$54,8,0)</f>
        <v>BUENAS PRACTICAS, APLICACIÓN DE PROCEDIMIENTOS</v>
      </c>
      <c r="AC54" s="73" t="str">
        <f>VLOOKUP(I54,Hoja2!A$3:I$54,9,0)</f>
        <v>BUENAS PRACTICAS</v>
      </c>
      <c r="AD54" s="84"/>
      <c r="AE54" s="14"/>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5"/>
    </row>
    <row r="55" spans="1:151" s="13" customFormat="1" ht="25.5">
      <c r="A55" s="156"/>
      <c r="B55" s="153"/>
      <c r="C55" s="150"/>
      <c r="D55" s="147"/>
      <c r="E55" s="127"/>
      <c r="F55" s="127"/>
      <c r="G55" s="127"/>
      <c r="H55" s="67" t="str">
        <f>VLOOKUP(I55,Hoja2!A$3:I$54,2,0)</f>
        <v>EXPLOSION, FUGA, DERRAME E INCENDIO</v>
      </c>
      <c r="I55" s="68" t="s">
        <v>230</v>
      </c>
      <c r="J55" s="67" t="str">
        <f>VLOOKUP(I55,Hoja2!A$3:I$54,3,0)</f>
        <v>INTOXICACIÓN, QUEMADURAS, LESIONES, ATRAPAMIENTO</v>
      </c>
      <c r="K55" s="69"/>
      <c r="L55" s="67" t="str">
        <f>VLOOKUP(I55,Hoja2!A$3:I$54,4,0)</f>
        <v>PG INSPECCIONES, PG EMERGENCIA</v>
      </c>
      <c r="M55" s="67" t="str">
        <f>VLOOKUP(I55,Hoja2!A$3:I$54,5,0)</f>
        <v>NO OBSERVADO</v>
      </c>
      <c r="N55" s="70">
        <v>2</v>
      </c>
      <c r="O55" s="70">
        <v>2</v>
      </c>
      <c r="P55" s="70">
        <v>10</v>
      </c>
      <c r="Q55" s="70">
        <f t="shared" si="20"/>
        <v>4</v>
      </c>
      <c r="R55" s="70">
        <f t="shared" si="21"/>
        <v>40</v>
      </c>
      <c r="S55" s="70" t="str">
        <f t="shared" si="22"/>
        <v>B-4</v>
      </c>
      <c r="T55" s="62" t="str">
        <f t="shared" si="23"/>
        <v>III</v>
      </c>
      <c r="U55" s="62" t="str">
        <f t="shared" si="24"/>
        <v>Mejorable</v>
      </c>
      <c r="V55" s="69">
        <v>3</v>
      </c>
      <c r="W55" s="67" t="str">
        <f>VLOOKUP(I55,Hoja2!A$3:I$54,6,0)</f>
        <v>SECUELA, CALIFICACIÓN DE ENFERMEDAD LABORAL, MUERTE</v>
      </c>
      <c r="X55" s="73"/>
      <c r="Y55" s="73"/>
      <c r="Z55" s="73"/>
      <c r="AA55" s="72" t="str">
        <f>VLOOKUP(I55,Hoja2!A$3:I$54,7,0)</f>
        <v>NS PLANES DE EMERGENCIA</v>
      </c>
      <c r="AB55" s="72" t="str">
        <f>VLOOKUP(I55,Hoja2!A$3:I$54,8,0)</f>
        <v>PROTOCOLOS DE EVACUACIÓN, PUNTO DE ENCUENTRO</v>
      </c>
      <c r="AC55" s="73" t="str">
        <f>VLOOKUP(I55,Hoja2!A$3:I$54,9,0)</f>
        <v>N/A</v>
      </c>
      <c r="AD55" s="84"/>
      <c r="AE55" s="14"/>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5"/>
    </row>
    <row r="56" spans="1:151" s="13" customFormat="1" ht="51">
      <c r="A56" s="156"/>
      <c r="B56" s="153"/>
      <c r="C56" s="150"/>
      <c r="D56" s="147"/>
      <c r="E56" s="127"/>
      <c r="F56" s="127"/>
      <c r="G56" s="127"/>
      <c r="H56" s="109" t="str">
        <f>VLOOKUP(I56,Hoja2!A$3:I$54,2,0)</f>
        <v>MÁQUINARIA Y EQUIPO</v>
      </c>
      <c r="I56" s="68" t="s">
        <v>168</v>
      </c>
      <c r="J56" s="109" t="str">
        <f>VLOOKUP(I56,Hoja2!A$3:I$54,3,0)</f>
        <v>ATRAPAMIENTO, AMPUTACIÓN, APLASTAMIENTO, FRACTURA</v>
      </c>
      <c r="K56" s="69"/>
      <c r="L56" s="109" t="str">
        <f>VLOOKUP(I56,Hoja2!A$3:I$54,4,0)</f>
        <v>PG INSPECCIONES, PG EMERGENCIA, REQUISITOS PARA MANEJO DE MÁQUINAS, REQUISITOS PARA REALIZAR LABORES EN TALLERES</v>
      </c>
      <c r="M56" s="109" t="str">
        <f>VLOOKUP(I56,Hoja2!A$3:I$54,5,0)</f>
        <v>ELEMENTOS DE PROTECCIÓN PERSONAL</v>
      </c>
      <c r="N56" s="70">
        <v>2</v>
      </c>
      <c r="O56" s="70">
        <v>1</v>
      </c>
      <c r="P56" s="70">
        <v>10</v>
      </c>
      <c r="Q56" s="70">
        <f t="shared" si="20"/>
        <v>2</v>
      </c>
      <c r="R56" s="70">
        <f t="shared" si="21"/>
        <v>20</v>
      </c>
      <c r="S56" s="70" t="str">
        <f t="shared" si="22"/>
        <v>B-2</v>
      </c>
      <c r="T56" s="62" t="str">
        <f t="shared" si="23"/>
        <v>IV</v>
      </c>
      <c r="U56" s="62" t="str">
        <f t="shared" si="24"/>
        <v>Aceptable</v>
      </c>
      <c r="V56" s="69">
        <v>3</v>
      </c>
      <c r="W56" s="109" t="str">
        <f>VLOOKUP(I56,Hoja2!A$3:I$54,6,0)</f>
        <v>SECUELA, CALIFICACIÓN DE ENFERMEDAD LABORAL, MUERTE</v>
      </c>
      <c r="X56" s="73"/>
      <c r="Y56" s="73"/>
      <c r="Z56" s="73"/>
      <c r="AA56" s="72" t="str">
        <f>VLOOKUP(I56,Hoja2!A$3:I$54,7,0)</f>
        <v>NS EQUIPOS</v>
      </c>
      <c r="AB56" s="72" t="str">
        <f>VLOOKUP(I56,Hoja2!A$3:I$54,8,0)</f>
        <v>BUENAS PRACTICAS, PROCEDIMIENTOS, INSPECCIONES PREUSO OPERACIONALES</v>
      </c>
      <c r="AC56" s="73" t="str">
        <f>VLOOKUP(I56,Hoja2!A$3:I$54,9,0)</f>
        <v>INSPECCIONES PREOPERACIONALES</v>
      </c>
      <c r="AD56" s="84"/>
      <c r="AE56" s="14"/>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5"/>
    </row>
    <row r="57" spans="1:151" s="13" customFormat="1" ht="63.75">
      <c r="A57" s="156"/>
      <c r="B57" s="153"/>
      <c r="C57" s="150"/>
      <c r="D57" s="147"/>
      <c r="E57" s="127"/>
      <c r="F57" s="127"/>
      <c r="G57" s="127"/>
      <c r="H57" s="109" t="str">
        <f>VLOOKUP(I57,Hoja2!A$3:I$54,2,0)</f>
        <v>HERRAMIENTAS MANUALES</v>
      </c>
      <c r="I57" s="68" t="s">
        <v>174</v>
      </c>
      <c r="J57" s="109" t="str">
        <f>VLOOKUP(I57,Hoja2!A$3:I$54,3,0)</f>
        <v>QUEMADURAS, LESIONES, PELLIZCOS, APLASTAMIENTOS</v>
      </c>
      <c r="K57" s="69"/>
      <c r="L57" s="109" t="str">
        <f>VLOOKUP(I57,Hoja2!A$3:I$54,4,0)</f>
        <v>REQUISITOS MANEJO DE EQUIPOS EMPLEADOS EN LABORES DE CONSTRUCCION ACUEDUCTO Y ALCANTARILLADO, PG INSPECCIONES,PG EMERGENCIA, REQUISITOS  PARA EL MANEJO DE MÁQUINAS HERRAMIENTAS</v>
      </c>
      <c r="M57" s="109" t="str">
        <f>VLOOKUP(I57,Hoja2!A$3:I$54,5,0)</f>
        <v>ELEMENTOS DE PROTECCIÓN PERSONAL</v>
      </c>
      <c r="N57" s="70">
        <v>2</v>
      </c>
      <c r="O57" s="70">
        <v>1</v>
      </c>
      <c r="P57" s="70">
        <v>10</v>
      </c>
      <c r="Q57" s="70">
        <f t="shared" si="20"/>
        <v>2</v>
      </c>
      <c r="R57" s="70">
        <f t="shared" si="21"/>
        <v>20</v>
      </c>
      <c r="S57" s="70" t="str">
        <f t="shared" si="22"/>
        <v>B-2</v>
      </c>
      <c r="T57" s="62" t="str">
        <f t="shared" si="23"/>
        <v>IV</v>
      </c>
      <c r="U57" s="62" t="str">
        <f t="shared" si="24"/>
        <v>Aceptable</v>
      </c>
      <c r="V57" s="69">
        <v>3</v>
      </c>
      <c r="W57" s="109" t="str">
        <f>VLOOKUP(I57,Hoja2!A$3:I$54,6,0)</f>
        <v>SECUELA, CALIFICACIÓN DE ENFERMEDAD LABORAL</v>
      </c>
      <c r="X57" s="73"/>
      <c r="Y57" s="73"/>
      <c r="Z57" s="73"/>
      <c r="AA57" s="72" t="str">
        <f>VLOOKUP(I57,Hoja2!A$3:I$54,7,0)</f>
        <v>NS HERRAMIENTAS</v>
      </c>
      <c r="AB57" s="72" t="str">
        <f>VLOOKUP(I57,Hoja2!A$3:I$54,8,0)</f>
        <v>BUENAS PRACTICAS,  INSPECCIONES OPERACIONALES</v>
      </c>
      <c r="AC57" s="73" t="str">
        <f>VLOOKUP(I57,Hoja2!A$3:I$54,9,0)</f>
        <v>INSPECCIONES PREOPERACIONALES</v>
      </c>
      <c r="AD57" s="84"/>
      <c r="AE57" s="14"/>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5"/>
    </row>
    <row r="58" spans="1:151" s="13" customFormat="1" ht="40.5">
      <c r="A58" s="156"/>
      <c r="B58" s="153"/>
      <c r="C58" s="150"/>
      <c r="D58" s="147"/>
      <c r="E58" s="127"/>
      <c r="F58" s="127"/>
      <c r="G58" s="127"/>
      <c r="H58" s="109" t="str">
        <f>VLOOKUP(I58,Hoja2!A$3:I$54,2,0)</f>
        <v>MANTENIMIENTO DE PUENTE GRUAS, LIMPIEZA DE CANALES, MANTENIMIENTO DE INSTALACIONES LOCATIVAS, MANTENIMIENTO Y REPARACION DE POZOS</v>
      </c>
      <c r="I58" s="68" t="s">
        <v>203</v>
      </c>
      <c r="J58" s="109" t="str">
        <f>VLOOKUP(I58,Hoja2!A$3:I$54,3,0)</f>
        <v>LESIONES, FRACTURAS</v>
      </c>
      <c r="K58" s="69"/>
      <c r="L58" s="109" t="str">
        <f>VLOOKUP(I58,Hoja2!A$3:I$54,4,0)</f>
        <v>PG INSPECCIONES, PG EMERGENCIA, REQUISITOS MÍNIMOS DE SEGURIDAD E HIGIENE PARA TRABAJOS EN ALTURAS</v>
      </c>
      <c r="M58" s="109" t="str">
        <f>VLOOKUP(I58,Hoja2!A$3:I$54,5,0)</f>
        <v>ELEMENTOS DE PROTECCIÓN PERSONAL</v>
      </c>
      <c r="N58" s="70">
        <v>6</v>
      </c>
      <c r="O58" s="70">
        <v>3</v>
      </c>
      <c r="P58" s="70">
        <v>25</v>
      </c>
      <c r="Q58" s="70">
        <f t="shared" si="20"/>
        <v>18</v>
      </c>
      <c r="R58" s="70">
        <f t="shared" si="21"/>
        <v>450</v>
      </c>
      <c r="S58" s="70" t="str">
        <f t="shared" si="22"/>
        <v>A-18</v>
      </c>
      <c r="T58" s="62" t="str">
        <f t="shared" si="23"/>
        <v>II</v>
      </c>
      <c r="U58" s="62" t="str">
        <f t="shared" si="24"/>
        <v>No Aceptable o Aceptable con Control Especifico</v>
      </c>
      <c r="V58" s="69">
        <v>3</v>
      </c>
      <c r="W58" s="109" t="str">
        <f>VLOOKUP(I58,Hoja2!A$3:I$54,6,0)</f>
        <v>SECUELA, CALIFICACIÓN DE ENFERMEDAD LABORAL, MUERTE</v>
      </c>
      <c r="X58" s="73"/>
      <c r="Y58" s="73"/>
      <c r="Z58" s="73"/>
      <c r="AA58" s="72" t="str">
        <f>VLOOKUP(I58,Hoja2!A$3:I$54,7,0)</f>
        <v>NS TRABAJO EN ALTURAS</v>
      </c>
      <c r="AB58" s="72" t="str">
        <f>VLOOKUP(I58,Hoja2!A$3:I$54,8,0)</f>
        <v>BUENAS PRACTICAS Y USO DE EPP COLECTIVOS</v>
      </c>
      <c r="AC58" s="73" t="str">
        <f>VLOOKUP(I58,Hoja2!A$3:I$54,9,0)</f>
        <v>USO EPP, LISTAS PREOPERACIONALES</v>
      </c>
      <c r="AD58" s="84"/>
      <c r="AE58" s="14"/>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5"/>
    </row>
    <row r="59" spans="1:151" s="13" customFormat="1" ht="40.5">
      <c r="A59" s="156"/>
      <c r="B59" s="153"/>
      <c r="C59" s="150"/>
      <c r="D59" s="147"/>
      <c r="E59" s="127"/>
      <c r="F59" s="127"/>
      <c r="G59" s="127"/>
      <c r="H59" s="109" t="str">
        <f>VLOOKUP(I59,Hoja2!A$3:I$54,2,0)</f>
        <v>INGRESO A POZOS, RED DE ACUEDUCTO, EXCAVACIONES</v>
      </c>
      <c r="I59" s="68" t="s">
        <v>196</v>
      </c>
      <c r="J59" s="109" t="str">
        <f>VLOOKUP(I59,Hoja2!A$3:I$54,3,0)</f>
        <v>INTOXICACIÓN, ASFIXIA</v>
      </c>
      <c r="K59" s="69"/>
      <c r="L59" s="109" t="str">
        <f>VLOOKUP(I59,Hoja2!A$3:I$54,4,0)</f>
        <v>PG INSPECCIONES, PG EMERGENCIA, REQUISITOS MÍNIMOS DE SEGURIDAD E HIGIENE PARA ESPACIOS CONFINADOS</v>
      </c>
      <c r="M59" s="109" t="str">
        <f>VLOOKUP(I59,Hoja2!A$3:I$54,5,0)</f>
        <v>ELEMENTOS DE PROTECCIÓN PERSONAL</v>
      </c>
      <c r="N59" s="70">
        <v>6</v>
      </c>
      <c r="O59" s="70">
        <v>3</v>
      </c>
      <c r="P59" s="70">
        <v>25</v>
      </c>
      <c r="Q59" s="70">
        <f t="shared" si="20"/>
        <v>18</v>
      </c>
      <c r="R59" s="70">
        <f t="shared" si="21"/>
        <v>450</v>
      </c>
      <c r="S59" s="70" t="str">
        <f t="shared" si="22"/>
        <v>A-18</v>
      </c>
      <c r="T59" s="62" t="str">
        <f t="shared" si="23"/>
        <v>II</v>
      </c>
      <c r="U59" s="62" t="str">
        <f t="shared" si="24"/>
        <v>No Aceptable o Aceptable con Control Especifico</v>
      </c>
      <c r="V59" s="69">
        <v>3</v>
      </c>
      <c r="W59" s="109" t="str">
        <f>VLOOKUP(I59,Hoja2!A$3:I$54,6,0)</f>
        <v>SECUELA, CALIFICACIÓN DE ENFERMEDAD LABORAL, MUERTE</v>
      </c>
      <c r="X59" s="73"/>
      <c r="Y59" s="73"/>
      <c r="Z59" s="73"/>
      <c r="AA59" s="72" t="str">
        <f>VLOOKUP(I59,Hoja2!A$3:I$54,7,0)</f>
        <v>NS ESPACIOS CONFINADOS</v>
      </c>
      <c r="AB59" s="72" t="str">
        <f>VLOOKUP(I59,Hoja2!A$3:I$54,8,0)</f>
        <v>BUENAS PRACTICAS, USO DE EPP Y COLECTIVOS</v>
      </c>
      <c r="AC59" s="73" t="str">
        <f>VLOOKUP(I59,Hoja2!A$3:I$54,9,0)</f>
        <v>LISTAS PREOPERACIONALES</v>
      </c>
      <c r="AD59" s="84"/>
      <c r="AE59" s="14"/>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5"/>
    </row>
    <row r="60" spans="1:151" s="13" customFormat="1" ht="44.25" customHeight="1">
      <c r="A60" s="156"/>
      <c r="B60" s="153"/>
      <c r="C60" s="150"/>
      <c r="D60" s="147"/>
      <c r="E60" s="127"/>
      <c r="F60" s="127"/>
      <c r="G60" s="127"/>
      <c r="H60" s="67" t="str">
        <f>VLOOKUP(I60,Hoja2!A$3:I$54,2,0)</f>
        <v>CARGA Y DESCARGA DE MÁQUINARIAS Y EQUIPOS</v>
      </c>
      <c r="I60" s="68" t="s">
        <v>216</v>
      </c>
      <c r="J60" s="67" t="str">
        <f>VLOOKUP(I60,Hoja2!A$3:I$54,3,0)</f>
        <v>APLASTAMIENTO, ATRAPAMIENTO, AMPUTACIÓN, PÉRDIDAS MATERIALES, FRACTURAS</v>
      </c>
      <c r="K60" s="69"/>
      <c r="L60" s="67" t="str">
        <f>VLOOKUP(I60,Hoja2!A$3:I$54,4,0)</f>
        <v>PG INSPECCIONES, PG EMERGENCIA, REQUISITOS MÍNIMOS DE SEGURIDAD E HIGIENE PARA TRABAJOS EN ALTURAS</v>
      </c>
      <c r="M60" s="67" t="str">
        <f>VLOOKUP(I60,Hoja2!A$3:I$54,5,0)</f>
        <v>NO OBSERVADO</v>
      </c>
      <c r="N60" s="70">
        <v>2</v>
      </c>
      <c r="O60" s="70">
        <v>1</v>
      </c>
      <c r="P60" s="70">
        <v>10</v>
      </c>
      <c r="Q60" s="70">
        <f t="shared" si="20"/>
        <v>2</v>
      </c>
      <c r="R60" s="70">
        <f t="shared" si="21"/>
        <v>20</v>
      </c>
      <c r="S60" s="70" t="str">
        <f t="shared" si="22"/>
        <v>B-2</v>
      </c>
      <c r="T60" s="62" t="str">
        <f t="shared" si="23"/>
        <v>IV</v>
      </c>
      <c r="U60" s="62" t="str">
        <f t="shared" si="24"/>
        <v>Aceptable</v>
      </c>
      <c r="V60" s="69">
        <v>3</v>
      </c>
      <c r="W60" s="67" t="str">
        <f>VLOOKUP(I60,Hoja2!A$3:I$54,6,0)</f>
        <v>SECUELA, CALIFICACIÓN DE ENFERMEDAD LABORAL, MUERTE</v>
      </c>
      <c r="X60" s="73"/>
      <c r="Y60" s="73"/>
      <c r="Z60" s="73"/>
      <c r="AA60" s="72" t="str">
        <f>VLOOKUP(I60,Hoja2!A$3:I$54,7,0)</f>
        <v>NS DE IZAJE</v>
      </c>
      <c r="AB60" s="72" t="str">
        <f>VLOOKUP(I60,Hoja2!A$3:I$54,8,0)</f>
        <v>BUENAS PRACTICAS, INSPECCIONES PREOPERACIONALES</v>
      </c>
      <c r="AC60" s="73" t="str">
        <f>VLOOKUP(I60,Hoja2!A$3:I$54,9,0)</f>
        <v>USO ADECUADO DE LENGUAJE PARA OPERACIONES DE IZAJE</v>
      </c>
      <c r="AD60" s="84"/>
      <c r="AE60" s="14"/>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5"/>
    </row>
    <row r="61" spans="1:151" s="13" customFormat="1" ht="47.25" customHeight="1">
      <c r="A61" s="156"/>
      <c r="B61" s="153"/>
      <c r="C61" s="150"/>
      <c r="D61" s="147"/>
      <c r="E61" s="127"/>
      <c r="F61" s="127"/>
      <c r="G61" s="127"/>
      <c r="H61" s="67" t="str">
        <f>VLOOKUP(I61,Hoja2!A$3:I$54,2,0)</f>
        <v>AUSENCIA O EXCESO DE LUZ EN UN AMBIENTE</v>
      </c>
      <c r="I61" s="68" t="s">
        <v>47</v>
      </c>
      <c r="J61" s="67" t="str">
        <f>VLOOKUP(I61,Hoja2!A$3:I$54,3,0)</f>
        <v>ESTRÉS, DIFICULTAD PARA VER, CANSANCIO VISUAL</v>
      </c>
      <c r="K61" s="69"/>
      <c r="L61" s="67" t="str">
        <f>VLOOKUP(I61,Hoja2!A$3:I$54,4,0)</f>
        <v>PG INSPECCIONES, PG EMERGENCIA</v>
      </c>
      <c r="M61" s="67" t="str">
        <f>VLOOKUP(I61,Hoja2!A$3:I$54,5,0)</f>
        <v>NO OBSERVADO</v>
      </c>
      <c r="N61" s="70">
        <v>10</v>
      </c>
      <c r="O61" s="70">
        <v>3</v>
      </c>
      <c r="P61" s="70">
        <v>25</v>
      </c>
      <c r="Q61" s="70">
        <f t="shared" si="20"/>
        <v>30</v>
      </c>
      <c r="R61" s="70">
        <f t="shared" si="21"/>
        <v>750</v>
      </c>
      <c r="S61" s="70" t="str">
        <f t="shared" si="22"/>
        <v>MA-30</v>
      </c>
      <c r="T61" s="62" t="str">
        <f t="shared" si="23"/>
        <v>I</v>
      </c>
      <c r="U61" s="62" t="str">
        <f t="shared" si="24"/>
        <v>No Aceptable</v>
      </c>
      <c r="V61" s="69">
        <v>3</v>
      </c>
      <c r="W61" s="67" t="str">
        <f>VLOOKUP(I61,Hoja2!A$3:I$54,6,0)</f>
        <v>SECUELA, CALIFICACIÓN DE ENFERMEDAD LABORAL</v>
      </c>
      <c r="X61" s="73"/>
      <c r="Y61" s="73"/>
      <c r="Z61" s="73"/>
      <c r="AA61" s="72" t="str">
        <f>VLOOKUP(I61,Hoja2!A$3:I$54,7,0)</f>
        <v>N/A</v>
      </c>
      <c r="AB61" s="72" t="str">
        <f>VLOOKUP(I61,Hoja2!A$3:I$54,8,0)</f>
        <v>AUTOCUIDADO E HIGIENE</v>
      </c>
      <c r="AC61" s="73" t="str">
        <f>VLOOKUP(I61,Hoja2!A$3:I$54,9,0)</f>
        <v>PG HIGIENE</v>
      </c>
      <c r="AD61" s="84"/>
      <c r="AE61" s="14"/>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5"/>
    </row>
    <row r="62" spans="1:151" s="13" customFormat="1" ht="42.75" customHeight="1">
      <c r="A62" s="156"/>
      <c r="B62" s="153"/>
      <c r="C62" s="150"/>
      <c r="D62" s="147"/>
      <c r="E62" s="127"/>
      <c r="F62" s="127"/>
      <c r="G62" s="127"/>
      <c r="H62" s="67" t="str">
        <f>VLOOKUP(I62,Hoja2!A$3:I$54,2,0)</f>
        <v>MÁQUINARIA O EQUIPO</v>
      </c>
      <c r="I62" s="68" t="s">
        <v>54</v>
      </c>
      <c r="J62" s="67" t="str">
        <f>VLOOKUP(I62,Hoja2!A$3:I$54,3,0)</f>
        <v>SORDERA, ESTRÉS, HIPOACUSIA, CEFALÉA, IRRATIBILIDAD</v>
      </c>
      <c r="K62" s="69"/>
      <c r="L62" s="67" t="str">
        <f>VLOOKUP(I62,Hoja2!A$3:I$54,4,0)</f>
        <v>PG INSPECCIONES, PG EMERGENCIA</v>
      </c>
      <c r="M62" s="67" t="str">
        <f>VLOOKUP(I62,Hoja2!A$3:I$54,5,0)</f>
        <v>PVE RUIDO</v>
      </c>
      <c r="N62" s="70">
        <v>10</v>
      </c>
      <c r="O62" s="70">
        <v>4</v>
      </c>
      <c r="P62" s="70">
        <v>25</v>
      </c>
      <c r="Q62" s="70">
        <f t="shared" si="20"/>
        <v>40</v>
      </c>
      <c r="R62" s="70">
        <f t="shared" si="21"/>
        <v>1000</v>
      </c>
      <c r="S62" s="70" t="str">
        <f t="shared" si="22"/>
        <v>MA-40</v>
      </c>
      <c r="T62" s="62" t="str">
        <f t="shared" si="23"/>
        <v>I</v>
      </c>
      <c r="U62" s="62" t="str">
        <f t="shared" si="24"/>
        <v>No Aceptable</v>
      </c>
      <c r="V62" s="69">
        <v>3</v>
      </c>
      <c r="W62" s="67" t="str">
        <f>VLOOKUP(I62,Hoja2!A$3:I$54,6,0)</f>
        <v>SECUELA, CALIFICACIÓN DE ENFERMEDAD LABORAL</v>
      </c>
      <c r="X62" s="73"/>
      <c r="Y62" s="73"/>
      <c r="Z62" s="73"/>
      <c r="AA62" s="72" t="str">
        <f>VLOOKUP(I62,Hoja2!A$3:I$54,7,0)</f>
        <v>N/A</v>
      </c>
      <c r="AB62" s="72" t="str">
        <f>VLOOKUP(I62,Hoja2!A$3:I$54,8,0)</f>
        <v>AUTOCUIDADO E HIGIENE</v>
      </c>
      <c r="AC62" s="73" t="str">
        <f>VLOOKUP(I62,Hoja2!A$3:I$54,9,0)</f>
        <v>FORTALECIMIENTO PV RUIDO</v>
      </c>
      <c r="AD62" s="84"/>
      <c r="AE62" s="14"/>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5"/>
    </row>
    <row r="63" spans="1:151" s="13" customFormat="1" ht="42.75" customHeight="1">
      <c r="A63" s="156"/>
      <c r="B63" s="153"/>
      <c r="C63" s="150"/>
      <c r="D63" s="147"/>
      <c r="E63" s="127"/>
      <c r="F63" s="127"/>
      <c r="G63" s="127"/>
      <c r="H63" s="67" t="str">
        <f>VLOOKUP(I63,Hoja2!A$3:I$54,2,0)</f>
        <v>MÁQUINARIA O EQUIPO</v>
      </c>
      <c r="I63" s="68" t="s">
        <v>59</v>
      </c>
      <c r="J63" s="67" t="str">
        <f>VLOOKUP(I63,Hoja2!A$3:I$54,3,0)</f>
        <v>MAREOS, VÓMITOS, Y SÍNTOMAS NEURÓLOGICOS</v>
      </c>
      <c r="K63" s="69"/>
      <c r="L63" s="67" t="str">
        <f>VLOOKUP(I63,Hoja2!A$3:I$54,4,0)</f>
        <v>PG INSPECCIONES, PG EMERGENCIA</v>
      </c>
      <c r="M63" s="67" t="str">
        <f>VLOOKUP(I63,Hoja2!A$3:I$54,5,0)</f>
        <v>PVE RUIDO</v>
      </c>
      <c r="N63" s="70">
        <v>2</v>
      </c>
      <c r="O63" s="70">
        <v>3</v>
      </c>
      <c r="P63" s="70">
        <v>10</v>
      </c>
      <c r="Q63" s="70">
        <f t="shared" si="20"/>
        <v>6</v>
      </c>
      <c r="R63" s="70">
        <f t="shared" si="21"/>
        <v>60</v>
      </c>
      <c r="S63" s="70" t="str">
        <f t="shared" si="22"/>
        <v>M-6</v>
      </c>
      <c r="T63" s="62" t="str">
        <f t="shared" si="23"/>
        <v>III</v>
      </c>
      <c r="U63" s="62" t="str">
        <f t="shared" si="24"/>
        <v>Mejorable</v>
      </c>
      <c r="V63" s="69">
        <v>3</v>
      </c>
      <c r="W63" s="67" t="str">
        <f>VLOOKUP(I63,Hoja2!A$3:I$54,6,0)</f>
        <v>SECUELA, CALIFICACIÓN DE ENFERMEDAD LABORAL</v>
      </c>
      <c r="X63" s="73"/>
      <c r="Y63" s="73"/>
      <c r="Z63" s="73"/>
      <c r="AA63" s="72" t="str">
        <f>VLOOKUP(I63,Hoja2!A$3:I$54,7,0)</f>
        <v>N/A</v>
      </c>
      <c r="AB63" s="72" t="str">
        <f>VLOOKUP(I63,Hoja2!A$3:I$54,8,0)</f>
        <v>AUTOCUIDADO</v>
      </c>
      <c r="AC63" s="73" t="str">
        <f>VLOOKUP(I63,Hoja2!A$3:I$54,9,0)</f>
        <v>PG HIGIENE</v>
      </c>
      <c r="AD63" s="84"/>
      <c r="AE63" s="14"/>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5"/>
    </row>
    <row r="64" spans="1:151" s="13" customFormat="1" ht="60" customHeight="1">
      <c r="A64" s="156"/>
      <c r="B64" s="153"/>
      <c r="C64" s="150"/>
      <c r="D64" s="147"/>
      <c r="E64" s="127"/>
      <c r="F64" s="127"/>
      <c r="G64" s="127"/>
      <c r="H64" s="67" t="str">
        <f>VLOOKUP(I64,Hoja2!A$3:I$54,2,0)</f>
        <v>X, GAMMA, ALFA, BETA, NEUTRONES</v>
      </c>
      <c r="I64" s="68" t="s">
        <v>69</v>
      </c>
      <c r="J64" s="67" t="str">
        <f>VLOOKUP(I64,Hoja2!A$3:I$54,3,0)</f>
        <v>QUEMADURAS</v>
      </c>
      <c r="K64" s="69"/>
      <c r="L64" s="67" t="str">
        <f>VLOOKUP(I64,Hoja2!A$3:I$54,4,0)</f>
        <v>PG INSPECCIONES, PG EMERGENCIA</v>
      </c>
      <c r="M64" s="67" t="str">
        <f>VLOOKUP(I64,Hoja2!A$3:I$54,5,0)</f>
        <v>PVE RADIACIÓN</v>
      </c>
      <c r="N64" s="70">
        <v>2</v>
      </c>
      <c r="O64" s="70">
        <v>3</v>
      </c>
      <c r="P64" s="70">
        <v>10</v>
      </c>
      <c r="Q64" s="70">
        <f t="shared" si="20"/>
        <v>6</v>
      </c>
      <c r="R64" s="70">
        <f t="shared" si="21"/>
        <v>60</v>
      </c>
      <c r="S64" s="70" t="str">
        <f t="shared" si="22"/>
        <v>M-6</v>
      </c>
      <c r="T64" s="62" t="str">
        <f t="shared" si="23"/>
        <v>III</v>
      </c>
      <c r="U64" s="62" t="str">
        <f t="shared" si="24"/>
        <v>Mejorable</v>
      </c>
      <c r="V64" s="69">
        <v>3</v>
      </c>
      <c r="W64" s="67" t="str">
        <f>VLOOKUP(I64,Hoja2!A$3:I$54,6,0)</f>
        <v>SECUELA, CALIFICACIÓN DE ENFERMEDAD LABORAL, MUERTE</v>
      </c>
      <c r="X64" s="73"/>
      <c r="Y64" s="73"/>
      <c r="Z64" s="73"/>
      <c r="AA64" s="72" t="str">
        <f>VLOOKUP(I64,Hoja2!A$3:I$54,7,0)</f>
        <v>N/A</v>
      </c>
      <c r="AB64" s="72" t="str">
        <f>VLOOKUP(I64,Hoja2!A$3:I$54,8,0)</f>
        <v>N/A</v>
      </c>
      <c r="AC64" s="73" t="str">
        <f>VLOOKUP(I64,Hoja2!A$3:I$54,9,0)</f>
        <v>FORTALECIMIENTO PVE RADIACIÓN</v>
      </c>
      <c r="AD64" s="84"/>
      <c r="AE64" s="14"/>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5"/>
    </row>
    <row r="65" spans="1:151" s="13" customFormat="1" ht="42.75" customHeight="1">
      <c r="A65" s="156"/>
      <c r="B65" s="153"/>
      <c r="C65" s="150"/>
      <c r="D65" s="147"/>
      <c r="E65" s="127"/>
      <c r="F65" s="127"/>
      <c r="G65" s="127"/>
      <c r="H65" s="67" t="str">
        <f>VLOOKUP(I65,Hoja2!A$3:I$54,2,0)</f>
        <v>POLVOS INORGÁNICOS</v>
      </c>
      <c r="I65" s="68" t="s">
        <v>78</v>
      </c>
      <c r="J65" s="67" t="str">
        <f>VLOOKUP(I65,Hoja2!A$3:I$54,3,0)</f>
        <v>COMPLICACIONES RESPIRATORIAS</v>
      </c>
      <c r="K65" s="69"/>
      <c r="L65" s="67" t="str">
        <f>VLOOKUP(I65,Hoja2!A$3:I$54,4,0)</f>
        <v>PG INSPECCIONES, PG EMERGENCIA, PG RIESGO QUÍMICO</v>
      </c>
      <c r="M65" s="67" t="str">
        <f>VLOOKUP(I65,Hoja2!A$3:I$54,5,0)</f>
        <v>ELEMENTOS DE PROTECCIÓN PERSONAL</v>
      </c>
      <c r="N65" s="70">
        <v>2</v>
      </c>
      <c r="O65" s="70">
        <v>3</v>
      </c>
      <c r="P65" s="70">
        <v>10</v>
      </c>
      <c r="Q65" s="70">
        <f t="shared" si="20"/>
        <v>6</v>
      </c>
      <c r="R65" s="70">
        <f t="shared" si="21"/>
        <v>60</v>
      </c>
      <c r="S65" s="70" t="str">
        <f t="shared" si="22"/>
        <v>M-6</v>
      </c>
      <c r="T65" s="62" t="str">
        <f t="shared" si="23"/>
        <v>III</v>
      </c>
      <c r="U65" s="62" t="str">
        <f t="shared" si="24"/>
        <v>Mejorable</v>
      </c>
      <c r="V65" s="69">
        <v>3</v>
      </c>
      <c r="W65" s="67" t="str">
        <f>VLOOKUP(I65,Hoja2!A$3:I$54,6,0)</f>
        <v>SECUELA, CALIFICACIÓN DE ENFERMEDAD LABORAL</v>
      </c>
      <c r="X65" s="73"/>
      <c r="Y65" s="73"/>
      <c r="Z65" s="73"/>
      <c r="AA65" s="72" t="str">
        <f>VLOOKUP(I65,Hoja2!A$3:I$54,7,0)</f>
        <v>NS QUIMICOS</v>
      </c>
      <c r="AB65" s="72" t="str">
        <f>VLOOKUP(I65,Hoja2!A$3:I$54,8,0)</f>
        <v>BUENAS PRACTICAS Y USO DE EPP</v>
      </c>
      <c r="AC65" s="73" t="str">
        <f>VLOOKUP(I65,Hoja2!A$3:I$54,9,0)</f>
        <v>PG HIGIENE</v>
      </c>
      <c r="AD65" s="84"/>
      <c r="AE65" s="14"/>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5"/>
    </row>
    <row r="66" spans="1:151" s="13" customFormat="1" ht="42.75" customHeight="1">
      <c r="A66" s="156"/>
      <c r="B66" s="153"/>
      <c r="C66" s="150"/>
      <c r="D66" s="147"/>
      <c r="E66" s="127"/>
      <c r="F66" s="127"/>
      <c r="G66" s="127"/>
      <c r="H66" s="67" t="str">
        <f>VLOOKUP(I66,Hoja2!A$3:I$54,2,0)</f>
        <v>MATERIAL PARTICULADO</v>
      </c>
      <c r="I66" s="68" t="s">
        <v>84</v>
      </c>
      <c r="J66" s="67" t="str">
        <f>VLOOKUP(I66,Hoja2!A$3:I$54,3,0)</f>
        <v>COMPLICACIONES RESPIRATORIAS</v>
      </c>
      <c r="K66" s="69"/>
      <c r="L66" s="67" t="str">
        <f>VLOOKUP(I66,Hoja2!A$3:I$54,4,0)</f>
        <v>PG INSPECCIONES, PG EMERGENCIA, PG RIESGO QUÍMICO</v>
      </c>
      <c r="M66" s="67" t="str">
        <f>VLOOKUP(I66,Hoja2!A$3:I$54,5,0)</f>
        <v>ELEMENTOS DE PROTECCIÓN PERSONAL</v>
      </c>
      <c r="N66" s="70">
        <v>2</v>
      </c>
      <c r="O66" s="70">
        <v>1</v>
      </c>
      <c r="P66" s="70">
        <v>10</v>
      </c>
      <c r="Q66" s="70">
        <f t="shared" si="20"/>
        <v>2</v>
      </c>
      <c r="R66" s="70">
        <f t="shared" si="21"/>
        <v>20</v>
      </c>
      <c r="S66" s="70" t="str">
        <f t="shared" si="22"/>
        <v>B-2</v>
      </c>
      <c r="T66" s="62" t="str">
        <f t="shared" si="23"/>
        <v>IV</v>
      </c>
      <c r="U66" s="62" t="str">
        <f t="shared" si="24"/>
        <v>Aceptable</v>
      </c>
      <c r="V66" s="69">
        <v>3</v>
      </c>
      <c r="W66" s="67" t="str">
        <f>VLOOKUP(I66,Hoja2!A$3:I$54,6,0)</f>
        <v>SECUELA, CALIFICACIÓN DE ENFERMEDAD LABORAL</v>
      </c>
      <c r="X66" s="73"/>
      <c r="Y66" s="73"/>
      <c r="Z66" s="73"/>
      <c r="AA66" s="72" t="str">
        <f>VLOOKUP(I66,Hoja2!A$3:I$54,7,0)</f>
        <v>NS QUIMICOS</v>
      </c>
      <c r="AB66" s="72" t="str">
        <f>VLOOKUP(I66,Hoja2!A$3:I$54,8,0)</f>
        <v>BUENAS PRACTICAS Y USO DE EPP</v>
      </c>
      <c r="AC66" s="73" t="str">
        <f>VLOOKUP(I66,Hoja2!A$3:I$54,9,0)</f>
        <v>FORTALECIMIENTO PVE QUÍMICO</v>
      </c>
      <c r="AD66" s="84"/>
      <c r="AE66" s="14"/>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5"/>
    </row>
    <row r="67" spans="1:151" s="13" customFormat="1" ht="41.25" customHeight="1">
      <c r="A67" s="156"/>
      <c r="B67" s="153"/>
      <c r="C67" s="150"/>
      <c r="D67" s="147"/>
      <c r="E67" s="127"/>
      <c r="F67" s="127"/>
      <c r="G67" s="127"/>
      <c r="H67" s="67" t="str">
        <f>VLOOKUP(I67,Hoja2!A$3:I$54,2,0)</f>
        <v>HUMOS METÁLICOS O NO METÁLICOS</v>
      </c>
      <c r="I67" s="68" t="s">
        <v>93</v>
      </c>
      <c r="J67" s="67" t="str">
        <f>VLOOKUP(I67,Hoja2!A$3:I$54,3,0)</f>
        <v>COMPLICACIONES RESPIRATORIAS</v>
      </c>
      <c r="K67" s="69"/>
      <c r="L67" s="67" t="str">
        <f>VLOOKUP(I67,Hoja2!A$3:I$54,4,0)</f>
        <v>PG INSPECCIONES, PG EMERGENCIA, PG RIESGO QUÍMICO</v>
      </c>
      <c r="M67" s="67" t="str">
        <f>VLOOKUP(I67,Hoja2!A$3:I$54,5,0)</f>
        <v>ELEMENTOS DE PROTECCIÓN PERSONAL</v>
      </c>
      <c r="N67" s="70">
        <v>2</v>
      </c>
      <c r="O67" s="70">
        <v>1</v>
      </c>
      <c r="P67" s="70">
        <v>10</v>
      </c>
      <c r="Q67" s="70">
        <f t="shared" si="20"/>
        <v>2</v>
      </c>
      <c r="R67" s="70">
        <f t="shared" si="21"/>
        <v>20</v>
      </c>
      <c r="S67" s="70" t="str">
        <f t="shared" si="22"/>
        <v>B-2</v>
      </c>
      <c r="T67" s="62" t="str">
        <f t="shared" si="23"/>
        <v>IV</v>
      </c>
      <c r="U67" s="62" t="str">
        <f t="shared" si="24"/>
        <v>Aceptable</v>
      </c>
      <c r="V67" s="69">
        <v>3</v>
      </c>
      <c r="W67" s="67" t="str">
        <f>VLOOKUP(I67,Hoja2!A$3:I$54,6,0)</f>
        <v>SECUELA, CALIFICACIÓN DE ENFERMEDAD LABORAL, MUERTE</v>
      </c>
      <c r="X67" s="73"/>
      <c r="Y67" s="73"/>
      <c r="Z67" s="73"/>
      <c r="AA67" s="72" t="str">
        <f>VLOOKUP(I67,Hoja2!A$3:I$54,7,0)</f>
        <v>NS QUIMICOS</v>
      </c>
      <c r="AB67" s="72" t="str">
        <f>VLOOKUP(I67,Hoja2!A$3:I$54,8,0)</f>
        <v>BUENAS PRACTICAS, AUTOCUIDADO Y EPP</v>
      </c>
      <c r="AC67" s="73" t="str">
        <f>VLOOKUP(I67,Hoja2!A$3:I$54,9,0)</f>
        <v>FORTALECIMIENTO PVE QUÍMICO</v>
      </c>
      <c r="AD67" s="84"/>
      <c r="AE67" s="14"/>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5"/>
    </row>
    <row r="68" spans="1:151" s="13" customFormat="1" ht="46.5" customHeight="1">
      <c r="A68" s="156"/>
      <c r="B68" s="153"/>
      <c r="C68" s="150"/>
      <c r="D68" s="147"/>
      <c r="E68" s="127"/>
      <c r="F68" s="127"/>
      <c r="G68" s="127"/>
      <c r="H68" s="67" t="str">
        <f>VLOOKUP(I68,Hoja2!A$3:I$54,2,0)</f>
        <v>MICROORGANISMOS</v>
      </c>
      <c r="I68" s="68" t="s">
        <v>237</v>
      </c>
      <c r="J68" s="67" t="str">
        <f>VLOOKUP(I68,Hoja2!A$3:I$54,3,0)</f>
        <v>GRIPAS, NAUSEAS, MAREOS, MALESTAR GENERAL</v>
      </c>
      <c r="K68" s="69"/>
      <c r="L68" s="67" t="str">
        <f>VLOOKUP(I68,Hoja2!A$3:I$54,4,0)</f>
        <v>PG INSPECCIONES, PG EMERGENCIA</v>
      </c>
      <c r="M68" s="67" t="str">
        <f>VLOOKUP(I68,Hoja2!A$3:I$54,5,0)</f>
        <v>PVE BIOLÓGICO</v>
      </c>
      <c r="N68" s="70">
        <v>2</v>
      </c>
      <c r="O68" s="70">
        <v>1</v>
      </c>
      <c r="P68" s="70">
        <v>10</v>
      </c>
      <c r="Q68" s="70">
        <f t="shared" si="20"/>
        <v>2</v>
      </c>
      <c r="R68" s="70">
        <f t="shared" si="21"/>
        <v>20</v>
      </c>
      <c r="S68" s="70" t="str">
        <f t="shared" si="22"/>
        <v>B-2</v>
      </c>
      <c r="T68" s="62" t="str">
        <f t="shared" si="23"/>
        <v>IV</v>
      </c>
      <c r="U68" s="62" t="str">
        <f t="shared" si="24"/>
        <v>Aceptable</v>
      </c>
      <c r="V68" s="69">
        <v>3</v>
      </c>
      <c r="W68" s="67" t="str">
        <f>VLOOKUP(I68,Hoja2!A$3:I$54,6,0)</f>
        <v>SECUELA</v>
      </c>
      <c r="X68" s="73"/>
      <c r="Y68" s="73"/>
      <c r="Z68" s="73"/>
      <c r="AA68" s="72" t="str">
        <f>VLOOKUP(I68,Hoja2!A$3:I$54,7,0)</f>
        <v>NS BIOLÓGICO</v>
      </c>
      <c r="AB68" s="72" t="str">
        <f>VLOOKUP(I68,Hoja2!A$3:I$54,8,0)</f>
        <v>N/A</v>
      </c>
      <c r="AC68" s="73" t="str">
        <f>VLOOKUP(I68,Hoja2!A$3:I$54,9,0)</f>
        <v>BUENAS PRACTICAS</v>
      </c>
      <c r="AD68" s="84"/>
      <c r="AE68" s="14"/>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5"/>
    </row>
    <row r="69" spans="1:151" s="13" customFormat="1" ht="55.5" customHeight="1">
      <c r="A69" s="156"/>
      <c r="B69" s="153"/>
      <c r="C69" s="150"/>
      <c r="D69" s="147"/>
      <c r="E69" s="127"/>
      <c r="F69" s="127"/>
      <c r="G69" s="127"/>
      <c r="H69" s="67" t="str">
        <f>VLOOKUP(I69,Hoja2!A$3:I$54,2,0)</f>
        <v>MICROORGANISMOS EN EL AMBIENTE</v>
      </c>
      <c r="I69" s="68" t="s">
        <v>240</v>
      </c>
      <c r="J69" s="67" t="str">
        <f>VLOOKUP(I69,Hoja2!A$3:I$54,3,0)</f>
        <v>LESIONES EN LA PIEL, MALESTAR GENERAL</v>
      </c>
      <c r="K69" s="69"/>
      <c r="L69" s="67" t="str">
        <f>VLOOKUP(I69,Hoja2!A$3:I$54,4,0)</f>
        <v>PG INSPECCIONES, PG EMERGENCIA</v>
      </c>
      <c r="M69" s="67" t="str">
        <f>VLOOKUP(I69,Hoja2!A$3:I$54,5,0)</f>
        <v>PVE BIOLÓGICO, ELEMENTOS DE PROTECCION PERSONAL</v>
      </c>
      <c r="N69" s="70">
        <v>2</v>
      </c>
      <c r="O69" s="70">
        <v>3</v>
      </c>
      <c r="P69" s="70">
        <v>10</v>
      </c>
      <c r="Q69" s="70">
        <f t="shared" si="20"/>
        <v>6</v>
      </c>
      <c r="R69" s="70">
        <f t="shared" si="21"/>
        <v>60</v>
      </c>
      <c r="S69" s="70" t="str">
        <f t="shared" si="22"/>
        <v>M-6</v>
      </c>
      <c r="T69" s="62" t="str">
        <f t="shared" si="23"/>
        <v>III</v>
      </c>
      <c r="U69" s="62" t="str">
        <f t="shared" si="24"/>
        <v>Mejorable</v>
      </c>
      <c r="V69" s="69">
        <v>3</v>
      </c>
      <c r="W69" s="67" t="str">
        <f>VLOOKUP(I69,Hoja2!A$3:I$54,6,0)</f>
        <v>SECUELA, CALIFICACIÓN DE ENFERMEDAD LABORAL, MUERTE</v>
      </c>
      <c r="X69" s="73"/>
      <c r="Y69" s="73"/>
      <c r="Z69" s="73"/>
      <c r="AA69" s="72" t="str">
        <f>VLOOKUP(I69,Hoja2!A$3:I$54,7,0)</f>
        <v>NS BIOLÓGICO</v>
      </c>
      <c r="AB69" s="72" t="str">
        <f>VLOOKUP(I69,Hoja2!A$3:I$54,8,0)</f>
        <v>AUTOCIODADO E HIGIENE, USO DE EPP</v>
      </c>
      <c r="AC69" s="73" t="str">
        <f>VLOOKUP(I69,Hoja2!A$3:I$54,9,0)</f>
        <v>N/A</v>
      </c>
      <c r="AD69" s="84"/>
      <c r="AE69" s="14"/>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5"/>
    </row>
    <row r="70" spans="1:151" s="13" customFormat="1" ht="49.5" customHeight="1">
      <c r="A70" s="156"/>
      <c r="B70" s="153"/>
      <c r="C70" s="150"/>
      <c r="D70" s="147"/>
      <c r="E70" s="127"/>
      <c r="F70" s="127"/>
      <c r="G70" s="127"/>
      <c r="H70" s="67" t="str">
        <f>VLOOKUP(I70,Hoja2!A$3:I$54,2,0)</f>
        <v>HONGOS</v>
      </c>
      <c r="I70" s="68" t="s">
        <v>113</v>
      </c>
      <c r="J70" s="67" t="str">
        <f>VLOOKUP(I70,Hoja2!A$3:I$54,3,0)</f>
        <v>LESIONES EN LA PIEL</v>
      </c>
      <c r="K70" s="69"/>
      <c r="L70" s="67" t="str">
        <f>VLOOKUP(I70,Hoja2!A$3:I$54,4,0)</f>
        <v>PG INSPECCIONES, PG EMERGENCIA</v>
      </c>
      <c r="M70" s="67" t="str">
        <f>VLOOKUP(I70,Hoja2!A$3:I$54,5,0)</f>
        <v>PVE BIOLÓGICO</v>
      </c>
      <c r="N70" s="70">
        <v>2</v>
      </c>
      <c r="O70" s="70">
        <v>1</v>
      </c>
      <c r="P70" s="70">
        <v>10</v>
      </c>
      <c r="Q70" s="70">
        <f t="shared" si="20"/>
        <v>2</v>
      </c>
      <c r="R70" s="70">
        <f t="shared" si="21"/>
        <v>20</v>
      </c>
      <c r="S70" s="70" t="str">
        <f t="shared" si="22"/>
        <v>B-2</v>
      </c>
      <c r="T70" s="62" t="str">
        <f t="shared" si="23"/>
        <v>IV</v>
      </c>
      <c r="U70" s="62" t="str">
        <f t="shared" si="24"/>
        <v>Aceptable</v>
      </c>
      <c r="V70" s="69">
        <v>3</v>
      </c>
      <c r="W70" s="67" t="str">
        <f>VLOOKUP(I70,Hoja2!A$3:I$54,6,0)</f>
        <v>SECUELA</v>
      </c>
      <c r="X70" s="73"/>
      <c r="Y70" s="73"/>
      <c r="Z70" s="73"/>
      <c r="AA70" s="72" t="str">
        <f>VLOOKUP(I70,Hoja2!A$3:I$54,7,0)</f>
        <v>NS BIOLÓGICO</v>
      </c>
      <c r="AB70" s="72" t="str">
        <f>VLOOKUP(I70,Hoja2!A$3:I$54,8,0)</f>
        <v>AUTOCUIDADO E HIGIENE, USO DE EPP</v>
      </c>
      <c r="AC70" s="73" t="str">
        <f>VLOOKUP(I70,Hoja2!A$3:I$54,9,0)</f>
        <v>N/A</v>
      </c>
      <c r="AD70" s="84"/>
      <c r="AE70" s="14"/>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5"/>
    </row>
    <row r="71" spans="1:151" s="13" customFormat="1" ht="40.5">
      <c r="A71" s="156"/>
      <c r="B71" s="153"/>
      <c r="C71" s="150"/>
      <c r="D71" s="147"/>
      <c r="E71" s="127"/>
      <c r="F71" s="127"/>
      <c r="G71" s="127"/>
      <c r="H71" s="67" t="str">
        <f>VLOOKUP(I71,Hoja2!A$3:I$54,2,0)</f>
        <v>FLUIDOS</v>
      </c>
      <c r="I71" s="68" t="s">
        <v>117</v>
      </c>
      <c r="J71" s="67" t="str">
        <f>VLOOKUP(I71,Hoja2!A$3:I$54,3,0)</f>
        <v>LESIONES DÉRMICAS</v>
      </c>
      <c r="K71" s="69"/>
      <c r="L71" s="67" t="str">
        <f>VLOOKUP(I71,Hoja2!A$3:I$54,4,0)</f>
        <v>PG INSPECCIONES, PG EMERGENCIA</v>
      </c>
      <c r="M71" s="67" t="str">
        <f>VLOOKUP(I71,Hoja2!A$3:I$54,5,0)</f>
        <v>PVE BIOLÓGICO, ELEMENTOS DE PROTECCION PERSONAL</v>
      </c>
      <c r="N71" s="70">
        <v>2</v>
      </c>
      <c r="O71" s="70">
        <v>4</v>
      </c>
      <c r="P71" s="70">
        <v>25</v>
      </c>
      <c r="Q71" s="70">
        <f t="shared" si="20"/>
        <v>8</v>
      </c>
      <c r="R71" s="70">
        <f t="shared" si="21"/>
        <v>200</v>
      </c>
      <c r="S71" s="70" t="str">
        <f t="shared" si="22"/>
        <v>M-8</v>
      </c>
      <c r="T71" s="62" t="str">
        <f t="shared" si="23"/>
        <v>II</v>
      </c>
      <c r="U71" s="62" t="str">
        <f t="shared" si="24"/>
        <v>No Aceptable o Aceptable con Control Especifico</v>
      </c>
      <c r="V71" s="69">
        <v>3</v>
      </c>
      <c r="W71" s="67" t="str">
        <f>VLOOKUP(I71,Hoja2!A$3:I$54,6,0)</f>
        <v>SECUELA, CALIFICACIÓN DE ENFERMEDAD LABORAL, MUERTE</v>
      </c>
      <c r="X71" s="73"/>
      <c r="Y71" s="73"/>
      <c r="Z71" s="73"/>
      <c r="AA71" s="72" t="str">
        <f>VLOOKUP(I71,Hoja2!A$3:I$54,7,0)</f>
        <v>NS BIOLÓGICO</v>
      </c>
      <c r="AB71" s="72" t="str">
        <f>VLOOKUP(I71,Hoja2!A$3:I$54,8,0)</f>
        <v>AUTOCUIDADO E HIGIENE, USO DE EPP</v>
      </c>
      <c r="AC71" s="73" t="str">
        <f>VLOOKUP(I71,Hoja2!A$3:I$54,9,0)</f>
        <v>N/A</v>
      </c>
      <c r="AD71" s="84"/>
      <c r="AE71" s="14"/>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5"/>
    </row>
    <row r="72" spans="1:151" s="13" customFormat="1" ht="25.5">
      <c r="A72" s="156"/>
      <c r="B72" s="153"/>
      <c r="C72" s="150"/>
      <c r="D72" s="147"/>
      <c r="E72" s="127"/>
      <c r="F72" s="127"/>
      <c r="G72" s="127"/>
      <c r="H72" s="67" t="str">
        <f>VLOOKUP(I72,Hoja2!A$3:I$54,2,0)</f>
        <v>PARÁSITOS</v>
      </c>
      <c r="I72" s="68" t="s">
        <v>119</v>
      </c>
      <c r="J72" s="67" t="str">
        <f>VLOOKUP(I72,Hoja2!A$3:I$54,3,0)</f>
        <v>LESIONES, INFECCIONES PARASITARIAS</v>
      </c>
      <c r="K72" s="69"/>
      <c r="L72" s="67" t="str">
        <f>VLOOKUP(I72,Hoja2!A$3:I$54,4,0)</f>
        <v>PG INSPECCIONES, PG EMERGENCIA</v>
      </c>
      <c r="M72" s="67" t="str">
        <f>VLOOKUP(I72,Hoja2!A$3:I$54,5,0)</f>
        <v>PVE BIOLÓGICO, ELEMENTOS DE PROTECCION PERSONAL</v>
      </c>
      <c r="N72" s="70">
        <v>2</v>
      </c>
      <c r="O72" s="70">
        <v>2</v>
      </c>
      <c r="P72" s="70">
        <v>10</v>
      </c>
      <c r="Q72" s="70">
        <f t="shared" si="20"/>
        <v>4</v>
      </c>
      <c r="R72" s="70">
        <f t="shared" si="21"/>
        <v>40</v>
      </c>
      <c r="S72" s="70" t="str">
        <f t="shared" si="22"/>
        <v>B-4</v>
      </c>
      <c r="T72" s="62" t="str">
        <f t="shared" si="23"/>
        <v>III</v>
      </c>
      <c r="U72" s="62" t="str">
        <f t="shared" si="24"/>
        <v>Mejorable</v>
      </c>
      <c r="V72" s="69">
        <v>3</v>
      </c>
      <c r="W72" s="67" t="str">
        <f>VLOOKUP(I72,Hoja2!A$3:I$54,6,0)</f>
        <v>SECUELA</v>
      </c>
      <c r="X72" s="73"/>
      <c r="Y72" s="73"/>
      <c r="Z72" s="73"/>
      <c r="AA72" s="72" t="str">
        <f>VLOOKUP(I72,Hoja2!A$3:I$54,7,0)</f>
        <v>NS BIOLÓGICO</v>
      </c>
      <c r="AB72" s="72" t="str">
        <f>VLOOKUP(I72,Hoja2!A$3:I$54,8,0)</f>
        <v>AUTOCUIDADO E HIGIENE, USO DE EPP</v>
      </c>
      <c r="AC72" s="73" t="str">
        <f>VLOOKUP(I72,Hoja2!A$3:I$54,9,0)</f>
        <v>N/A</v>
      </c>
      <c r="AD72" s="84"/>
      <c r="AE72" s="14"/>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5"/>
    </row>
    <row r="73" spans="1:151" s="13" customFormat="1" ht="25.5">
      <c r="A73" s="156"/>
      <c r="B73" s="153"/>
      <c r="C73" s="150"/>
      <c r="D73" s="147"/>
      <c r="E73" s="127"/>
      <c r="F73" s="127"/>
      <c r="G73" s="127"/>
      <c r="H73" s="67" t="str">
        <f>VLOOKUP(I73,Hoja2!A$3:I$54,2,0)</f>
        <v>ANIMALES VIVOS</v>
      </c>
      <c r="I73" s="68" t="s">
        <v>122</v>
      </c>
      <c r="J73" s="67" t="str">
        <f>VLOOKUP(I73,Hoja2!A$3:I$54,3,0)</f>
        <v>LESIONES EN TEJIDOS, INFECCIONES, ENFERMADES INFECTOCONTAGIOSAS</v>
      </c>
      <c r="K73" s="69"/>
      <c r="L73" s="67" t="str">
        <f>VLOOKUP(I73,Hoja2!A$3:I$54,4,0)</f>
        <v>PG INSPECCIONES, PG EMERGENCIA</v>
      </c>
      <c r="M73" s="67" t="str">
        <f>VLOOKUP(I73,Hoja2!A$3:I$54,5,0)</f>
        <v>ELEMENTOS DE PROTECCIÓN PERSONAL</v>
      </c>
      <c r="N73" s="70">
        <v>2</v>
      </c>
      <c r="O73" s="70">
        <v>2</v>
      </c>
      <c r="P73" s="70">
        <v>10</v>
      </c>
      <c r="Q73" s="70">
        <f t="shared" si="20"/>
        <v>4</v>
      </c>
      <c r="R73" s="70">
        <f t="shared" si="21"/>
        <v>40</v>
      </c>
      <c r="S73" s="70" t="str">
        <f t="shared" si="22"/>
        <v>B-4</v>
      </c>
      <c r="T73" s="62" t="str">
        <f t="shared" si="23"/>
        <v>III</v>
      </c>
      <c r="U73" s="62" t="str">
        <f t="shared" si="24"/>
        <v>Mejorable</v>
      </c>
      <c r="V73" s="69">
        <v>3</v>
      </c>
      <c r="W73" s="67" t="str">
        <f>VLOOKUP(I73,Hoja2!A$3:I$54,6,0)</f>
        <v>SECUELA, CALIFICACIÓN DE ENFERMEDAD LABORAL, MUERTE</v>
      </c>
      <c r="X73" s="73"/>
      <c r="Y73" s="73"/>
      <c r="Z73" s="73"/>
      <c r="AA73" s="72" t="str">
        <f>VLOOKUP(I73,Hoja2!A$3:I$54,7,0)</f>
        <v>NS BIOLÓGICO</v>
      </c>
      <c r="AB73" s="72" t="str">
        <f>VLOOKUP(I73,Hoja2!A$3:I$54,8,0)</f>
        <v>AUTOCUIDADO E HIGIENE, USO DE EPP</v>
      </c>
      <c r="AC73" s="73" t="str">
        <f>VLOOKUP(I73,Hoja2!A$3:I$54,9,0)</f>
        <v>BUENAS PRACTICAS</v>
      </c>
      <c r="AD73" s="84"/>
      <c r="AE73" s="14"/>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5"/>
    </row>
    <row r="74" spans="1:151" s="13" customFormat="1" ht="38.25">
      <c r="A74" s="156"/>
      <c r="B74" s="153"/>
      <c r="C74" s="150"/>
      <c r="D74" s="147"/>
      <c r="E74" s="127"/>
      <c r="F74" s="127"/>
      <c r="G74" s="127"/>
      <c r="H74" s="67" t="str">
        <f>VLOOKUP(I74,Hoja2!A$3:I$54,2,0)</f>
        <v>CARGA DE UN PESO MAYOR AL RECOMENDADO</v>
      </c>
      <c r="I74" s="68" t="s">
        <v>125</v>
      </c>
      <c r="J74" s="67" t="str">
        <f>VLOOKUP(I74,Hoja2!A$3:I$54,3,0)</f>
        <v>LESIONES OSTEOMUSCULARES</v>
      </c>
      <c r="K74" s="69"/>
      <c r="L74" s="67" t="str">
        <f>VLOOKUP(I74,Hoja2!A$3:I$54,4,0)</f>
        <v>PG INSPECCIONES, PG EMERGENCIA</v>
      </c>
      <c r="M74" s="67" t="str">
        <f>VLOOKUP(I74,Hoja2!A$3:I$54,5,0)</f>
        <v>PVE BIOMECÁNICO, PROGRAMA PAUSAS ACTIVAS, PG MEDICINA PREVENTIVA Y DEL TRABAJO</v>
      </c>
      <c r="N74" s="70">
        <v>2</v>
      </c>
      <c r="O74" s="70">
        <v>3</v>
      </c>
      <c r="P74" s="70">
        <v>10</v>
      </c>
      <c r="Q74" s="70">
        <f t="shared" si="20"/>
        <v>6</v>
      </c>
      <c r="R74" s="70">
        <f t="shared" si="21"/>
        <v>60</v>
      </c>
      <c r="S74" s="70" t="str">
        <f t="shared" si="22"/>
        <v>M-6</v>
      </c>
      <c r="T74" s="62" t="str">
        <f t="shared" si="23"/>
        <v>III</v>
      </c>
      <c r="U74" s="62" t="str">
        <f t="shared" si="24"/>
        <v>Mejorable</v>
      </c>
      <c r="V74" s="69">
        <v>3</v>
      </c>
      <c r="W74" s="67" t="str">
        <f>VLOOKUP(I74,Hoja2!A$3:I$54,6,0)</f>
        <v>SECUELA, CALIFICACIÓN DE ENFERMEDAD LABORAL</v>
      </c>
      <c r="X74" s="73"/>
      <c r="Y74" s="73"/>
      <c r="Z74" s="73"/>
      <c r="AA74" s="72" t="str">
        <f>VLOOKUP(I74,Hoja2!A$3:I$54,7,0)</f>
        <v>NS MANEJO DE CARGAS</v>
      </c>
      <c r="AB74" s="72" t="str">
        <f>VLOOKUP(I74,Hoja2!A$3:I$54,8,0)</f>
        <v>LEVANTAMIENTO MANUAL Y MECÁNICO DE CARGAS</v>
      </c>
      <c r="AC74" s="73" t="str">
        <f>VLOOKUP(I74,Hoja2!A$3:I$54,9,0)</f>
        <v>FORTALECIMIENTO PVE BIOMECÁNICO</v>
      </c>
      <c r="AD74" s="84"/>
      <c r="AE74" s="14"/>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5"/>
    </row>
    <row r="75" spans="1:151" s="13" customFormat="1" ht="40.5">
      <c r="A75" s="156"/>
      <c r="B75" s="153"/>
      <c r="C75" s="150"/>
      <c r="D75" s="147"/>
      <c r="E75" s="127"/>
      <c r="F75" s="127"/>
      <c r="G75" s="127"/>
      <c r="H75" s="67" t="str">
        <f>VLOOKUP(I75,Hoja2!A$3:I$54,2,0)</f>
        <v>FORZADAS, PROLONGADAS EN PERSONAL OPERATIVO</v>
      </c>
      <c r="I75" s="68" t="s">
        <v>243</v>
      </c>
      <c r="J75" s="67" t="str">
        <f>VLOOKUP(I75,Hoja2!A$3:I$54,3,0)</f>
        <v>DOLOR DE ESPALDA, LESIONES EN LA COLUMNA</v>
      </c>
      <c r="K75" s="69"/>
      <c r="L75" s="67" t="str">
        <f>VLOOKUP(I75,Hoja2!A$3:I$54,4,0)</f>
        <v>PG INSPECCIONES, PG EMERGENCIA</v>
      </c>
      <c r="M75" s="67" t="str">
        <f>VLOOKUP(I75,Hoja2!A$3:I$54,5,0)</f>
        <v>PVE BIOMECÁNICO, EXÁMENES PERIODICOS, PG MEDICINA PREVENTIVA Y DEL TRABAJO</v>
      </c>
      <c r="N75" s="70">
        <v>2</v>
      </c>
      <c r="O75" s="70">
        <v>3</v>
      </c>
      <c r="P75" s="70">
        <v>25</v>
      </c>
      <c r="Q75" s="70">
        <f t="shared" si="20"/>
        <v>6</v>
      </c>
      <c r="R75" s="70">
        <f t="shared" si="21"/>
        <v>150</v>
      </c>
      <c r="S75" s="70" t="str">
        <f t="shared" si="22"/>
        <v>M-6</v>
      </c>
      <c r="T75" s="62" t="str">
        <f t="shared" si="23"/>
        <v>II</v>
      </c>
      <c r="U75" s="62" t="str">
        <f t="shared" si="24"/>
        <v>No Aceptable o Aceptable con Control Especifico</v>
      </c>
      <c r="V75" s="69">
        <v>3</v>
      </c>
      <c r="W75" s="67" t="str">
        <f>VLOOKUP(I75,Hoja2!A$3:I$54,6,0)</f>
        <v>SECUELA, CALIFICACIÓN DE ENFERMEDAD LABORAL</v>
      </c>
      <c r="X75" s="73"/>
      <c r="Y75" s="73"/>
      <c r="Z75" s="73"/>
      <c r="AA75" s="72" t="str">
        <f>VLOOKUP(I75,Hoja2!A$3:I$54,7,0)</f>
        <v>NS MANEJO DE CARGAS</v>
      </c>
      <c r="AB75" s="72" t="str">
        <f>VLOOKUP(I75,Hoja2!A$3:I$54,8,0)</f>
        <v>HIGIENE POSTURAL</v>
      </c>
      <c r="AC75" s="73" t="str">
        <f>VLOOKUP(I75,Hoja2!A$3:I$54,9,0)</f>
        <v>FORTALECIMIENTO PVE BIOMECÁNICO</v>
      </c>
      <c r="AD75" s="84"/>
      <c r="AE75" s="14"/>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5"/>
    </row>
    <row r="76" spans="1:151" s="13" customFormat="1" ht="40.5">
      <c r="A76" s="156"/>
      <c r="B76" s="153"/>
      <c r="C76" s="150"/>
      <c r="D76" s="147"/>
      <c r="E76" s="127"/>
      <c r="F76" s="127"/>
      <c r="G76" s="127"/>
      <c r="H76" s="67" t="str">
        <f>VLOOKUP(I76,Hoja2!A$3:I$54,2,0)</f>
        <v>HIGIENE POSTURAL, MOVIMIENTOS REPETITIVOS</v>
      </c>
      <c r="I76" s="68" t="s">
        <v>245</v>
      </c>
      <c r="J76" s="67" t="str">
        <f>VLOOKUP(I76,Hoja2!A$3:I$54,3,0)</f>
        <v>LESIONES OSTEOMUSCULARES, TRANSTORNO DE TRAUMA ACUMULATIVO</v>
      </c>
      <c r="K76" s="69"/>
      <c r="L76" s="67" t="str">
        <f>VLOOKUP(I76,Hoja2!A$3:I$54,4,0)</f>
        <v>PG INSPECCIONES, PG EMERGENCIA</v>
      </c>
      <c r="M76" s="67" t="str">
        <f>VLOOKUP(I76,Hoja2!A$3:I$54,5,0)</f>
        <v>PVE BIOMECÁNICO, PG MEDICINA PREVENTIVA Y DEL TRABAJO</v>
      </c>
      <c r="N76" s="70">
        <v>2</v>
      </c>
      <c r="O76" s="70">
        <v>3</v>
      </c>
      <c r="P76" s="70">
        <v>25</v>
      </c>
      <c r="Q76" s="70">
        <f t="shared" si="20"/>
        <v>6</v>
      </c>
      <c r="R76" s="70">
        <f t="shared" si="21"/>
        <v>150</v>
      </c>
      <c r="S76" s="70" t="str">
        <f t="shared" si="22"/>
        <v>M-6</v>
      </c>
      <c r="T76" s="62" t="str">
        <f t="shared" si="23"/>
        <v>II</v>
      </c>
      <c r="U76" s="62" t="str">
        <f t="shared" si="24"/>
        <v>No Aceptable o Aceptable con Control Especifico</v>
      </c>
      <c r="V76" s="69">
        <v>3</v>
      </c>
      <c r="W76" s="67" t="str">
        <f>VLOOKUP(I76,Hoja2!A$3:I$54,6,0)</f>
        <v>SECUELA, CALIFICACIÓN DE ENFERMEDAD LABORAL</v>
      </c>
      <c r="X76" s="73"/>
      <c r="Y76" s="73"/>
      <c r="Z76" s="73"/>
      <c r="AA76" s="72" t="str">
        <f>VLOOKUP(I76,Hoja2!A$3:I$54,7,0)</f>
        <v>NS MANEJO DE CARGAS</v>
      </c>
      <c r="AB76" s="72" t="str">
        <f>VLOOKUP(I76,Hoja2!A$3:I$54,8,0)</f>
        <v>HIGIENE POSTURAL</v>
      </c>
      <c r="AC76" s="73" t="str">
        <f>VLOOKUP(I76,Hoja2!A$3:I$54,9,0)</f>
        <v>FORTALECIMIENTO PVE BIOMECÁNICO</v>
      </c>
      <c r="AD76" s="84"/>
      <c r="AE76" s="14"/>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5"/>
    </row>
    <row r="77" spans="1:151" s="13" customFormat="1" ht="25.5">
      <c r="A77" s="156"/>
      <c r="B77" s="153"/>
      <c r="C77" s="150"/>
      <c r="D77" s="147"/>
      <c r="E77" s="127"/>
      <c r="F77" s="127"/>
      <c r="G77" s="127"/>
      <c r="H77" s="67" t="str">
        <f>VLOOKUP(I77,Hoja2!A$3:I$54,2,0)</f>
        <v>RELACIONES, COHESIÓN, CALIDAD DE INTERACCIONES NO EFECTIVA, NO HAY TRABAJO EN EQUIPO</v>
      </c>
      <c r="I77" s="68" t="s">
        <v>141</v>
      </c>
      <c r="J77" s="67" t="str">
        <f>VLOOKUP(I77,Hoja2!A$3:I$54,3,0)</f>
        <v>ENFERMEDADES DIGESTIVAS, IRRITABILIDAD</v>
      </c>
      <c r="K77" s="69"/>
      <c r="L77" s="67" t="str">
        <f>VLOOKUP(I77,Hoja2!A$3:I$54,4,0)</f>
        <v>N/A</v>
      </c>
      <c r="M77" s="67" t="str">
        <f>VLOOKUP(I77,Hoja2!A$3:I$54,5,0)</f>
        <v>PVE PSICOSOCIAL</v>
      </c>
      <c r="N77" s="70">
        <v>2</v>
      </c>
      <c r="O77" s="70">
        <v>3</v>
      </c>
      <c r="P77" s="70">
        <v>10</v>
      </c>
      <c r="Q77" s="70">
        <f t="shared" si="20"/>
        <v>6</v>
      </c>
      <c r="R77" s="70">
        <f t="shared" si="21"/>
        <v>60</v>
      </c>
      <c r="S77" s="70" t="str">
        <f t="shared" si="22"/>
        <v>M-6</v>
      </c>
      <c r="T77" s="62" t="str">
        <f t="shared" si="23"/>
        <v>III</v>
      </c>
      <c r="U77" s="62" t="str">
        <f t="shared" si="24"/>
        <v>Mejorable</v>
      </c>
      <c r="V77" s="69">
        <v>3</v>
      </c>
      <c r="W77" s="67" t="str">
        <f>VLOOKUP(I77,Hoja2!A$3:I$54,6,0)</f>
        <v>SECUELA, CALIFICACIÓN DE ENFERMEDAD LABORAL</v>
      </c>
      <c r="X77" s="73"/>
      <c r="Y77" s="73"/>
      <c r="Z77" s="73"/>
      <c r="AA77" s="72" t="str">
        <f>VLOOKUP(I77,Hoja2!A$3:I$54,7,0)</f>
        <v>N/A</v>
      </c>
      <c r="AB77" s="72" t="str">
        <f>VLOOKUP(I77,Hoja2!A$3:I$54,8,0)</f>
        <v>N/A</v>
      </c>
      <c r="AC77" s="73" t="str">
        <f>VLOOKUP(I77,Hoja2!A$3:I$54,9,0)</f>
        <v>FORTALECIMIENTO PVE PSICOSOCIAL</v>
      </c>
      <c r="AD77" s="84"/>
      <c r="AE77" s="14"/>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5"/>
    </row>
    <row r="78" spans="1:151" s="13" customFormat="1" ht="25.5">
      <c r="A78" s="156"/>
      <c r="B78" s="153"/>
      <c r="C78" s="150"/>
      <c r="D78" s="147"/>
      <c r="E78" s="127"/>
      <c r="F78" s="127"/>
      <c r="G78" s="127"/>
      <c r="H78" s="67" t="str">
        <f>VLOOKUP(I78,Hoja2!A$3:I$54,2,0)</f>
        <v>CARGA MENTAL, DEMANDAS EMOCIONALES, INESPECIFICIDAD DE DEFINICIÓN DE ROLES, MONOTONÍA</v>
      </c>
      <c r="I78" s="68" t="s">
        <v>146</v>
      </c>
      <c r="J78" s="67" t="str">
        <f>VLOOKUP(I78,Hoja2!A$3:I$54,3,0)</f>
        <v>ESTRÉS, CEFALÉA, IRRITABILIDAD</v>
      </c>
      <c r="K78" s="69"/>
      <c r="L78" s="67" t="str">
        <f>VLOOKUP(I78,Hoja2!A$3:I$54,4,0)</f>
        <v>N/A</v>
      </c>
      <c r="M78" s="67" t="str">
        <f>VLOOKUP(I78,Hoja2!A$3:I$54,5,0)</f>
        <v>PVE PSICOSOCIAL</v>
      </c>
      <c r="N78" s="70">
        <v>2</v>
      </c>
      <c r="O78" s="70">
        <v>1</v>
      </c>
      <c r="P78" s="70">
        <v>10</v>
      </c>
      <c r="Q78" s="70">
        <f t="shared" si="20"/>
        <v>2</v>
      </c>
      <c r="R78" s="70">
        <f t="shared" si="21"/>
        <v>20</v>
      </c>
      <c r="S78" s="70" t="str">
        <f t="shared" si="22"/>
        <v>B-2</v>
      </c>
      <c r="T78" s="62" t="str">
        <f t="shared" si="23"/>
        <v>IV</v>
      </c>
      <c r="U78" s="62" t="str">
        <f t="shared" si="24"/>
        <v>Aceptable</v>
      </c>
      <c r="V78" s="69">
        <v>3</v>
      </c>
      <c r="W78" s="67" t="str">
        <f>VLOOKUP(I78,Hoja2!A$3:I$54,6,0)</f>
        <v>SECUELA, CALIFICACIÓN DE ENFERMEDAD LABORAL</v>
      </c>
      <c r="X78" s="73"/>
      <c r="Y78" s="73"/>
      <c r="Z78" s="73"/>
      <c r="AA78" s="72" t="str">
        <f>VLOOKUP(I78,Hoja2!A$3:I$54,7,0)</f>
        <v>N/A</v>
      </c>
      <c r="AB78" s="72" t="str">
        <f>VLOOKUP(I78,Hoja2!A$3:I$54,8,0)</f>
        <v>N/A</v>
      </c>
      <c r="AC78" s="73" t="str">
        <f>VLOOKUP(I78,Hoja2!A$3:I$54,9,0)</f>
        <v>FORTALECIMIENTO PVE PSICOSOCIAL</v>
      </c>
      <c r="AD78" s="84"/>
      <c r="AE78" s="14"/>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5"/>
    </row>
    <row r="79" spans="1:151" s="13" customFormat="1" ht="38.25">
      <c r="A79" s="156"/>
      <c r="B79" s="153"/>
      <c r="C79" s="150"/>
      <c r="D79" s="147"/>
      <c r="E79" s="127"/>
      <c r="F79" s="127"/>
      <c r="G79" s="127"/>
      <c r="H79" s="67" t="str">
        <f>VLOOKUP(I79,Hoja2!A$3:I$54,2,0)</f>
        <v>TECNOLOGÍA NO AVANZADA, COMUNICACIÓN NO EFECTIVA, SOBRECARGA CUANTITATIVA Y CUALITATIVA, NO HAY VARIACIÓN EN FORMA DE TRABAJO</v>
      </c>
      <c r="I79" s="68" t="s">
        <v>149</v>
      </c>
      <c r="J79" s="67" t="str">
        <f>VLOOKUP(I79,Hoja2!A$3:I$54,3,0)</f>
        <v>ENFERMEDADES DIGESTIVAS, IRRITABILIDAD</v>
      </c>
      <c r="K79" s="69"/>
      <c r="L79" s="67" t="str">
        <f>VLOOKUP(I79,Hoja2!A$3:I$54,4,0)</f>
        <v>N/A</v>
      </c>
      <c r="M79" s="67" t="str">
        <f>VLOOKUP(I79,Hoja2!A$3:I$54,5,0)</f>
        <v>PVE PSICOSOCIAL</v>
      </c>
      <c r="N79" s="70">
        <v>2</v>
      </c>
      <c r="O79" s="70">
        <v>2</v>
      </c>
      <c r="P79" s="70">
        <v>10</v>
      </c>
      <c r="Q79" s="70">
        <f t="shared" si="20"/>
        <v>4</v>
      </c>
      <c r="R79" s="70">
        <f t="shared" si="21"/>
        <v>40</v>
      </c>
      <c r="S79" s="70" t="str">
        <f t="shared" si="22"/>
        <v>B-4</v>
      </c>
      <c r="T79" s="66" t="str">
        <f t="shared" si="23"/>
        <v>III</v>
      </c>
      <c r="U79" s="66" t="str">
        <f t="shared" si="24"/>
        <v>Mejorable</v>
      </c>
      <c r="V79" s="69">
        <v>3</v>
      </c>
      <c r="W79" s="67" t="str">
        <f>VLOOKUP(I79,Hoja2!A$3:I$54,6,0)</f>
        <v>SECUELA, CALIFICACIÓN DE ENFERMEDAD LABORAL</v>
      </c>
      <c r="X79" s="73"/>
      <c r="Y79" s="73"/>
      <c r="Z79" s="73"/>
      <c r="AA79" s="72" t="str">
        <f>VLOOKUP(I79,Hoja2!A$3:I$54,7,0)</f>
        <v>N/A</v>
      </c>
      <c r="AB79" s="72" t="str">
        <f>VLOOKUP(I79,Hoja2!A$3:I$54,8,0)</f>
        <v>N/A</v>
      </c>
      <c r="AC79" s="73" t="str">
        <f>VLOOKUP(I79,Hoja2!A$3:I$54,9,0)</f>
        <v>FORTALECIMIENTO PVE PSICOSOCIAL</v>
      </c>
      <c r="AD79" s="84"/>
      <c r="AE79" s="14"/>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5"/>
    </row>
    <row r="80" spans="1:151" s="13" customFormat="1" ht="25.5">
      <c r="A80" s="156"/>
      <c r="B80" s="153"/>
      <c r="C80" s="150"/>
      <c r="D80" s="147"/>
      <c r="E80" s="127"/>
      <c r="F80" s="127"/>
      <c r="G80" s="127"/>
      <c r="H80" s="67" t="str">
        <f>VLOOKUP(I80,Hoja2!A$3:I$54,2,0)</f>
        <v>ESTILOS DE MANDO RÍGIDOS, AUSENCIA DE CAPACITACIÓN, AUSENCIA DE PROGRAMAS DE BIENESTAR</v>
      </c>
      <c r="I80" s="68" t="s">
        <v>154</v>
      </c>
      <c r="J80" s="67" t="str">
        <f>VLOOKUP(I80,Hoja2!A$3:I$54,3,0)</f>
        <v>ESTRÉS, DEPRESIÓN, DESMOTIVACIÓN, AUSENCIA DE ATENCIÓN</v>
      </c>
      <c r="K80" s="69"/>
      <c r="L80" s="67" t="str">
        <f>VLOOKUP(I80,Hoja2!A$3:I$54,4,0)</f>
        <v>N/A</v>
      </c>
      <c r="M80" s="67" t="str">
        <f>VLOOKUP(I80,Hoja2!A$3:I$54,5,0)</f>
        <v>PVE PSICOSOCIAL</v>
      </c>
      <c r="N80" s="70">
        <v>2</v>
      </c>
      <c r="O80" s="70">
        <v>2</v>
      </c>
      <c r="P80" s="70">
        <v>10</v>
      </c>
      <c r="Q80" s="70">
        <f t="shared" si="20"/>
        <v>4</v>
      </c>
      <c r="R80" s="70">
        <f t="shared" si="21"/>
        <v>40</v>
      </c>
      <c r="S80" s="70" t="str">
        <f t="shared" si="22"/>
        <v>B-4</v>
      </c>
      <c r="T80" s="66" t="str">
        <f t="shared" si="23"/>
        <v>III</v>
      </c>
      <c r="U80" s="66" t="str">
        <f t="shared" si="24"/>
        <v>Mejorable</v>
      </c>
      <c r="V80" s="69">
        <v>3</v>
      </c>
      <c r="W80" s="67" t="str">
        <f>VLOOKUP(I80,Hoja2!A$3:I$54,6,0)</f>
        <v>SECUELA, CALIFICACIÓN DE ENFERMEDAD LABORAL</v>
      </c>
      <c r="X80" s="73"/>
      <c r="Y80" s="73"/>
      <c r="Z80" s="73"/>
      <c r="AA80" s="72" t="str">
        <f>VLOOKUP(I80,Hoja2!A$3:I$54,7,0)</f>
        <v>N/A</v>
      </c>
      <c r="AB80" s="72" t="str">
        <f>VLOOKUP(I80,Hoja2!A$3:I$54,8,0)</f>
        <v>N/A</v>
      </c>
      <c r="AC80" s="73" t="str">
        <f>VLOOKUP(I80,Hoja2!A$3:I$54,9,0)</f>
        <v>FORTALECIMIENTO PVE PSICOSOCIAL</v>
      </c>
      <c r="AD80" s="84"/>
      <c r="AE80" s="14"/>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5"/>
    </row>
    <row r="81" spans="1:151" s="13" customFormat="1" ht="25.5">
      <c r="A81" s="156"/>
      <c r="B81" s="153"/>
      <c r="C81" s="150"/>
      <c r="D81" s="147"/>
      <c r="E81" s="127"/>
      <c r="F81" s="127"/>
      <c r="G81" s="127"/>
      <c r="H81" s="67" t="str">
        <f>VLOOKUP(I81,Hoja2!A$3:I$54,2,0)</f>
        <v>SISMOS, INCENDIOS, INUNDACIONES, TERREMOTOS, VENDAVALES</v>
      </c>
      <c r="I81" s="68" t="s">
        <v>250</v>
      </c>
      <c r="J81" s="67" t="str">
        <f>VLOOKUP(I81,Hoja2!A$3:I$54,3,0)</f>
        <v>LESIONES, ATRAPAMIENTO, APLASTAMIENTO, PÉRDIDAS MATERIALES</v>
      </c>
      <c r="K81" s="69"/>
      <c r="L81" s="67" t="str">
        <f>VLOOKUP(I81,Hoja2!A$3:I$54,4,0)</f>
        <v>PG INSPECCIONES, PG EMERGENCIA</v>
      </c>
      <c r="M81" s="67" t="str">
        <f>VLOOKUP(I81,Hoja2!A$3:I$54,5,0)</f>
        <v>BRIGADAS DE EMERGENCIA</v>
      </c>
      <c r="N81" s="70">
        <v>2</v>
      </c>
      <c r="O81" s="70">
        <v>2</v>
      </c>
      <c r="P81" s="70">
        <v>10</v>
      </c>
      <c r="Q81" s="70">
        <f t="shared" si="20"/>
        <v>4</v>
      </c>
      <c r="R81" s="70">
        <f t="shared" si="21"/>
        <v>40</v>
      </c>
      <c r="S81" s="70" t="str">
        <f t="shared" si="22"/>
        <v>B-4</v>
      </c>
      <c r="T81" s="66" t="str">
        <f t="shared" si="23"/>
        <v>III</v>
      </c>
      <c r="U81" s="66" t="str">
        <f t="shared" si="24"/>
        <v>Mejorable</v>
      </c>
      <c r="V81" s="69">
        <v>3</v>
      </c>
      <c r="W81" s="67" t="str">
        <f>VLOOKUP(I81,Hoja2!A$3:I$54,6,0)</f>
        <v>SECUELA, CALIFICACIÓN DE ENFERMEDAD LABORAL, MUERTE</v>
      </c>
      <c r="X81" s="73"/>
      <c r="Y81" s="73"/>
      <c r="Z81" s="73"/>
      <c r="AA81" s="72" t="str">
        <f>VLOOKUP(I81,Hoja2!A$3:I$54,7,0)</f>
        <v>NS PLANES DE EMERGENCIA</v>
      </c>
      <c r="AB81" s="72" t="str">
        <f>VLOOKUP(I81,Hoja2!A$3:I$54,8,0)</f>
        <v>N/A</v>
      </c>
      <c r="AC81" s="73" t="str">
        <f>VLOOKUP(I81,Hoja2!A$3:I$54,9,0)</f>
        <v>N/A</v>
      </c>
      <c r="AD81" s="84"/>
      <c r="AE81" s="14"/>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5"/>
    </row>
    <row r="82" spans="1:151" s="13" customFormat="1" ht="26.25" thickBot="1">
      <c r="A82" s="156"/>
      <c r="B82" s="153"/>
      <c r="C82" s="151"/>
      <c r="D82" s="148"/>
      <c r="E82" s="128"/>
      <c r="F82" s="128"/>
      <c r="G82" s="128"/>
      <c r="H82" s="85" t="str">
        <f>VLOOKUP(I82,Hoja2!A$3:I$54,2,0)</f>
        <v>LLUVIAS, GRANIZADA, HELADAS</v>
      </c>
      <c r="I82" s="86" t="s">
        <v>251</v>
      </c>
      <c r="J82" s="85" t="str">
        <f>VLOOKUP(I82,Hoja2!A$3:I$54,3,0)</f>
        <v>LESIONES, ATRAPAMIENTO, APLASTAMIENTO, PÉRDIDAS MATERIALES</v>
      </c>
      <c r="K82" s="87"/>
      <c r="L82" s="85" t="str">
        <f>VLOOKUP(I82,Hoja2!A$3:I$54,4,0)</f>
        <v>PG INSPECCIONES, PG EMERGENCIA</v>
      </c>
      <c r="M82" s="85" t="str">
        <f>VLOOKUP(I82,Hoja2!A$3:I$54,5,0)</f>
        <v>BRIGADAS DE EMERGENCIA</v>
      </c>
      <c r="N82" s="88">
        <v>2</v>
      </c>
      <c r="O82" s="88">
        <v>3</v>
      </c>
      <c r="P82" s="88">
        <v>10</v>
      </c>
      <c r="Q82" s="88">
        <f t="shared" si="20"/>
        <v>6</v>
      </c>
      <c r="R82" s="88">
        <f t="shared" si="21"/>
        <v>60</v>
      </c>
      <c r="S82" s="88" t="str">
        <f t="shared" si="22"/>
        <v>M-6</v>
      </c>
      <c r="T82" s="89" t="str">
        <f t="shared" si="23"/>
        <v>III</v>
      </c>
      <c r="U82" s="89" t="str">
        <f t="shared" si="24"/>
        <v>Mejorable</v>
      </c>
      <c r="V82" s="87">
        <v>3</v>
      </c>
      <c r="W82" s="85" t="str">
        <f>VLOOKUP(I82,Hoja2!A$3:I$54,6,0)</f>
        <v>SECUELA, CALIFICACIÓN DE ENFERMEDAD LABORAL, MUERTE</v>
      </c>
      <c r="X82" s="90"/>
      <c r="Y82" s="90"/>
      <c r="Z82" s="90"/>
      <c r="AA82" s="91" t="str">
        <f>VLOOKUP(I82,Hoja2!A$3:I$54,7,0)</f>
        <v>NS PLANES DE EMERGENCIA</v>
      </c>
      <c r="AB82" s="91" t="str">
        <f>VLOOKUP(I82,Hoja2!A$3:I$54,8,0)</f>
        <v>N/A</v>
      </c>
      <c r="AC82" s="90" t="str">
        <f>VLOOKUP(I82,Hoja2!A$3:I$54,9,0)</f>
        <v>N/A</v>
      </c>
      <c r="AD82" s="92"/>
      <c r="AE82" s="14"/>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5"/>
    </row>
    <row r="83" spans="1:151" s="13" customFormat="1" ht="25.5">
      <c r="A83" s="156"/>
      <c r="B83" s="153"/>
      <c r="C83" s="113" t="s">
        <v>273</v>
      </c>
      <c r="D83" s="123" t="s">
        <v>316</v>
      </c>
      <c r="E83" s="120" t="s">
        <v>271</v>
      </c>
      <c r="F83" s="120">
        <v>32</v>
      </c>
      <c r="G83" s="120" t="s">
        <v>256</v>
      </c>
      <c r="H83" s="74" t="str">
        <f>VLOOKUP(I83,Hoja2!A$3:I$54,2,0)</f>
        <v>INADECUADAS CONEXIONES ELÉCTRICAS, SATURACIÓN EN TOMAS DE ENERGÍA</v>
      </c>
      <c r="I83" s="75" t="s">
        <v>158</v>
      </c>
      <c r="J83" s="74" t="str">
        <f>VLOOKUP(I83,Hoja2!A$3:I$54,3,0)</f>
        <v>QUEMADURAS, ELECTROCUCIÓN, ARITMIA CARDIACA, MUERTE</v>
      </c>
      <c r="K83" s="76"/>
      <c r="L83" s="74" t="str">
        <f>VLOOKUP(I83,Hoja2!A$3:I$54,4,0)</f>
        <v>PG INSPECCIONES, PG EMERGENCIA, REQUISITOS MÍNIMOS PARA LÍNEAS ELÉCTRICAS</v>
      </c>
      <c r="M83" s="74" t="str">
        <f>VLOOKUP(I83,Hoja2!A$3:I$54,5,0)</f>
        <v>ELEMENTOS DE PROTECCIÓN PERSONAL</v>
      </c>
      <c r="N83" s="77">
        <v>10</v>
      </c>
      <c r="O83" s="77">
        <v>3</v>
      </c>
      <c r="P83" s="77">
        <v>60</v>
      </c>
      <c r="Q83" s="77">
        <f t="shared" si="20"/>
        <v>30</v>
      </c>
      <c r="R83" s="77">
        <f t="shared" si="21"/>
        <v>1800</v>
      </c>
      <c r="S83" s="77" t="str">
        <f t="shared" si="22"/>
        <v>MA-30</v>
      </c>
      <c r="T83" s="78" t="str">
        <f t="shared" si="23"/>
        <v>I</v>
      </c>
      <c r="U83" s="78" t="str">
        <f>IF(T83=0,"",IF(T83="IV","Aceptable",IF(T83="III","Mejorable",IF(T83="II","No Aceptable o Aceptable con Control Especifico",IF(T83="I","No Aceptable","")))))</f>
        <v>No Aceptable</v>
      </c>
      <c r="V83" s="76">
        <v>8</v>
      </c>
      <c r="W83" s="74" t="str">
        <f>VLOOKUP(I83,Hoja2!A$3:I$54,6,0)</f>
        <v>SECUELA, CALIFICACIÓN DE ENFERMEDAD LABORAL, MUERTE</v>
      </c>
      <c r="X83" s="79"/>
      <c r="Y83" s="79"/>
      <c r="Z83" s="79"/>
      <c r="AA83" s="80" t="str">
        <f>VLOOKUP(I83,Hoja2!A$3:I$54,7,0)</f>
        <v>NS LÍNEAS ELÉCTRICAS</v>
      </c>
      <c r="AB83" s="80" t="str">
        <f>VLOOKUP(I83,Hoja2!A$3:I$54,8,0)</f>
        <v>BUENAS PRACTICAS, APLICACIÓN DE PROCEDIMIENTOS</v>
      </c>
      <c r="AC83" s="81" t="str">
        <f>VLOOKUP(I83,Hoja2!A$3:I$54,9,0)</f>
        <v>BUENAS PRACTICAS, APLICACIÓN DE PROCEDIMIENTOS</v>
      </c>
      <c r="AD83" s="82"/>
      <c r="AE83" s="14"/>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5"/>
    </row>
    <row r="84" spans="1:151" s="13" customFormat="1" ht="25.5">
      <c r="A84" s="156"/>
      <c r="B84" s="153"/>
      <c r="C84" s="114"/>
      <c r="D84" s="124"/>
      <c r="E84" s="121"/>
      <c r="F84" s="121"/>
      <c r="G84" s="121"/>
      <c r="H84" s="58" t="str">
        <f>VLOOKUP(I84,Hoja2!A$3:I$54,2,0)</f>
        <v>INADECUADAS CONEXIONES ELÉCTRICAS, SATURACIÓN EN TOMAS DE ENERGÍA</v>
      </c>
      <c r="I84" s="59" t="s">
        <v>163</v>
      </c>
      <c r="J84" s="58" t="str">
        <f>VLOOKUP(I84,Hoja2!A$3:I$54,3,0)</f>
        <v>INTOXICACIÓN, QUEMADURAS</v>
      </c>
      <c r="K84" s="60"/>
      <c r="L84" s="58" t="str">
        <f>VLOOKUP(I84,Hoja2!A$3:I$54,4,0)</f>
        <v>PG INSPECCIONES, PG EMERGENCIA</v>
      </c>
      <c r="M84" s="58" t="str">
        <f>VLOOKUP(I84,Hoja2!A$3:I$54,5,0)</f>
        <v>BRIGADAS DE EMERGENCIA</v>
      </c>
      <c r="N84" s="61">
        <v>10</v>
      </c>
      <c r="O84" s="61">
        <v>3</v>
      </c>
      <c r="P84" s="61">
        <v>60</v>
      </c>
      <c r="Q84" s="61">
        <f t="shared" si="20"/>
        <v>30</v>
      </c>
      <c r="R84" s="61">
        <f t="shared" si="21"/>
        <v>1800</v>
      </c>
      <c r="S84" s="61" t="str">
        <f t="shared" si="22"/>
        <v>MA-30</v>
      </c>
      <c r="T84" s="62" t="str">
        <f t="shared" si="23"/>
        <v>I</v>
      </c>
      <c r="U84" s="62" t="str">
        <f aca="true" t="shared" si="25" ref="U84:U118">IF(T84=0,"",IF(T84="IV","Aceptable",IF(T84="III","Mejorable",IF(T84="II","No Aceptable o Aceptable con Control Especifico",IF(T84="I","No Aceptable","")))))</f>
        <v>No Aceptable</v>
      </c>
      <c r="V84" s="60">
        <v>8</v>
      </c>
      <c r="W84" s="58" t="str">
        <f>VLOOKUP(I84,Hoja2!A$3:I$54,6,0)</f>
        <v>SECUELA, CALIFICACIÓN DE ENFERMEDAD LABORAL, MUERTE</v>
      </c>
      <c r="X84" s="63"/>
      <c r="Y84" s="63"/>
      <c r="Z84" s="63"/>
      <c r="AA84" s="64" t="str">
        <f>VLOOKUP(I84,Hoja2!A$3:I$54,7,0)</f>
        <v>NS PLANES DE EMERGENCIA</v>
      </c>
      <c r="AB84" s="64" t="str">
        <f>VLOOKUP(I84,Hoja2!A$3:I$54,8,0)</f>
        <v>REPORTES DE CONDICIONES INSEGURAS</v>
      </c>
      <c r="AC84" s="65" t="str">
        <f>VLOOKUP(I84,Hoja2!A$3:I$54,9,0)</f>
        <v>N/A</v>
      </c>
      <c r="AD84" s="83"/>
      <c r="AE84" s="14"/>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5"/>
    </row>
    <row r="85" spans="1:151" s="13" customFormat="1" ht="40.5">
      <c r="A85" s="156"/>
      <c r="B85" s="153"/>
      <c r="C85" s="114"/>
      <c r="D85" s="124"/>
      <c r="E85" s="121"/>
      <c r="F85" s="121"/>
      <c r="G85" s="121"/>
      <c r="H85" s="58" t="str">
        <f>VLOOKUP(I85,Hoja2!A$3:I$54,2,0)</f>
        <v>ESCALERAS SIN BARANDAL, PISOS A DESNIVEL,INFRAESTRUCTURA DÉBIL, OBJETOS MAL UBICADOS, AUSENCIA DE ORDEN Y ASEO</v>
      </c>
      <c r="I85" s="59" t="s">
        <v>247</v>
      </c>
      <c r="J85" s="58" t="str">
        <f>VLOOKUP(I85,Hoja2!A$3:I$54,3,0)</f>
        <v>CAÍDAS DEL MISMO Y DISTINTO NIVEL, FRACTURAS, GOLPE CON OBJETOS, CAÍDA DE OBJETOS, OBSTRUCCIÓN DE VÍAS</v>
      </c>
      <c r="K85" s="60"/>
      <c r="L85" s="58" t="str">
        <f>VLOOKUP(I85,Hoja2!A$3:I$54,4,0)</f>
        <v>PG INSPECCIONES, PG EMERGENCIA</v>
      </c>
      <c r="M85" s="58" t="str">
        <f>VLOOKUP(I85,Hoja2!A$3:I$54,5,0)</f>
        <v>CAPACITACIÓN</v>
      </c>
      <c r="N85" s="61">
        <v>6</v>
      </c>
      <c r="O85" s="61">
        <v>3</v>
      </c>
      <c r="P85" s="61">
        <v>10</v>
      </c>
      <c r="Q85" s="61">
        <f t="shared" si="20"/>
        <v>18</v>
      </c>
      <c r="R85" s="61">
        <f t="shared" si="21"/>
        <v>180</v>
      </c>
      <c r="S85" s="61" t="str">
        <f t="shared" si="22"/>
        <v>A-18</v>
      </c>
      <c r="T85" s="62" t="str">
        <f t="shared" si="23"/>
        <v>II</v>
      </c>
      <c r="U85" s="62" t="str">
        <f t="shared" si="25"/>
        <v>No Aceptable o Aceptable con Control Especifico</v>
      </c>
      <c r="V85" s="60">
        <v>8</v>
      </c>
      <c r="W85" s="58" t="str">
        <f>VLOOKUP(I85,Hoja2!A$3:I$54,6,0)</f>
        <v>SECUELA, CALIFICACIÓN DE ENFERMEDAD LABORAL, MUERTE</v>
      </c>
      <c r="X85" s="65"/>
      <c r="Y85" s="65"/>
      <c r="Z85" s="65"/>
      <c r="AA85" s="64" t="str">
        <f>VLOOKUP(I85,Hoja2!A$3:I$54,7,0)</f>
        <v>N/A</v>
      </c>
      <c r="AB85" s="64" t="str">
        <f>VLOOKUP(I85,Hoja2!A$3:I$54,8,0)</f>
        <v>REPORTES DE CONDICIONES INSEGURAS</v>
      </c>
      <c r="AC85" s="65" t="str">
        <f>VLOOKUP(I85,Hoja2!A$3:I$54,9,0)</f>
        <v>SEGUIMIENTO A ACCIONES PREVENTIVAS Y CORRECTIVAS</v>
      </c>
      <c r="AD85" s="83"/>
      <c r="AE85" s="14"/>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5"/>
    </row>
    <row r="86" spans="1:151" s="13" customFormat="1" ht="40.5">
      <c r="A86" s="156"/>
      <c r="B86" s="153"/>
      <c r="C86" s="114"/>
      <c r="D86" s="124"/>
      <c r="E86" s="121"/>
      <c r="F86" s="121"/>
      <c r="G86" s="121"/>
      <c r="H86" s="58" t="str">
        <f>VLOOKUP(I86,Hoja2!A$3:I$54,2,0)</f>
        <v>LLUVIAS, CRECIENTE DE RIOS Y QUEBRADAS, CAÍDAS DESDE TARAVITAS Y PUENTES</v>
      </c>
      <c r="I86" s="59" t="s">
        <v>334</v>
      </c>
      <c r="J86" s="58" t="str">
        <f>VLOOKUP(I86,Hoja2!A$3:I$54,3,0)</f>
        <v>INMERSIÓN, MUERTE</v>
      </c>
      <c r="K86" s="60"/>
      <c r="L86" s="58" t="str">
        <f>VLOOKUP(I86,Hoja2!A$3:I$54,4,0)</f>
        <v>PG INSPECCIONES, PG EMERGENCIA</v>
      </c>
      <c r="M86" s="58" t="str">
        <f>VLOOKUP(I86,Hoja2!A$3:I$54,5,0)</f>
        <v>CAPACITACIÓN</v>
      </c>
      <c r="N86" s="61">
        <v>6</v>
      </c>
      <c r="O86" s="61">
        <v>3</v>
      </c>
      <c r="P86" s="61">
        <v>10</v>
      </c>
      <c r="Q86" s="61">
        <f t="shared" si="20"/>
        <v>18</v>
      </c>
      <c r="R86" s="61">
        <f t="shared" si="21"/>
        <v>180</v>
      </c>
      <c r="S86" s="61" t="str">
        <f t="shared" si="22"/>
        <v>A-18</v>
      </c>
      <c r="T86" s="66" t="str">
        <f t="shared" si="23"/>
        <v>II</v>
      </c>
      <c r="U86" s="66" t="str">
        <f t="shared" si="25"/>
        <v>No Aceptable o Aceptable con Control Especifico</v>
      </c>
      <c r="V86" s="60">
        <v>8</v>
      </c>
      <c r="W86" s="58" t="str">
        <f>VLOOKUP(I86,Hoja2!A$3:I$54,6,0)</f>
        <v>SECUELA, CALIFICACIÓN DE ENFERMEDAD LABORAL, MUERTE</v>
      </c>
      <c r="X86" s="65"/>
      <c r="Y86" s="65"/>
      <c r="Z86" s="65"/>
      <c r="AA86" s="64" t="str">
        <f>VLOOKUP(I86,Hoja2!A$3:I$54,7,0)</f>
        <v>N/A</v>
      </c>
      <c r="AB86" s="64" t="str">
        <f>VLOOKUP(I86,Hoja2!A$3:I$54,8,0)</f>
        <v>REPORTES DE CONDICIONES INSEGURAS</v>
      </c>
      <c r="AC86" s="65" t="str">
        <f>VLOOKUP(I86,Hoja2!A$3:I$54,9,0)</f>
        <v>SEGUIMIENTO A ACCIONES PREVENTIVAS Y CORRECTIVAS</v>
      </c>
      <c r="AD86" s="83"/>
      <c r="AE86" s="14"/>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5"/>
    </row>
    <row r="87" spans="1:151" s="13" customFormat="1" ht="25.5">
      <c r="A87" s="156"/>
      <c r="B87" s="153"/>
      <c r="C87" s="114"/>
      <c r="D87" s="124"/>
      <c r="E87" s="121"/>
      <c r="F87" s="121"/>
      <c r="G87" s="121"/>
      <c r="H87" s="58" t="str">
        <f>VLOOKUP(I87,Hoja2!A$3:I$54,2,0)</f>
        <v>SUPERFICIES DE TRABAJO IRREGULARES O DESLIZANTES</v>
      </c>
      <c r="I87" s="59" t="s">
        <v>248</v>
      </c>
      <c r="J87" s="58" t="str">
        <f>VLOOKUP(I87,Hoja2!A$3:I$54,3,0)</f>
        <v>CAÍDAS DEL MISMO Y DISTINTO NIVEL, FRACTURAS, GOLPE CON OBJETOS</v>
      </c>
      <c r="K87" s="60"/>
      <c r="L87" s="58" t="str">
        <f>VLOOKUP(I87,Hoja2!A$3:I$54,4,0)</f>
        <v>PG INSPECCIONES, PG EMERGENCIA</v>
      </c>
      <c r="M87" s="58" t="str">
        <f>VLOOKUP(I87,Hoja2!A$3:I$54,5,0)</f>
        <v>CAPACITACIÓN</v>
      </c>
      <c r="N87" s="61">
        <v>6</v>
      </c>
      <c r="O87" s="61">
        <v>4</v>
      </c>
      <c r="P87" s="61">
        <v>25</v>
      </c>
      <c r="Q87" s="61">
        <f t="shared" si="20"/>
        <v>24</v>
      </c>
      <c r="R87" s="61">
        <f t="shared" si="21"/>
        <v>600</v>
      </c>
      <c r="S87" s="61" t="str">
        <f t="shared" si="22"/>
        <v>MA-24</v>
      </c>
      <c r="T87" s="66" t="str">
        <f t="shared" si="23"/>
        <v>I</v>
      </c>
      <c r="U87" s="66" t="str">
        <f t="shared" si="25"/>
        <v>No Aceptable</v>
      </c>
      <c r="V87" s="60">
        <v>8</v>
      </c>
      <c r="W87" s="58" t="str">
        <f>VLOOKUP(I87,Hoja2!A$3:I$54,6,0)</f>
        <v>SECUELA, CALIFICACIÓN DE ENFERMEDAD LABORAL, MUERTE</v>
      </c>
      <c r="X87" s="65"/>
      <c r="Y87" s="65"/>
      <c r="Z87" s="65"/>
      <c r="AA87" s="64" t="str">
        <f>VLOOKUP(I87,Hoja2!A$3:I$54,7,0)</f>
        <v>N/A</v>
      </c>
      <c r="AB87" s="64" t="str">
        <f>VLOOKUP(I87,Hoja2!A$3:I$54,8,0)</f>
        <v>REPORTES DE CONDICIONES INSEGURAS</v>
      </c>
      <c r="AC87" s="65" t="str">
        <f>VLOOKUP(I87,Hoja2!A$3:I$54,9,0)</f>
        <v>SEGUIMIENTO A ACCIONES PREVENTIVAS Y CORRECTIVAS</v>
      </c>
      <c r="AD87" s="83"/>
      <c r="AE87" s="14"/>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5"/>
    </row>
    <row r="88" spans="1:151" s="13" customFormat="1" ht="40.5">
      <c r="A88" s="156"/>
      <c r="B88" s="153"/>
      <c r="C88" s="114"/>
      <c r="D88" s="124"/>
      <c r="E88" s="121"/>
      <c r="F88" s="121"/>
      <c r="G88" s="121"/>
      <c r="H88" s="58" t="str">
        <f>VLOOKUP(I88,Hoja2!A$3:I$54,2,0)</f>
        <v>SISTEMAS Y MEDIDAS DE ALMACENAMIENTO</v>
      </c>
      <c r="I88" s="59" t="s">
        <v>249</v>
      </c>
      <c r="J88" s="58" t="str">
        <f>VLOOKUP(I88,Hoja2!A$3:I$54,3,0)</f>
        <v>CAÍDAS DEL MISMO Y DISTINTO NIVEL, FRACTURAS, GOLPE CON OBJETOS, CAÍDA DE OBJETOS, OBSTRUCCIÓN DE VÍAS</v>
      </c>
      <c r="K88" s="60"/>
      <c r="L88" s="58" t="str">
        <f>VLOOKUP(I88,Hoja2!A$3:I$54,4,0)</f>
        <v>PG INSPECCIONES, PG EMERGENCIA</v>
      </c>
      <c r="M88" s="58" t="str">
        <f>VLOOKUP(I88,Hoja2!A$3:I$54,5,0)</f>
        <v>CAPACITACIÓN</v>
      </c>
      <c r="N88" s="61">
        <v>6</v>
      </c>
      <c r="O88" s="61">
        <v>3</v>
      </c>
      <c r="P88" s="61">
        <v>10</v>
      </c>
      <c r="Q88" s="61">
        <f t="shared" si="20"/>
        <v>18</v>
      </c>
      <c r="R88" s="61">
        <f t="shared" si="21"/>
        <v>180</v>
      </c>
      <c r="S88" s="61" t="str">
        <f t="shared" si="22"/>
        <v>A-18</v>
      </c>
      <c r="T88" s="66" t="str">
        <f t="shared" si="23"/>
        <v>II</v>
      </c>
      <c r="U88" s="66" t="str">
        <f t="shared" si="25"/>
        <v>No Aceptable o Aceptable con Control Especifico</v>
      </c>
      <c r="V88" s="60">
        <v>8</v>
      </c>
      <c r="W88" s="58" t="str">
        <f>VLOOKUP(I88,Hoja2!A$3:I$54,6,0)</f>
        <v>SECUELA, CALIFICACIÓN DE ENFERMEDAD LABORAL, MUERTE</v>
      </c>
      <c r="X88" s="65"/>
      <c r="Y88" s="65"/>
      <c r="Z88" s="65"/>
      <c r="AA88" s="64" t="str">
        <f>VLOOKUP(I88,Hoja2!A$3:I$54,7,0)</f>
        <v>N/A</v>
      </c>
      <c r="AB88" s="64" t="str">
        <f>VLOOKUP(I88,Hoja2!A$3:I$54,8,0)</f>
        <v>REPORTES DE CONDICIONES INSEGURAS</v>
      </c>
      <c r="AC88" s="65" t="str">
        <f>VLOOKUP(I88,Hoja2!A$3:I$54,9,0)</f>
        <v>SEGUIMIENTO A ACCIONES PREVENTIVAS Y CORRECTIVAS</v>
      </c>
      <c r="AD88" s="83"/>
      <c r="AE88" s="14"/>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5"/>
    </row>
    <row r="89" spans="1:151" s="13" customFormat="1" ht="40.5">
      <c r="A89" s="156"/>
      <c r="B89" s="153"/>
      <c r="C89" s="114"/>
      <c r="D89" s="124"/>
      <c r="E89" s="121"/>
      <c r="F89" s="121"/>
      <c r="G89" s="121"/>
      <c r="H89" s="58" t="str">
        <f>VLOOKUP(I89,Hoja2!A$3:I$54,2,0)</f>
        <v>ATROPELLAMIENTO, ENVESTIDA</v>
      </c>
      <c r="I89" s="59" t="s">
        <v>189</v>
      </c>
      <c r="J89" s="58" t="str">
        <f>VLOOKUP(I89,Hoja2!A$3:I$54,3,0)</f>
        <v>LESIONES, PÉRDIDAS MATERIALES, MUERTE</v>
      </c>
      <c r="K89" s="60"/>
      <c r="L89" s="58" t="str">
        <f>VLOOKUP(I89,Hoja2!A$3:I$54,4,0)</f>
        <v>PG INSPECCIONES, PG EMERGENCIA</v>
      </c>
      <c r="M89" s="58" t="str">
        <f>VLOOKUP(I89,Hoja2!A$3:I$54,5,0)</f>
        <v>PG SEGURIDAD VIAL</v>
      </c>
      <c r="N89" s="61">
        <v>2</v>
      </c>
      <c r="O89" s="61">
        <v>4</v>
      </c>
      <c r="P89" s="61">
        <v>25</v>
      </c>
      <c r="Q89" s="61">
        <f t="shared" si="20"/>
        <v>8</v>
      </c>
      <c r="R89" s="61">
        <f t="shared" si="21"/>
        <v>200</v>
      </c>
      <c r="S89" s="61" t="str">
        <f t="shared" si="22"/>
        <v>M-8</v>
      </c>
      <c r="T89" s="62" t="str">
        <f t="shared" si="23"/>
        <v>II</v>
      </c>
      <c r="U89" s="62" t="str">
        <f t="shared" si="25"/>
        <v>No Aceptable o Aceptable con Control Especifico</v>
      </c>
      <c r="V89" s="60">
        <v>8</v>
      </c>
      <c r="W89" s="58" t="str">
        <f>VLOOKUP(I89,Hoja2!A$3:I$54,6,0)</f>
        <v>SECUELA, CALIFICACIÓN DE ENFERMEDAD LABORAL, MUERTE</v>
      </c>
      <c r="X89" s="65"/>
      <c r="Y89" s="65"/>
      <c r="Z89" s="65"/>
      <c r="AA89" s="64" t="str">
        <f>VLOOKUP(I89,Hoja2!A$3:I$54,7,0)</f>
        <v>NS SEGURIDAD VIAL</v>
      </c>
      <c r="AB89" s="64" t="str">
        <f>VLOOKUP(I89,Hoja2!A$3:I$54,8,0)</f>
        <v>REPORTE DE CONDICIONES</v>
      </c>
      <c r="AC89" s="65" t="str">
        <f>VLOOKUP(I89,Hoja2!A$3:I$54,9,0)</f>
        <v>LISTAS PREOPERACIONALES, MANTENIMIENTO PREVENTIVO Y CORRECTIVO</v>
      </c>
      <c r="AD89" s="83"/>
      <c r="AE89" s="14"/>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5"/>
    </row>
    <row r="90" spans="1:151" s="13" customFormat="1" ht="40.5">
      <c r="A90" s="156"/>
      <c r="B90" s="153"/>
      <c r="C90" s="114"/>
      <c r="D90" s="124"/>
      <c r="E90" s="121"/>
      <c r="F90" s="121"/>
      <c r="G90" s="121"/>
      <c r="H90" s="58" t="str">
        <f>VLOOKUP(I90,Hoja2!A$3:I$54,2,0)</f>
        <v>ATRACO, ROBO, ATENTADO, SECUESTROS, DE ORDEN PÚBLICO</v>
      </c>
      <c r="I90" s="59" t="s">
        <v>180</v>
      </c>
      <c r="J90" s="58" t="str">
        <f>VLOOKUP(I90,Hoja2!A$3:I$54,3,0)</f>
        <v>HERIDAS, LESIONES FÍSICAS / PSICOLÓGICAS</v>
      </c>
      <c r="K90" s="60"/>
      <c r="L90" s="58" t="str">
        <f>VLOOKUP(I90,Hoja2!A$3:I$54,4,0)</f>
        <v>PG INSPECCIONES, PG EMERGENCIA</v>
      </c>
      <c r="M90" s="58" t="str">
        <f>VLOOKUP(I90,Hoja2!A$3:I$54,5,0)</f>
        <v>UNIFORMES CORPORATIVOS, CHAQUETAS CORPORATIVAS, CARNETIZACIÓN</v>
      </c>
      <c r="N90" s="61">
        <v>6</v>
      </c>
      <c r="O90" s="61">
        <v>3</v>
      </c>
      <c r="P90" s="61">
        <v>25</v>
      </c>
      <c r="Q90" s="61">
        <f t="shared" si="20"/>
        <v>18</v>
      </c>
      <c r="R90" s="61">
        <f t="shared" si="21"/>
        <v>450</v>
      </c>
      <c r="S90" s="61" t="str">
        <f t="shared" si="22"/>
        <v>A-18</v>
      </c>
      <c r="T90" s="62" t="str">
        <f t="shared" si="23"/>
        <v>II</v>
      </c>
      <c r="U90" s="62" t="str">
        <f t="shared" si="25"/>
        <v>No Aceptable o Aceptable con Control Especifico</v>
      </c>
      <c r="V90" s="60">
        <v>8</v>
      </c>
      <c r="W90" s="58" t="str">
        <f>VLOOKUP(I90,Hoja2!A$3:I$54,6,0)</f>
        <v>SECUELA, CALIFICACIÓN DE ENFERMEDAD LABORAL, MUERTE</v>
      </c>
      <c r="X90" s="65"/>
      <c r="Y90" s="65"/>
      <c r="Z90" s="65"/>
      <c r="AA90" s="64" t="str">
        <f>VLOOKUP(I90,Hoja2!A$3:I$54,7,0)</f>
        <v>N/A</v>
      </c>
      <c r="AB90" s="64" t="str">
        <f>VLOOKUP(I90,Hoja2!A$3:I$54,8,0)</f>
        <v>BUENAS PRACTICAS, APLICACIÓN DE PROCEDIMIENTOS</v>
      </c>
      <c r="AC90" s="65" t="str">
        <f>VLOOKUP(I90,Hoja2!A$3:I$54,9,0)</f>
        <v>BUENAS PRACTICAS</v>
      </c>
      <c r="AD90" s="83"/>
      <c r="AE90" s="14"/>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5"/>
    </row>
    <row r="91" spans="1:151" s="13" customFormat="1" ht="25.5">
      <c r="A91" s="156"/>
      <c r="B91" s="153"/>
      <c r="C91" s="114"/>
      <c r="D91" s="124"/>
      <c r="E91" s="121"/>
      <c r="F91" s="121"/>
      <c r="G91" s="121"/>
      <c r="H91" s="58" t="str">
        <f>VLOOKUP(I91,Hoja2!A$3:I$54,2,0)</f>
        <v>EXPLOSION, FUGA, DERRAME E INCENDIO</v>
      </c>
      <c r="I91" s="59" t="s">
        <v>230</v>
      </c>
      <c r="J91" s="58" t="str">
        <f>VLOOKUP(I91,Hoja2!A$3:I$54,3,0)</f>
        <v>INTOXICACIÓN, QUEMADURAS, LESIONES, ATRAPAMIENTO</v>
      </c>
      <c r="K91" s="60"/>
      <c r="L91" s="58" t="str">
        <f>VLOOKUP(I91,Hoja2!A$3:I$54,4,0)</f>
        <v>PG INSPECCIONES, PG EMERGENCIA</v>
      </c>
      <c r="M91" s="58" t="str">
        <f>VLOOKUP(I91,Hoja2!A$3:I$54,5,0)</f>
        <v>NO OBSERVADO</v>
      </c>
      <c r="N91" s="61">
        <v>2</v>
      </c>
      <c r="O91" s="61">
        <v>2</v>
      </c>
      <c r="P91" s="61">
        <v>10</v>
      </c>
      <c r="Q91" s="61">
        <f t="shared" si="20"/>
        <v>4</v>
      </c>
      <c r="R91" s="61">
        <f t="shared" si="21"/>
        <v>40</v>
      </c>
      <c r="S91" s="61" t="str">
        <f t="shared" si="22"/>
        <v>B-4</v>
      </c>
      <c r="T91" s="62" t="str">
        <f t="shared" si="23"/>
        <v>III</v>
      </c>
      <c r="U91" s="62" t="str">
        <f t="shared" si="25"/>
        <v>Mejorable</v>
      </c>
      <c r="V91" s="60">
        <v>8</v>
      </c>
      <c r="W91" s="58" t="str">
        <f>VLOOKUP(I91,Hoja2!A$3:I$54,6,0)</f>
        <v>SECUELA, CALIFICACIÓN DE ENFERMEDAD LABORAL, MUERTE</v>
      </c>
      <c r="X91" s="65"/>
      <c r="Y91" s="65"/>
      <c r="Z91" s="65"/>
      <c r="AA91" s="64" t="str">
        <f>VLOOKUP(I91,Hoja2!A$3:I$54,7,0)</f>
        <v>NS PLANES DE EMERGENCIA</v>
      </c>
      <c r="AB91" s="64" t="str">
        <f>VLOOKUP(I91,Hoja2!A$3:I$54,8,0)</f>
        <v>PROTOCOLOS DE EVACUACIÓN, PUNTO DE ENCUENTRO</v>
      </c>
      <c r="AC91" s="65" t="str">
        <f>VLOOKUP(I91,Hoja2!A$3:I$54,9,0)</f>
        <v>N/A</v>
      </c>
      <c r="AD91" s="83"/>
      <c r="AE91" s="14"/>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5"/>
    </row>
    <row r="92" spans="1:151" s="13" customFormat="1" ht="51">
      <c r="A92" s="156"/>
      <c r="B92" s="153"/>
      <c r="C92" s="114"/>
      <c r="D92" s="124"/>
      <c r="E92" s="121"/>
      <c r="F92" s="121"/>
      <c r="G92" s="121"/>
      <c r="H92" s="108" t="str">
        <f>VLOOKUP(I92,Hoja2!A$3:I$54,2,0)</f>
        <v>MÁQUINARIA Y EQUIPO</v>
      </c>
      <c r="I92" s="59" t="s">
        <v>168</v>
      </c>
      <c r="J92" s="108" t="str">
        <f>VLOOKUP(I92,Hoja2!A$3:I$54,3,0)</f>
        <v>ATRAPAMIENTO, AMPUTACIÓN, APLASTAMIENTO, FRACTURA</v>
      </c>
      <c r="K92" s="60"/>
      <c r="L92" s="108" t="str">
        <f>VLOOKUP(I92,Hoja2!A$3:I$54,4,0)</f>
        <v>PG INSPECCIONES, PG EMERGENCIA, REQUISITOS PARA MANEJO DE MÁQUINAS, REQUISITOS PARA REALIZAR LABORES EN TALLERES</v>
      </c>
      <c r="M92" s="108" t="str">
        <f>VLOOKUP(I92,Hoja2!A$3:I$54,5,0)</f>
        <v>ELEMENTOS DE PROTECCIÓN PERSONAL</v>
      </c>
      <c r="N92" s="61">
        <v>2</v>
      </c>
      <c r="O92" s="61">
        <v>1</v>
      </c>
      <c r="P92" s="61">
        <v>10</v>
      </c>
      <c r="Q92" s="61">
        <f t="shared" si="20"/>
        <v>2</v>
      </c>
      <c r="R92" s="61">
        <f t="shared" si="21"/>
        <v>20</v>
      </c>
      <c r="S92" s="61" t="str">
        <f t="shared" si="22"/>
        <v>B-2</v>
      </c>
      <c r="T92" s="62" t="str">
        <f t="shared" si="23"/>
        <v>IV</v>
      </c>
      <c r="U92" s="62" t="str">
        <f t="shared" si="25"/>
        <v>Aceptable</v>
      </c>
      <c r="V92" s="60">
        <v>8</v>
      </c>
      <c r="W92" s="108" t="str">
        <f>VLOOKUP(I92,Hoja2!A$3:I$54,6,0)</f>
        <v>SECUELA, CALIFICACIÓN DE ENFERMEDAD LABORAL, MUERTE</v>
      </c>
      <c r="X92" s="65"/>
      <c r="Y92" s="65"/>
      <c r="Z92" s="65"/>
      <c r="AA92" s="64" t="str">
        <f>VLOOKUP(I92,Hoja2!A$3:I$54,7,0)</f>
        <v>NS EQUIPOS</v>
      </c>
      <c r="AB92" s="64" t="str">
        <f>VLOOKUP(I92,Hoja2!A$3:I$54,8,0)</f>
        <v>BUENAS PRACTICAS, PROCEDIMIENTOS, INSPECCIONES PREUSO OPERACIONALES</v>
      </c>
      <c r="AC92" s="65" t="str">
        <f>VLOOKUP(I92,Hoja2!A$3:I$54,9,0)</f>
        <v>INSPECCIONES PREOPERACIONALES</v>
      </c>
      <c r="AD92" s="83"/>
      <c r="AE92" s="14"/>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5"/>
    </row>
    <row r="93" spans="1:151" s="13" customFormat="1" ht="63.75">
      <c r="A93" s="156"/>
      <c r="B93" s="153"/>
      <c r="C93" s="114"/>
      <c r="D93" s="124"/>
      <c r="E93" s="121"/>
      <c r="F93" s="121"/>
      <c r="G93" s="121"/>
      <c r="H93" s="108" t="str">
        <f>VLOOKUP(I93,Hoja2!A$3:I$54,2,0)</f>
        <v>HERRAMIENTAS MANUALES</v>
      </c>
      <c r="I93" s="59" t="s">
        <v>174</v>
      </c>
      <c r="J93" s="108" t="str">
        <f>VLOOKUP(I93,Hoja2!A$3:I$54,3,0)</f>
        <v>QUEMADURAS, LESIONES, PELLIZCOS, APLASTAMIENTOS</v>
      </c>
      <c r="K93" s="60"/>
      <c r="L93" s="108" t="str">
        <f>VLOOKUP(I93,Hoja2!A$3:I$54,4,0)</f>
        <v>REQUISITOS MANEJO DE EQUIPOS EMPLEADOS EN LABORES DE CONSTRUCCION ACUEDUCTO Y ALCANTARILLADO, PG INSPECCIONES,PG EMERGENCIA, REQUISITOS  PARA EL MANEJO DE MÁQUINAS HERRAMIENTAS</v>
      </c>
      <c r="M93" s="108" t="str">
        <f>VLOOKUP(I93,Hoja2!A$3:I$54,5,0)</f>
        <v>ELEMENTOS DE PROTECCIÓN PERSONAL</v>
      </c>
      <c r="N93" s="61">
        <v>2</v>
      </c>
      <c r="O93" s="61">
        <v>1</v>
      </c>
      <c r="P93" s="61">
        <v>10</v>
      </c>
      <c r="Q93" s="61">
        <f t="shared" si="20"/>
        <v>2</v>
      </c>
      <c r="R93" s="61">
        <f t="shared" si="21"/>
        <v>20</v>
      </c>
      <c r="S93" s="61" t="str">
        <f t="shared" si="22"/>
        <v>B-2</v>
      </c>
      <c r="T93" s="62" t="str">
        <f t="shared" si="23"/>
        <v>IV</v>
      </c>
      <c r="U93" s="62" t="str">
        <f t="shared" si="25"/>
        <v>Aceptable</v>
      </c>
      <c r="V93" s="60">
        <v>8</v>
      </c>
      <c r="W93" s="108" t="str">
        <f>VLOOKUP(I93,Hoja2!A$3:I$54,6,0)</f>
        <v>SECUELA, CALIFICACIÓN DE ENFERMEDAD LABORAL</v>
      </c>
      <c r="X93" s="65"/>
      <c r="Y93" s="65"/>
      <c r="Z93" s="65"/>
      <c r="AA93" s="64" t="str">
        <f>VLOOKUP(I93,Hoja2!A$3:I$54,7,0)</f>
        <v>NS HERRAMIENTAS</v>
      </c>
      <c r="AB93" s="64" t="str">
        <f>VLOOKUP(I93,Hoja2!A$3:I$54,8,0)</f>
        <v>BUENAS PRACTICAS,  INSPECCIONES OPERACIONALES</v>
      </c>
      <c r="AC93" s="65" t="str">
        <f>VLOOKUP(I93,Hoja2!A$3:I$54,9,0)</f>
        <v>INSPECCIONES PREOPERACIONALES</v>
      </c>
      <c r="AD93" s="83"/>
      <c r="AE93" s="14"/>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5"/>
    </row>
    <row r="94" spans="1:151" s="13" customFormat="1" ht="40.5">
      <c r="A94" s="156"/>
      <c r="B94" s="153"/>
      <c r="C94" s="114"/>
      <c r="D94" s="124"/>
      <c r="E94" s="121"/>
      <c r="F94" s="121"/>
      <c r="G94" s="121"/>
      <c r="H94" s="108" t="str">
        <f>VLOOKUP(I94,Hoja2!A$3:I$54,2,0)</f>
        <v>MANTENIMIENTO DE PUENTE GRUAS, LIMPIEZA DE CANALES, MANTENIMIENTO DE INSTALACIONES LOCATIVAS, MANTENIMIENTO Y REPARACION DE POZOS</v>
      </c>
      <c r="I94" s="59" t="s">
        <v>203</v>
      </c>
      <c r="J94" s="108" t="str">
        <f>VLOOKUP(I94,Hoja2!A$3:I$54,3,0)</f>
        <v>LESIONES, FRACTURAS</v>
      </c>
      <c r="K94" s="60"/>
      <c r="L94" s="108" t="str">
        <f>VLOOKUP(I94,Hoja2!A$3:I$54,4,0)</f>
        <v>PG INSPECCIONES, PG EMERGENCIA, REQUISITOS MÍNIMOS DE SEGURIDAD E HIGIENE PARA TRABAJOS EN ALTURAS</v>
      </c>
      <c r="M94" s="108" t="str">
        <f>VLOOKUP(I94,Hoja2!A$3:I$54,5,0)</f>
        <v>ELEMENTOS DE PROTECCIÓN PERSONAL</v>
      </c>
      <c r="N94" s="61">
        <v>6</v>
      </c>
      <c r="O94" s="61">
        <v>3</v>
      </c>
      <c r="P94" s="61">
        <v>25</v>
      </c>
      <c r="Q94" s="61">
        <f t="shared" si="20"/>
        <v>18</v>
      </c>
      <c r="R94" s="61">
        <f t="shared" si="21"/>
        <v>450</v>
      </c>
      <c r="S94" s="61" t="str">
        <f t="shared" si="22"/>
        <v>A-18</v>
      </c>
      <c r="T94" s="62" t="str">
        <f t="shared" si="23"/>
        <v>II</v>
      </c>
      <c r="U94" s="62" t="str">
        <f t="shared" si="25"/>
        <v>No Aceptable o Aceptable con Control Especifico</v>
      </c>
      <c r="V94" s="60">
        <v>8</v>
      </c>
      <c r="W94" s="108" t="str">
        <f>VLOOKUP(I94,Hoja2!A$3:I$54,6,0)</f>
        <v>SECUELA, CALIFICACIÓN DE ENFERMEDAD LABORAL, MUERTE</v>
      </c>
      <c r="X94" s="65"/>
      <c r="Y94" s="65"/>
      <c r="Z94" s="65"/>
      <c r="AA94" s="64" t="str">
        <f>VLOOKUP(I94,Hoja2!A$3:I$54,7,0)</f>
        <v>NS TRABAJO EN ALTURAS</v>
      </c>
      <c r="AB94" s="64" t="str">
        <f>VLOOKUP(I94,Hoja2!A$3:I$54,8,0)</f>
        <v>BUENAS PRACTICAS Y USO DE EPP COLECTIVOS</v>
      </c>
      <c r="AC94" s="65" t="str">
        <f>VLOOKUP(I94,Hoja2!A$3:I$54,9,0)</f>
        <v>USO EPP, LISTAS PREOPERACIONALES</v>
      </c>
      <c r="AD94" s="83"/>
      <c r="AE94" s="14"/>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5"/>
    </row>
    <row r="95" spans="1:151" s="13" customFormat="1" ht="40.5">
      <c r="A95" s="156"/>
      <c r="B95" s="153"/>
      <c r="C95" s="114"/>
      <c r="D95" s="124"/>
      <c r="E95" s="121"/>
      <c r="F95" s="121"/>
      <c r="G95" s="121"/>
      <c r="H95" s="108" t="str">
        <f>VLOOKUP(I95,Hoja2!A$3:I$54,2,0)</f>
        <v>INGRESO A POZOS, RED DE ACUEDUCTO, EXCAVACIONES</v>
      </c>
      <c r="I95" s="59" t="s">
        <v>196</v>
      </c>
      <c r="J95" s="108" t="str">
        <f>VLOOKUP(I95,Hoja2!A$3:I$54,3,0)</f>
        <v>INTOXICACIÓN, ASFIXIA</v>
      </c>
      <c r="K95" s="60"/>
      <c r="L95" s="108" t="str">
        <f>VLOOKUP(I95,Hoja2!A$3:I$54,4,0)</f>
        <v>PG INSPECCIONES, PG EMERGENCIA, REQUISITOS MÍNIMOS DE SEGURIDAD E HIGIENE PARA ESPACIOS CONFINADOS</v>
      </c>
      <c r="M95" s="108" t="str">
        <f>VLOOKUP(I95,Hoja2!A$3:I$54,5,0)</f>
        <v>ELEMENTOS DE PROTECCIÓN PERSONAL</v>
      </c>
      <c r="N95" s="61">
        <v>6</v>
      </c>
      <c r="O95" s="61">
        <v>3</v>
      </c>
      <c r="P95" s="61">
        <v>25</v>
      </c>
      <c r="Q95" s="61">
        <f t="shared" si="20"/>
        <v>18</v>
      </c>
      <c r="R95" s="61">
        <f t="shared" si="21"/>
        <v>450</v>
      </c>
      <c r="S95" s="61" t="str">
        <f t="shared" si="22"/>
        <v>A-18</v>
      </c>
      <c r="T95" s="62" t="str">
        <f t="shared" si="23"/>
        <v>II</v>
      </c>
      <c r="U95" s="62" t="str">
        <f t="shared" si="25"/>
        <v>No Aceptable o Aceptable con Control Especifico</v>
      </c>
      <c r="V95" s="60">
        <v>8</v>
      </c>
      <c r="W95" s="108" t="str">
        <f>VLOOKUP(I95,Hoja2!A$3:I$54,6,0)</f>
        <v>SECUELA, CALIFICACIÓN DE ENFERMEDAD LABORAL, MUERTE</v>
      </c>
      <c r="X95" s="65"/>
      <c r="Y95" s="65"/>
      <c r="Z95" s="65"/>
      <c r="AA95" s="64" t="str">
        <f>VLOOKUP(I95,Hoja2!A$3:I$54,7,0)</f>
        <v>NS ESPACIOS CONFINADOS</v>
      </c>
      <c r="AB95" s="64" t="str">
        <f>VLOOKUP(I95,Hoja2!A$3:I$54,8,0)</f>
        <v>BUENAS PRACTICAS, USO DE EPP Y COLECTIVOS</v>
      </c>
      <c r="AC95" s="65" t="str">
        <f>VLOOKUP(I95,Hoja2!A$3:I$54,9,0)</f>
        <v>LISTAS PREOPERACIONALES</v>
      </c>
      <c r="AD95" s="83"/>
      <c r="AE95" s="14"/>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5"/>
    </row>
    <row r="96" spans="1:151" s="13" customFormat="1" ht="38.25">
      <c r="A96" s="156"/>
      <c r="B96" s="153"/>
      <c r="C96" s="114"/>
      <c r="D96" s="124"/>
      <c r="E96" s="121"/>
      <c r="F96" s="121"/>
      <c r="G96" s="121"/>
      <c r="H96" s="58" t="str">
        <f>VLOOKUP(I96,Hoja2!A$3:I$54,2,0)</f>
        <v>CARGA Y DESCARGA DE MÁQUINARIAS Y EQUIPOS</v>
      </c>
      <c r="I96" s="59" t="s">
        <v>216</v>
      </c>
      <c r="J96" s="58" t="str">
        <f>VLOOKUP(I96,Hoja2!A$3:I$54,3,0)</f>
        <v>APLASTAMIENTO, ATRAPAMIENTO, AMPUTACIÓN, PÉRDIDAS MATERIALES, FRACTURAS</v>
      </c>
      <c r="K96" s="60"/>
      <c r="L96" s="58" t="str">
        <f>VLOOKUP(I96,Hoja2!A$3:I$54,4,0)</f>
        <v>PG INSPECCIONES, PG EMERGENCIA, REQUISITOS MÍNIMOS DE SEGURIDAD E HIGIENE PARA TRABAJOS EN ALTURAS</v>
      </c>
      <c r="M96" s="58" t="str">
        <f>VLOOKUP(I96,Hoja2!A$3:I$54,5,0)</f>
        <v>NO OBSERVADO</v>
      </c>
      <c r="N96" s="61">
        <v>2</v>
      </c>
      <c r="O96" s="61">
        <v>1</v>
      </c>
      <c r="P96" s="61">
        <v>10</v>
      </c>
      <c r="Q96" s="61">
        <f t="shared" si="20"/>
        <v>2</v>
      </c>
      <c r="R96" s="61">
        <f t="shared" si="21"/>
        <v>20</v>
      </c>
      <c r="S96" s="61" t="str">
        <f t="shared" si="22"/>
        <v>B-2</v>
      </c>
      <c r="T96" s="62" t="str">
        <f t="shared" si="23"/>
        <v>IV</v>
      </c>
      <c r="U96" s="62" t="str">
        <f t="shared" si="25"/>
        <v>Aceptable</v>
      </c>
      <c r="V96" s="60">
        <v>8</v>
      </c>
      <c r="W96" s="58" t="str">
        <f>VLOOKUP(I96,Hoja2!A$3:I$54,6,0)</f>
        <v>SECUELA, CALIFICACIÓN DE ENFERMEDAD LABORAL, MUERTE</v>
      </c>
      <c r="X96" s="65"/>
      <c r="Y96" s="65"/>
      <c r="Z96" s="65"/>
      <c r="AA96" s="64" t="str">
        <f>VLOOKUP(I96,Hoja2!A$3:I$54,7,0)</f>
        <v>NS DE IZAJE</v>
      </c>
      <c r="AB96" s="64" t="str">
        <f>VLOOKUP(I96,Hoja2!A$3:I$54,8,0)</f>
        <v>BUENAS PRACTICAS, INSPECCIONES PREOPERACIONALES</v>
      </c>
      <c r="AC96" s="65" t="str">
        <f>VLOOKUP(I96,Hoja2!A$3:I$54,9,0)</f>
        <v>USO ADECUADO DE LENGUAJE PARA OPERACIONES DE IZAJE</v>
      </c>
      <c r="AD96" s="83"/>
      <c r="AE96" s="14"/>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5"/>
    </row>
    <row r="97" spans="1:151" s="13" customFormat="1" ht="15">
      <c r="A97" s="156"/>
      <c r="B97" s="153"/>
      <c r="C97" s="114"/>
      <c r="D97" s="124"/>
      <c r="E97" s="121"/>
      <c r="F97" s="121"/>
      <c r="G97" s="121"/>
      <c r="H97" s="58" t="str">
        <f>VLOOKUP(I97,Hoja2!A$3:I$54,2,0)</f>
        <v>AUSENCIA O EXCESO DE LUZ EN UN AMBIENTE</v>
      </c>
      <c r="I97" s="59" t="s">
        <v>47</v>
      </c>
      <c r="J97" s="58" t="str">
        <f>VLOOKUP(I97,Hoja2!A$3:I$54,3,0)</f>
        <v>ESTRÉS, DIFICULTAD PARA VER, CANSANCIO VISUAL</v>
      </c>
      <c r="K97" s="60"/>
      <c r="L97" s="58" t="str">
        <f>VLOOKUP(I97,Hoja2!A$3:I$54,4,0)</f>
        <v>PG INSPECCIONES, PG EMERGENCIA</v>
      </c>
      <c r="M97" s="58" t="str">
        <f>VLOOKUP(I97,Hoja2!A$3:I$54,5,0)</f>
        <v>NO OBSERVADO</v>
      </c>
      <c r="N97" s="61">
        <v>10</v>
      </c>
      <c r="O97" s="61">
        <v>3</v>
      </c>
      <c r="P97" s="61">
        <v>25</v>
      </c>
      <c r="Q97" s="61">
        <f t="shared" si="20"/>
        <v>30</v>
      </c>
      <c r="R97" s="61">
        <f t="shared" si="21"/>
        <v>750</v>
      </c>
      <c r="S97" s="61" t="str">
        <f t="shared" si="22"/>
        <v>MA-30</v>
      </c>
      <c r="T97" s="62" t="str">
        <f t="shared" si="23"/>
        <v>I</v>
      </c>
      <c r="U97" s="62" t="str">
        <f t="shared" si="25"/>
        <v>No Aceptable</v>
      </c>
      <c r="V97" s="60">
        <v>8</v>
      </c>
      <c r="W97" s="58" t="str">
        <f>VLOOKUP(I97,Hoja2!A$3:I$54,6,0)</f>
        <v>SECUELA, CALIFICACIÓN DE ENFERMEDAD LABORAL</v>
      </c>
      <c r="X97" s="65"/>
      <c r="Y97" s="65"/>
      <c r="Z97" s="65"/>
      <c r="AA97" s="64" t="str">
        <f>VLOOKUP(I97,Hoja2!A$3:I$54,7,0)</f>
        <v>N/A</v>
      </c>
      <c r="AB97" s="64" t="str">
        <f>VLOOKUP(I97,Hoja2!A$3:I$54,8,0)</f>
        <v>AUTOCUIDADO E HIGIENE</v>
      </c>
      <c r="AC97" s="65" t="str">
        <f>VLOOKUP(I97,Hoja2!A$3:I$54,9,0)</f>
        <v>PG HIGIENE</v>
      </c>
      <c r="AD97" s="83"/>
      <c r="AE97" s="14"/>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5"/>
    </row>
    <row r="98" spans="1:151" s="13" customFormat="1" ht="15">
      <c r="A98" s="156"/>
      <c r="B98" s="153"/>
      <c r="C98" s="114"/>
      <c r="D98" s="124"/>
      <c r="E98" s="121"/>
      <c r="F98" s="121"/>
      <c r="G98" s="121"/>
      <c r="H98" s="58" t="str">
        <f>VLOOKUP(I98,Hoja2!A$3:I$54,2,0)</f>
        <v>MÁQUINARIA O EQUIPO</v>
      </c>
      <c r="I98" s="59" t="s">
        <v>54</v>
      </c>
      <c r="J98" s="58" t="str">
        <f>VLOOKUP(I98,Hoja2!A$3:I$54,3,0)</f>
        <v>SORDERA, ESTRÉS, HIPOACUSIA, CEFALÉA, IRRATIBILIDAD</v>
      </c>
      <c r="K98" s="60"/>
      <c r="L98" s="58" t="str">
        <f>VLOOKUP(I98,Hoja2!A$3:I$54,4,0)</f>
        <v>PG INSPECCIONES, PG EMERGENCIA</v>
      </c>
      <c r="M98" s="58" t="str">
        <f>VLOOKUP(I98,Hoja2!A$3:I$54,5,0)</f>
        <v>PVE RUIDO</v>
      </c>
      <c r="N98" s="61">
        <v>10</v>
      </c>
      <c r="O98" s="61">
        <v>4</v>
      </c>
      <c r="P98" s="61">
        <v>25</v>
      </c>
      <c r="Q98" s="61">
        <f t="shared" si="20"/>
        <v>40</v>
      </c>
      <c r="R98" s="61">
        <f t="shared" si="21"/>
        <v>1000</v>
      </c>
      <c r="S98" s="61" t="str">
        <f t="shared" si="22"/>
        <v>MA-40</v>
      </c>
      <c r="T98" s="62" t="str">
        <f t="shared" si="23"/>
        <v>I</v>
      </c>
      <c r="U98" s="62" t="str">
        <f t="shared" si="25"/>
        <v>No Aceptable</v>
      </c>
      <c r="V98" s="60">
        <v>8</v>
      </c>
      <c r="W98" s="58" t="str">
        <f>VLOOKUP(I98,Hoja2!A$3:I$54,6,0)</f>
        <v>SECUELA, CALIFICACIÓN DE ENFERMEDAD LABORAL</v>
      </c>
      <c r="X98" s="65"/>
      <c r="Y98" s="65"/>
      <c r="Z98" s="65"/>
      <c r="AA98" s="64" t="str">
        <f>VLOOKUP(I98,Hoja2!A$3:I$54,7,0)</f>
        <v>N/A</v>
      </c>
      <c r="AB98" s="64" t="str">
        <f>VLOOKUP(I98,Hoja2!A$3:I$54,8,0)</f>
        <v>AUTOCUIDADO E HIGIENE</v>
      </c>
      <c r="AC98" s="65" t="str">
        <f>VLOOKUP(I98,Hoja2!A$3:I$54,9,0)</f>
        <v>FORTALECIMIENTO PV RUIDO</v>
      </c>
      <c r="AD98" s="83"/>
      <c r="AE98" s="14"/>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5"/>
    </row>
    <row r="99" spans="1:151" s="13" customFormat="1" ht="15">
      <c r="A99" s="156"/>
      <c r="B99" s="153"/>
      <c r="C99" s="114"/>
      <c r="D99" s="124"/>
      <c r="E99" s="121"/>
      <c r="F99" s="121"/>
      <c r="G99" s="121"/>
      <c r="H99" s="58" t="str">
        <f>VLOOKUP(I99,Hoja2!A$3:I$54,2,0)</f>
        <v>MÁQUINARIA O EQUIPO</v>
      </c>
      <c r="I99" s="59" t="s">
        <v>59</v>
      </c>
      <c r="J99" s="58" t="str">
        <f>VLOOKUP(I99,Hoja2!A$3:I$54,3,0)</f>
        <v>MAREOS, VÓMITOS, Y SÍNTOMAS NEURÓLOGICOS</v>
      </c>
      <c r="K99" s="60"/>
      <c r="L99" s="58" t="str">
        <f>VLOOKUP(I99,Hoja2!A$3:I$54,4,0)</f>
        <v>PG INSPECCIONES, PG EMERGENCIA</v>
      </c>
      <c r="M99" s="58" t="str">
        <f>VLOOKUP(I99,Hoja2!A$3:I$54,5,0)</f>
        <v>PVE RUIDO</v>
      </c>
      <c r="N99" s="61">
        <v>2</v>
      </c>
      <c r="O99" s="61">
        <v>3</v>
      </c>
      <c r="P99" s="61">
        <v>10</v>
      </c>
      <c r="Q99" s="61">
        <f t="shared" si="20"/>
        <v>6</v>
      </c>
      <c r="R99" s="61">
        <f t="shared" si="21"/>
        <v>60</v>
      </c>
      <c r="S99" s="61" t="str">
        <f t="shared" si="22"/>
        <v>M-6</v>
      </c>
      <c r="T99" s="62" t="str">
        <f t="shared" si="23"/>
        <v>III</v>
      </c>
      <c r="U99" s="62" t="str">
        <f t="shared" si="25"/>
        <v>Mejorable</v>
      </c>
      <c r="V99" s="60">
        <v>8</v>
      </c>
      <c r="W99" s="58" t="str">
        <f>VLOOKUP(I99,Hoja2!A$3:I$54,6,0)</f>
        <v>SECUELA, CALIFICACIÓN DE ENFERMEDAD LABORAL</v>
      </c>
      <c r="X99" s="65"/>
      <c r="Y99" s="65"/>
      <c r="Z99" s="65"/>
      <c r="AA99" s="64" t="str">
        <f>VLOOKUP(I99,Hoja2!A$3:I$54,7,0)</f>
        <v>N/A</v>
      </c>
      <c r="AB99" s="64" t="str">
        <f>VLOOKUP(I99,Hoja2!A$3:I$54,8,0)</f>
        <v>AUTOCUIDADO</v>
      </c>
      <c r="AC99" s="65" t="str">
        <f>VLOOKUP(I99,Hoja2!A$3:I$54,9,0)</f>
        <v>PG HIGIENE</v>
      </c>
      <c r="AD99" s="83"/>
      <c r="AE99" s="14"/>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5"/>
    </row>
    <row r="100" spans="1:151" s="13" customFormat="1" ht="15">
      <c r="A100" s="156"/>
      <c r="B100" s="153"/>
      <c r="C100" s="114"/>
      <c r="D100" s="124"/>
      <c r="E100" s="121"/>
      <c r="F100" s="121"/>
      <c r="G100" s="121"/>
      <c r="H100" s="58" t="str">
        <f>VLOOKUP(I100,Hoja2!A$3:I$54,2,0)</f>
        <v>X, GAMMA, ALFA, BETA, NEUTRONES</v>
      </c>
      <c r="I100" s="59" t="s">
        <v>69</v>
      </c>
      <c r="J100" s="58" t="str">
        <f>VLOOKUP(I100,Hoja2!A$3:I$54,3,0)</f>
        <v>QUEMADURAS</v>
      </c>
      <c r="K100" s="60"/>
      <c r="L100" s="58" t="str">
        <f>VLOOKUP(I100,Hoja2!A$3:I$54,4,0)</f>
        <v>PG INSPECCIONES, PG EMERGENCIA</v>
      </c>
      <c r="M100" s="58" t="str">
        <f>VLOOKUP(I100,Hoja2!A$3:I$54,5,0)</f>
        <v>PVE RADIACIÓN</v>
      </c>
      <c r="N100" s="61">
        <v>2</v>
      </c>
      <c r="O100" s="61">
        <v>3</v>
      </c>
      <c r="P100" s="61">
        <v>10</v>
      </c>
      <c r="Q100" s="61">
        <f t="shared" si="20"/>
        <v>6</v>
      </c>
      <c r="R100" s="61">
        <f t="shared" si="21"/>
        <v>60</v>
      </c>
      <c r="S100" s="61" t="str">
        <f t="shared" si="22"/>
        <v>M-6</v>
      </c>
      <c r="T100" s="62" t="str">
        <f t="shared" si="23"/>
        <v>III</v>
      </c>
      <c r="U100" s="62" t="str">
        <f t="shared" si="25"/>
        <v>Mejorable</v>
      </c>
      <c r="V100" s="60">
        <v>8</v>
      </c>
      <c r="W100" s="58" t="str">
        <f>VLOOKUP(I100,Hoja2!A$3:I$54,6,0)</f>
        <v>SECUELA, CALIFICACIÓN DE ENFERMEDAD LABORAL, MUERTE</v>
      </c>
      <c r="X100" s="65"/>
      <c r="Y100" s="65"/>
      <c r="Z100" s="65"/>
      <c r="AA100" s="64" t="str">
        <f>VLOOKUP(I100,Hoja2!A$3:I$54,7,0)</f>
        <v>N/A</v>
      </c>
      <c r="AB100" s="64" t="str">
        <f>VLOOKUP(I100,Hoja2!A$3:I$54,8,0)</f>
        <v>N/A</v>
      </c>
      <c r="AC100" s="65" t="str">
        <f>VLOOKUP(I100,Hoja2!A$3:I$54,9,0)</f>
        <v>FORTALECIMIENTO PVE RADIACIÓN</v>
      </c>
      <c r="AD100" s="83"/>
      <c r="AE100" s="14"/>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5"/>
    </row>
    <row r="101" spans="1:151" s="13" customFormat="1" ht="25.5">
      <c r="A101" s="156"/>
      <c r="B101" s="153"/>
      <c r="C101" s="114"/>
      <c r="D101" s="124"/>
      <c r="E101" s="121"/>
      <c r="F101" s="121"/>
      <c r="G101" s="121"/>
      <c r="H101" s="58" t="str">
        <f>VLOOKUP(I101,Hoja2!A$3:I$54,2,0)</f>
        <v>POLVOS INORGÁNICOS</v>
      </c>
      <c r="I101" s="59" t="s">
        <v>78</v>
      </c>
      <c r="J101" s="58" t="str">
        <f>VLOOKUP(I101,Hoja2!A$3:I$54,3,0)</f>
        <v>COMPLICACIONES RESPIRATORIAS</v>
      </c>
      <c r="K101" s="60"/>
      <c r="L101" s="58" t="str">
        <f>VLOOKUP(I101,Hoja2!A$3:I$54,4,0)</f>
        <v>PG INSPECCIONES, PG EMERGENCIA, PG RIESGO QUÍMICO</v>
      </c>
      <c r="M101" s="58" t="str">
        <f>VLOOKUP(I101,Hoja2!A$3:I$54,5,0)</f>
        <v>ELEMENTOS DE PROTECCIÓN PERSONAL</v>
      </c>
      <c r="N101" s="61">
        <v>2</v>
      </c>
      <c r="O101" s="61">
        <v>3</v>
      </c>
      <c r="P101" s="61">
        <v>10</v>
      </c>
      <c r="Q101" s="61">
        <f t="shared" si="20"/>
        <v>6</v>
      </c>
      <c r="R101" s="61">
        <f t="shared" si="21"/>
        <v>60</v>
      </c>
      <c r="S101" s="61" t="str">
        <f t="shared" si="22"/>
        <v>M-6</v>
      </c>
      <c r="T101" s="62" t="str">
        <f t="shared" si="23"/>
        <v>III</v>
      </c>
      <c r="U101" s="62" t="str">
        <f t="shared" si="25"/>
        <v>Mejorable</v>
      </c>
      <c r="V101" s="60">
        <v>8</v>
      </c>
      <c r="W101" s="58" t="str">
        <f>VLOOKUP(I101,Hoja2!A$3:I$54,6,0)</f>
        <v>SECUELA, CALIFICACIÓN DE ENFERMEDAD LABORAL</v>
      </c>
      <c r="X101" s="65"/>
      <c r="Y101" s="65"/>
      <c r="Z101" s="65"/>
      <c r="AA101" s="64" t="str">
        <f>VLOOKUP(I101,Hoja2!A$3:I$54,7,0)</f>
        <v>NS QUIMICOS</v>
      </c>
      <c r="AB101" s="64" t="str">
        <f>VLOOKUP(I101,Hoja2!A$3:I$54,8,0)</f>
        <v>BUENAS PRACTICAS Y USO DE EPP</v>
      </c>
      <c r="AC101" s="65" t="str">
        <f>VLOOKUP(I101,Hoja2!A$3:I$54,9,0)</f>
        <v>PG HIGIENE</v>
      </c>
      <c r="AD101" s="83"/>
      <c r="AE101" s="14"/>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5"/>
    </row>
    <row r="102" spans="1:151" s="13" customFormat="1" ht="25.5">
      <c r="A102" s="156"/>
      <c r="B102" s="153"/>
      <c r="C102" s="114"/>
      <c r="D102" s="124"/>
      <c r="E102" s="121"/>
      <c r="F102" s="121"/>
      <c r="G102" s="121"/>
      <c r="H102" s="58" t="str">
        <f>VLOOKUP(I102,Hoja2!A$3:I$54,2,0)</f>
        <v>MATERIAL PARTICULADO</v>
      </c>
      <c r="I102" s="59" t="s">
        <v>84</v>
      </c>
      <c r="J102" s="58" t="str">
        <f>VLOOKUP(I102,Hoja2!A$3:I$54,3,0)</f>
        <v>COMPLICACIONES RESPIRATORIAS</v>
      </c>
      <c r="K102" s="60"/>
      <c r="L102" s="58" t="str">
        <f>VLOOKUP(I102,Hoja2!A$3:I$54,4,0)</f>
        <v>PG INSPECCIONES, PG EMERGENCIA, PG RIESGO QUÍMICO</v>
      </c>
      <c r="M102" s="58" t="str">
        <f>VLOOKUP(I102,Hoja2!A$3:I$54,5,0)</f>
        <v>ELEMENTOS DE PROTECCIÓN PERSONAL</v>
      </c>
      <c r="N102" s="61">
        <v>2</v>
      </c>
      <c r="O102" s="61">
        <v>1</v>
      </c>
      <c r="P102" s="61">
        <v>10</v>
      </c>
      <c r="Q102" s="61">
        <f t="shared" si="20"/>
        <v>2</v>
      </c>
      <c r="R102" s="61">
        <f t="shared" si="21"/>
        <v>20</v>
      </c>
      <c r="S102" s="61" t="str">
        <f t="shared" si="22"/>
        <v>B-2</v>
      </c>
      <c r="T102" s="62" t="str">
        <f t="shared" si="23"/>
        <v>IV</v>
      </c>
      <c r="U102" s="62" t="str">
        <f t="shared" si="25"/>
        <v>Aceptable</v>
      </c>
      <c r="V102" s="60">
        <v>8</v>
      </c>
      <c r="W102" s="58" t="str">
        <f>VLOOKUP(I102,Hoja2!A$3:I$54,6,0)</f>
        <v>SECUELA, CALIFICACIÓN DE ENFERMEDAD LABORAL</v>
      </c>
      <c r="X102" s="65"/>
      <c r="Y102" s="65"/>
      <c r="Z102" s="65"/>
      <c r="AA102" s="64" t="str">
        <f>VLOOKUP(I102,Hoja2!A$3:I$54,7,0)</f>
        <v>NS QUIMICOS</v>
      </c>
      <c r="AB102" s="64" t="str">
        <f>VLOOKUP(I102,Hoja2!A$3:I$54,8,0)</f>
        <v>BUENAS PRACTICAS Y USO DE EPP</v>
      </c>
      <c r="AC102" s="65" t="str">
        <f>VLOOKUP(I102,Hoja2!A$3:I$54,9,0)</f>
        <v>FORTALECIMIENTO PVE QUÍMICO</v>
      </c>
      <c r="AD102" s="83"/>
      <c r="AE102" s="14"/>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5"/>
    </row>
    <row r="103" spans="1:151" s="13" customFormat="1" ht="25.5">
      <c r="A103" s="156"/>
      <c r="B103" s="153"/>
      <c r="C103" s="114"/>
      <c r="D103" s="124"/>
      <c r="E103" s="121"/>
      <c r="F103" s="121"/>
      <c r="G103" s="121"/>
      <c r="H103" s="58" t="str">
        <f>VLOOKUP(I103,Hoja2!A$3:I$54,2,0)</f>
        <v>HUMOS METÁLICOS O NO METÁLICOS</v>
      </c>
      <c r="I103" s="59" t="s">
        <v>93</v>
      </c>
      <c r="J103" s="58" t="str">
        <f>VLOOKUP(I103,Hoja2!A$3:I$54,3,0)</f>
        <v>COMPLICACIONES RESPIRATORIAS</v>
      </c>
      <c r="K103" s="60"/>
      <c r="L103" s="58" t="str">
        <f>VLOOKUP(I103,Hoja2!A$3:I$54,4,0)</f>
        <v>PG INSPECCIONES, PG EMERGENCIA, PG RIESGO QUÍMICO</v>
      </c>
      <c r="M103" s="58" t="str">
        <f>VLOOKUP(I103,Hoja2!A$3:I$54,5,0)</f>
        <v>ELEMENTOS DE PROTECCIÓN PERSONAL</v>
      </c>
      <c r="N103" s="61">
        <v>2</v>
      </c>
      <c r="O103" s="61">
        <v>1</v>
      </c>
      <c r="P103" s="61">
        <v>10</v>
      </c>
      <c r="Q103" s="61">
        <f t="shared" si="20"/>
        <v>2</v>
      </c>
      <c r="R103" s="61">
        <f t="shared" si="21"/>
        <v>20</v>
      </c>
      <c r="S103" s="61" t="str">
        <f t="shared" si="22"/>
        <v>B-2</v>
      </c>
      <c r="T103" s="62" t="str">
        <f t="shared" si="23"/>
        <v>IV</v>
      </c>
      <c r="U103" s="62" t="str">
        <f t="shared" si="25"/>
        <v>Aceptable</v>
      </c>
      <c r="V103" s="60">
        <v>8</v>
      </c>
      <c r="W103" s="58" t="str">
        <f>VLOOKUP(I103,Hoja2!A$3:I$54,6,0)</f>
        <v>SECUELA, CALIFICACIÓN DE ENFERMEDAD LABORAL, MUERTE</v>
      </c>
      <c r="X103" s="65"/>
      <c r="Y103" s="65"/>
      <c r="Z103" s="65"/>
      <c r="AA103" s="64" t="str">
        <f>VLOOKUP(I103,Hoja2!A$3:I$54,7,0)</f>
        <v>NS QUIMICOS</v>
      </c>
      <c r="AB103" s="64" t="str">
        <f>VLOOKUP(I103,Hoja2!A$3:I$54,8,0)</f>
        <v>BUENAS PRACTICAS, AUTOCUIDADO Y EPP</v>
      </c>
      <c r="AC103" s="65" t="str">
        <f>VLOOKUP(I103,Hoja2!A$3:I$54,9,0)</f>
        <v>FORTALECIMIENTO PVE QUÍMICO</v>
      </c>
      <c r="AD103" s="83"/>
      <c r="AE103" s="14"/>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5"/>
    </row>
    <row r="104" spans="1:151" s="13" customFormat="1" ht="15">
      <c r="A104" s="156"/>
      <c r="B104" s="153"/>
      <c r="C104" s="114"/>
      <c r="D104" s="124"/>
      <c r="E104" s="121"/>
      <c r="F104" s="121"/>
      <c r="G104" s="121"/>
      <c r="H104" s="58" t="str">
        <f>VLOOKUP(I104,Hoja2!A$3:I$54,2,0)</f>
        <v>MICROORGANISMOS</v>
      </c>
      <c r="I104" s="59" t="s">
        <v>237</v>
      </c>
      <c r="J104" s="58" t="str">
        <f>VLOOKUP(I104,Hoja2!A$3:I$54,3,0)</f>
        <v>GRIPAS, NAUSEAS, MAREOS, MALESTAR GENERAL</v>
      </c>
      <c r="K104" s="60"/>
      <c r="L104" s="58" t="str">
        <f>VLOOKUP(I104,Hoja2!A$3:I$54,4,0)</f>
        <v>PG INSPECCIONES, PG EMERGENCIA</v>
      </c>
      <c r="M104" s="58" t="str">
        <f>VLOOKUP(I104,Hoja2!A$3:I$54,5,0)</f>
        <v>PVE BIOLÓGICO</v>
      </c>
      <c r="N104" s="61">
        <v>2</v>
      </c>
      <c r="O104" s="61">
        <v>1</v>
      </c>
      <c r="P104" s="61">
        <v>10</v>
      </c>
      <c r="Q104" s="61">
        <f t="shared" si="20"/>
        <v>2</v>
      </c>
      <c r="R104" s="61">
        <f t="shared" si="21"/>
        <v>20</v>
      </c>
      <c r="S104" s="61" t="str">
        <f t="shared" si="22"/>
        <v>B-2</v>
      </c>
      <c r="T104" s="62" t="str">
        <f t="shared" si="23"/>
        <v>IV</v>
      </c>
      <c r="U104" s="62" t="str">
        <f t="shared" si="25"/>
        <v>Aceptable</v>
      </c>
      <c r="V104" s="60">
        <v>8</v>
      </c>
      <c r="W104" s="58" t="str">
        <f>VLOOKUP(I104,Hoja2!A$3:I$54,6,0)</f>
        <v>SECUELA</v>
      </c>
      <c r="X104" s="65"/>
      <c r="Y104" s="65"/>
      <c r="Z104" s="65"/>
      <c r="AA104" s="64" t="str">
        <f>VLOOKUP(I104,Hoja2!A$3:I$54,7,0)</f>
        <v>NS BIOLÓGICO</v>
      </c>
      <c r="AB104" s="64" t="str">
        <f>VLOOKUP(I104,Hoja2!A$3:I$54,8,0)</f>
        <v>N/A</v>
      </c>
      <c r="AC104" s="65" t="str">
        <f>VLOOKUP(I104,Hoja2!A$3:I$54,9,0)</f>
        <v>BUENAS PRACTICAS</v>
      </c>
      <c r="AD104" s="83"/>
      <c r="AE104" s="14"/>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5"/>
    </row>
    <row r="105" spans="1:151" s="13" customFormat="1" ht="25.5">
      <c r="A105" s="156"/>
      <c r="B105" s="153"/>
      <c r="C105" s="114"/>
      <c r="D105" s="124"/>
      <c r="E105" s="121"/>
      <c r="F105" s="121"/>
      <c r="G105" s="121"/>
      <c r="H105" s="58" t="str">
        <f>VLOOKUP(I105,Hoja2!A$3:I$54,2,0)</f>
        <v>MICROORGANISMOS EN EL AMBIENTE</v>
      </c>
      <c r="I105" s="59" t="s">
        <v>240</v>
      </c>
      <c r="J105" s="58" t="str">
        <f>VLOOKUP(I105,Hoja2!A$3:I$54,3,0)</f>
        <v>LESIONES EN LA PIEL, MALESTAR GENERAL</v>
      </c>
      <c r="K105" s="60"/>
      <c r="L105" s="58" t="str">
        <f>VLOOKUP(I105,Hoja2!A$3:I$54,4,0)</f>
        <v>PG INSPECCIONES, PG EMERGENCIA</v>
      </c>
      <c r="M105" s="58" t="str">
        <f>VLOOKUP(I105,Hoja2!A$3:I$54,5,0)</f>
        <v>PVE BIOLÓGICO, ELEMENTOS DE PROTECCION PERSONAL</v>
      </c>
      <c r="N105" s="61">
        <v>2</v>
      </c>
      <c r="O105" s="61">
        <v>3</v>
      </c>
      <c r="P105" s="61">
        <v>10</v>
      </c>
      <c r="Q105" s="61">
        <f t="shared" si="20"/>
        <v>6</v>
      </c>
      <c r="R105" s="61">
        <f t="shared" si="21"/>
        <v>60</v>
      </c>
      <c r="S105" s="61" t="str">
        <f t="shared" si="22"/>
        <v>M-6</v>
      </c>
      <c r="T105" s="62" t="str">
        <f t="shared" si="23"/>
        <v>III</v>
      </c>
      <c r="U105" s="62" t="str">
        <f t="shared" si="25"/>
        <v>Mejorable</v>
      </c>
      <c r="V105" s="60">
        <v>8</v>
      </c>
      <c r="W105" s="58" t="str">
        <f>VLOOKUP(I105,Hoja2!A$3:I$54,6,0)</f>
        <v>SECUELA, CALIFICACIÓN DE ENFERMEDAD LABORAL, MUERTE</v>
      </c>
      <c r="X105" s="65"/>
      <c r="Y105" s="65"/>
      <c r="Z105" s="65"/>
      <c r="AA105" s="64" t="str">
        <f>VLOOKUP(I105,Hoja2!A$3:I$54,7,0)</f>
        <v>NS BIOLÓGICO</v>
      </c>
      <c r="AB105" s="64" t="str">
        <f>VLOOKUP(I105,Hoja2!A$3:I$54,8,0)</f>
        <v>AUTOCIODADO E HIGIENE, USO DE EPP</v>
      </c>
      <c r="AC105" s="65" t="str">
        <f>VLOOKUP(I105,Hoja2!A$3:I$54,9,0)</f>
        <v>N/A</v>
      </c>
      <c r="AD105" s="83"/>
      <c r="AE105" s="14"/>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5"/>
    </row>
    <row r="106" spans="1:151" s="13" customFormat="1" ht="25.5">
      <c r="A106" s="156"/>
      <c r="B106" s="153"/>
      <c r="C106" s="114"/>
      <c r="D106" s="124"/>
      <c r="E106" s="121"/>
      <c r="F106" s="121"/>
      <c r="G106" s="121"/>
      <c r="H106" s="58" t="str">
        <f>VLOOKUP(I106,Hoja2!A$3:I$54,2,0)</f>
        <v>HONGOS</v>
      </c>
      <c r="I106" s="59" t="s">
        <v>113</v>
      </c>
      <c r="J106" s="58" t="str">
        <f>VLOOKUP(I106,Hoja2!A$3:I$54,3,0)</f>
        <v>LESIONES EN LA PIEL</v>
      </c>
      <c r="K106" s="60"/>
      <c r="L106" s="58" t="str">
        <f>VLOOKUP(I106,Hoja2!A$3:I$54,4,0)</f>
        <v>PG INSPECCIONES, PG EMERGENCIA</v>
      </c>
      <c r="M106" s="58" t="str">
        <f>VLOOKUP(I106,Hoja2!A$3:I$54,5,0)</f>
        <v>PVE BIOLÓGICO</v>
      </c>
      <c r="N106" s="61">
        <v>2</v>
      </c>
      <c r="O106" s="61">
        <v>1</v>
      </c>
      <c r="P106" s="61">
        <v>10</v>
      </c>
      <c r="Q106" s="61">
        <f t="shared" si="20"/>
        <v>2</v>
      </c>
      <c r="R106" s="61">
        <f t="shared" si="21"/>
        <v>20</v>
      </c>
      <c r="S106" s="61" t="str">
        <f t="shared" si="22"/>
        <v>B-2</v>
      </c>
      <c r="T106" s="62" t="str">
        <f t="shared" si="23"/>
        <v>IV</v>
      </c>
      <c r="U106" s="62" t="str">
        <f t="shared" si="25"/>
        <v>Aceptable</v>
      </c>
      <c r="V106" s="60">
        <v>8</v>
      </c>
      <c r="W106" s="58" t="str">
        <f>VLOOKUP(I106,Hoja2!A$3:I$54,6,0)</f>
        <v>SECUELA</v>
      </c>
      <c r="X106" s="65"/>
      <c r="Y106" s="65"/>
      <c r="Z106" s="65"/>
      <c r="AA106" s="64" t="str">
        <f>VLOOKUP(I106,Hoja2!A$3:I$54,7,0)</f>
        <v>NS BIOLÓGICO</v>
      </c>
      <c r="AB106" s="64" t="str">
        <f>VLOOKUP(I106,Hoja2!A$3:I$54,8,0)</f>
        <v>AUTOCUIDADO E HIGIENE, USO DE EPP</v>
      </c>
      <c r="AC106" s="65" t="str">
        <f>VLOOKUP(I106,Hoja2!A$3:I$54,9,0)</f>
        <v>N/A</v>
      </c>
      <c r="AD106" s="83"/>
      <c r="AE106" s="14"/>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5"/>
    </row>
    <row r="107" spans="1:151" s="13" customFormat="1" ht="40.5">
      <c r="A107" s="156"/>
      <c r="B107" s="153"/>
      <c r="C107" s="114"/>
      <c r="D107" s="124"/>
      <c r="E107" s="121"/>
      <c r="F107" s="121"/>
      <c r="G107" s="121"/>
      <c r="H107" s="58" t="str">
        <f>VLOOKUP(I107,Hoja2!A$3:I$54,2,0)</f>
        <v>FLUIDOS</v>
      </c>
      <c r="I107" s="59" t="s">
        <v>117</v>
      </c>
      <c r="J107" s="58" t="str">
        <f>VLOOKUP(I107,Hoja2!A$3:I$54,3,0)</f>
        <v>LESIONES DÉRMICAS</v>
      </c>
      <c r="K107" s="60"/>
      <c r="L107" s="58" t="str">
        <f>VLOOKUP(I107,Hoja2!A$3:I$54,4,0)</f>
        <v>PG INSPECCIONES, PG EMERGENCIA</v>
      </c>
      <c r="M107" s="58" t="str">
        <f>VLOOKUP(I107,Hoja2!A$3:I$54,5,0)</f>
        <v>PVE BIOLÓGICO, ELEMENTOS DE PROTECCION PERSONAL</v>
      </c>
      <c r="N107" s="61">
        <v>2</v>
      </c>
      <c r="O107" s="61">
        <v>4</v>
      </c>
      <c r="P107" s="61">
        <v>25</v>
      </c>
      <c r="Q107" s="61">
        <f t="shared" si="20"/>
        <v>8</v>
      </c>
      <c r="R107" s="61">
        <f t="shared" si="21"/>
        <v>200</v>
      </c>
      <c r="S107" s="61" t="str">
        <f t="shared" si="22"/>
        <v>M-8</v>
      </c>
      <c r="T107" s="62" t="str">
        <f t="shared" si="23"/>
        <v>II</v>
      </c>
      <c r="U107" s="62" t="str">
        <f t="shared" si="25"/>
        <v>No Aceptable o Aceptable con Control Especifico</v>
      </c>
      <c r="V107" s="60">
        <v>8</v>
      </c>
      <c r="W107" s="58" t="str">
        <f>VLOOKUP(I107,Hoja2!A$3:I$54,6,0)</f>
        <v>SECUELA, CALIFICACIÓN DE ENFERMEDAD LABORAL, MUERTE</v>
      </c>
      <c r="X107" s="65"/>
      <c r="Y107" s="65"/>
      <c r="Z107" s="65"/>
      <c r="AA107" s="64" t="str">
        <f>VLOOKUP(I107,Hoja2!A$3:I$54,7,0)</f>
        <v>NS BIOLÓGICO</v>
      </c>
      <c r="AB107" s="64" t="str">
        <f>VLOOKUP(I107,Hoja2!A$3:I$54,8,0)</f>
        <v>AUTOCUIDADO E HIGIENE, USO DE EPP</v>
      </c>
      <c r="AC107" s="65" t="str">
        <f>VLOOKUP(I107,Hoja2!A$3:I$54,9,0)</f>
        <v>N/A</v>
      </c>
      <c r="AD107" s="83"/>
      <c r="AE107" s="14"/>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5"/>
    </row>
    <row r="108" spans="1:151" s="13" customFormat="1" ht="25.5">
      <c r="A108" s="156"/>
      <c r="B108" s="153"/>
      <c r="C108" s="114"/>
      <c r="D108" s="124"/>
      <c r="E108" s="121"/>
      <c r="F108" s="121"/>
      <c r="G108" s="121"/>
      <c r="H108" s="58" t="str">
        <f>VLOOKUP(I108,Hoja2!A$3:I$54,2,0)</f>
        <v>PARÁSITOS</v>
      </c>
      <c r="I108" s="59" t="s">
        <v>119</v>
      </c>
      <c r="J108" s="58" t="str">
        <f>VLOOKUP(I108,Hoja2!A$3:I$54,3,0)</f>
        <v>LESIONES, INFECCIONES PARASITARIAS</v>
      </c>
      <c r="K108" s="60"/>
      <c r="L108" s="58" t="str">
        <f>VLOOKUP(I108,Hoja2!A$3:I$54,4,0)</f>
        <v>PG INSPECCIONES, PG EMERGENCIA</v>
      </c>
      <c r="M108" s="58" t="str">
        <f>VLOOKUP(I108,Hoja2!A$3:I$54,5,0)</f>
        <v>PVE BIOLÓGICO, ELEMENTOS DE PROTECCION PERSONAL</v>
      </c>
      <c r="N108" s="61">
        <v>2</v>
      </c>
      <c r="O108" s="61">
        <v>2</v>
      </c>
      <c r="P108" s="61">
        <v>10</v>
      </c>
      <c r="Q108" s="61">
        <f t="shared" si="20"/>
        <v>4</v>
      </c>
      <c r="R108" s="61">
        <f t="shared" si="21"/>
        <v>40</v>
      </c>
      <c r="S108" s="61" t="str">
        <f t="shared" si="22"/>
        <v>B-4</v>
      </c>
      <c r="T108" s="62" t="str">
        <f t="shared" si="23"/>
        <v>III</v>
      </c>
      <c r="U108" s="62" t="str">
        <f t="shared" si="25"/>
        <v>Mejorable</v>
      </c>
      <c r="V108" s="60">
        <v>8</v>
      </c>
      <c r="W108" s="58" t="str">
        <f>VLOOKUP(I108,Hoja2!A$3:I$54,6,0)</f>
        <v>SECUELA</v>
      </c>
      <c r="X108" s="65"/>
      <c r="Y108" s="65"/>
      <c r="Z108" s="65"/>
      <c r="AA108" s="64" t="str">
        <f>VLOOKUP(I108,Hoja2!A$3:I$54,7,0)</f>
        <v>NS BIOLÓGICO</v>
      </c>
      <c r="AB108" s="64" t="str">
        <f>VLOOKUP(I108,Hoja2!A$3:I$54,8,0)</f>
        <v>AUTOCUIDADO E HIGIENE, USO DE EPP</v>
      </c>
      <c r="AC108" s="65" t="str">
        <f>VLOOKUP(I108,Hoja2!A$3:I$54,9,0)</f>
        <v>N/A</v>
      </c>
      <c r="AD108" s="83"/>
      <c r="AE108" s="14"/>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5"/>
    </row>
    <row r="109" spans="1:151" s="13" customFormat="1" ht="25.5">
      <c r="A109" s="156"/>
      <c r="B109" s="153"/>
      <c r="C109" s="114"/>
      <c r="D109" s="124"/>
      <c r="E109" s="121"/>
      <c r="F109" s="121"/>
      <c r="G109" s="121"/>
      <c r="H109" s="58" t="str">
        <f>VLOOKUP(I109,Hoja2!A$3:I$54,2,0)</f>
        <v>ANIMALES VIVOS</v>
      </c>
      <c r="I109" s="59" t="s">
        <v>122</v>
      </c>
      <c r="J109" s="58" t="str">
        <f>VLOOKUP(I109,Hoja2!A$3:I$54,3,0)</f>
        <v>LESIONES EN TEJIDOS, INFECCIONES, ENFERMADES INFECTOCONTAGIOSAS</v>
      </c>
      <c r="K109" s="60"/>
      <c r="L109" s="58" t="str">
        <f>VLOOKUP(I109,Hoja2!A$3:I$54,4,0)</f>
        <v>PG INSPECCIONES, PG EMERGENCIA</v>
      </c>
      <c r="M109" s="58" t="str">
        <f>VLOOKUP(I109,Hoja2!A$3:I$54,5,0)</f>
        <v>ELEMENTOS DE PROTECCIÓN PERSONAL</v>
      </c>
      <c r="N109" s="61">
        <v>2</v>
      </c>
      <c r="O109" s="61">
        <v>2</v>
      </c>
      <c r="P109" s="61">
        <v>10</v>
      </c>
      <c r="Q109" s="61">
        <f t="shared" si="20"/>
        <v>4</v>
      </c>
      <c r="R109" s="61">
        <f t="shared" si="21"/>
        <v>40</v>
      </c>
      <c r="S109" s="61" t="str">
        <f t="shared" si="22"/>
        <v>B-4</v>
      </c>
      <c r="T109" s="62" t="str">
        <f t="shared" si="23"/>
        <v>III</v>
      </c>
      <c r="U109" s="62" t="str">
        <f t="shared" si="25"/>
        <v>Mejorable</v>
      </c>
      <c r="V109" s="60">
        <v>8</v>
      </c>
      <c r="W109" s="58" t="str">
        <f>VLOOKUP(I109,Hoja2!A$3:I$54,6,0)</f>
        <v>SECUELA, CALIFICACIÓN DE ENFERMEDAD LABORAL, MUERTE</v>
      </c>
      <c r="X109" s="65"/>
      <c r="Y109" s="65"/>
      <c r="Z109" s="65"/>
      <c r="AA109" s="64" t="str">
        <f>VLOOKUP(I109,Hoja2!A$3:I$54,7,0)</f>
        <v>NS BIOLÓGICO</v>
      </c>
      <c r="AB109" s="64" t="str">
        <f>VLOOKUP(I109,Hoja2!A$3:I$54,8,0)</f>
        <v>AUTOCUIDADO E HIGIENE, USO DE EPP</v>
      </c>
      <c r="AC109" s="65" t="str">
        <f>VLOOKUP(I109,Hoja2!A$3:I$54,9,0)</f>
        <v>BUENAS PRACTICAS</v>
      </c>
      <c r="AD109" s="83"/>
      <c r="AE109" s="14"/>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5"/>
    </row>
    <row r="110" spans="1:151" s="13" customFormat="1" ht="38.25">
      <c r="A110" s="156"/>
      <c r="B110" s="153"/>
      <c r="C110" s="114"/>
      <c r="D110" s="124"/>
      <c r="E110" s="121"/>
      <c r="F110" s="121"/>
      <c r="G110" s="121"/>
      <c r="H110" s="58" t="str">
        <f>VLOOKUP(I110,Hoja2!A$3:I$54,2,0)</f>
        <v>CARGA DE UN PESO MAYOR AL RECOMENDADO</v>
      </c>
      <c r="I110" s="59" t="s">
        <v>125</v>
      </c>
      <c r="J110" s="58" t="str">
        <f>VLOOKUP(I110,Hoja2!A$3:I$54,3,0)</f>
        <v>LESIONES OSTEOMUSCULARES</v>
      </c>
      <c r="K110" s="60"/>
      <c r="L110" s="58" t="str">
        <f>VLOOKUP(I110,Hoja2!A$3:I$54,4,0)</f>
        <v>PG INSPECCIONES, PG EMERGENCIA</v>
      </c>
      <c r="M110" s="58" t="str">
        <f>VLOOKUP(I110,Hoja2!A$3:I$54,5,0)</f>
        <v>PVE BIOMECÁNICO, PROGRAMA PAUSAS ACTIVAS, PG MEDICINA PREVENTIVA Y DEL TRABAJO</v>
      </c>
      <c r="N110" s="61">
        <v>2</v>
      </c>
      <c r="O110" s="61">
        <v>3</v>
      </c>
      <c r="P110" s="61">
        <v>10</v>
      </c>
      <c r="Q110" s="61">
        <f t="shared" si="20"/>
        <v>6</v>
      </c>
      <c r="R110" s="61">
        <f t="shared" si="21"/>
        <v>60</v>
      </c>
      <c r="S110" s="61" t="str">
        <f t="shared" si="22"/>
        <v>M-6</v>
      </c>
      <c r="T110" s="62" t="str">
        <f t="shared" si="23"/>
        <v>III</v>
      </c>
      <c r="U110" s="62" t="str">
        <f t="shared" si="25"/>
        <v>Mejorable</v>
      </c>
      <c r="V110" s="60">
        <v>8</v>
      </c>
      <c r="W110" s="58" t="str">
        <f>VLOOKUP(I110,Hoja2!A$3:I$54,6,0)</f>
        <v>SECUELA, CALIFICACIÓN DE ENFERMEDAD LABORAL</v>
      </c>
      <c r="X110" s="65"/>
      <c r="Y110" s="65"/>
      <c r="Z110" s="65"/>
      <c r="AA110" s="64" t="str">
        <f>VLOOKUP(I110,Hoja2!A$3:I$54,7,0)</f>
        <v>NS MANEJO DE CARGAS</v>
      </c>
      <c r="AB110" s="64" t="str">
        <f>VLOOKUP(I110,Hoja2!A$3:I$54,8,0)</f>
        <v>LEVANTAMIENTO MANUAL Y MECÁNICO DE CARGAS</v>
      </c>
      <c r="AC110" s="65" t="str">
        <f>VLOOKUP(I110,Hoja2!A$3:I$54,9,0)</f>
        <v>FORTALECIMIENTO PVE BIOMECÁNICO</v>
      </c>
      <c r="AD110" s="83"/>
      <c r="AE110" s="14"/>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5"/>
    </row>
    <row r="111" spans="1:151" s="13" customFormat="1" ht="40.5">
      <c r="A111" s="156"/>
      <c r="B111" s="153"/>
      <c r="C111" s="114"/>
      <c r="D111" s="124"/>
      <c r="E111" s="121"/>
      <c r="F111" s="121"/>
      <c r="G111" s="121"/>
      <c r="H111" s="58" t="str">
        <f>VLOOKUP(I111,Hoja2!A$3:I$54,2,0)</f>
        <v>FORZADAS, PROLONGADAS EN PERSONAL OPERATIVO</v>
      </c>
      <c r="I111" s="59" t="s">
        <v>243</v>
      </c>
      <c r="J111" s="58" t="str">
        <f>VLOOKUP(I111,Hoja2!A$3:I$54,3,0)</f>
        <v>DOLOR DE ESPALDA, LESIONES EN LA COLUMNA</v>
      </c>
      <c r="K111" s="60"/>
      <c r="L111" s="58" t="str">
        <f>VLOOKUP(I111,Hoja2!A$3:I$54,4,0)</f>
        <v>PG INSPECCIONES, PG EMERGENCIA</v>
      </c>
      <c r="M111" s="58" t="str">
        <f>VLOOKUP(I111,Hoja2!A$3:I$54,5,0)</f>
        <v>PVE BIOMECÁNICO, EXÁMENES PERIODICOS, PG MEDICINA PREVENTIVA Y DEL TRABAJO</v>
      </c>
      <c r="N111" s="61">
        <v>2</v>
      </c>
      <c r="O111" s="61">
        <v>3</v>
      </c>
      <c r="P111" s="61">
        <v>25</v>
      </c>
      <c r="Q111" s="61">
        <f t="shared" si="20"/>
        <v>6</v>
      </c>
      <c r="R111" s="61">
        <f t="shared" si="21"/>
        <v>150</v>
      </c>
      <c r="S111" s="61" t="str">
        <f t="shared" si="22"/>
        <v>M-6</v>
      </c>
      <c r="T111" s="62" t="str">
        <f t="shared" si="23"/>
        <v>II</v>
      </c>
      <c r="U111" s="62" t="str">
        <f t="shared" si="25"/>
        <v>No Aceptable o Aceptable con Control Especifico</v>
      </c>
      <c r="V111" s="60">
        <v>8</v>
      </c>
      <c r="W111" s="58" t="str">
        <f>VLOOKUP(I111,Hoja2!A$3:I$54,6,0)</f>
        <v>SECUELA, CALIFICACIÓN DE ENFERMEDAD LABORAL</v>
      </c>
      <c r="X111" s="65"/>
      <c r="Y111" s="65"/>
      <c r="Z111" s="65"/>
      <c r="AA111" s="64" t="str">
        <f>VLOOKUP(I111,Hoja2!A$3:I$54,7,0)</f>
        <v>NS MANEJO DE CARGAS</v>
      </c>
      <c r="AB111" s="64" t="str">
        <f>VLOOKUP(I111,Hoja2!A$3:I$54,8,0)</f>
        <v>HIGIENE POSTURAL</v>
      </c>
      <c r="AC111" s="65" t="str">
        <f>VLOOKUP(I111,Hoja2!A$3:I$54,9,0)</f>
        <v>FORTALECIMIENTO PVE BIOMECÁNICO</v>
      </c>
      <c r="AD111" s="83"/>
      <c r="AE111" s="14"/>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2"/>
      <c r="EU111" s="15"/>
    </row>
    <row r="112" spans="1:151" s="13" customFormat="1" ht="40.5">
      <c r="A112" s="156"/>
      <c r="B112" s="153"/>
      <c r="C112" s="114"/>
      <c r="D112" s="124"/>
      <c r="E112" s="121"/>
      <c r="F112" s="121"/>
      <c r="G112" s="121"/>
      <c r="H112" s="58" t="str">
        <f>VLOOKUP(I112,Hoja2!A$3:I$54,2,0)</f>
        <v>HIGIENE POSTURAL, MOVIMIENTOS REPETITIVOS</v>
      </c>
      <c r="I112" s="59" t="s">
        <v>245</v>
      </c>
      <c r="J112" s="58" t="str">
        <f>VLOOKUP(I112,Hoja2!A$3:I$54,3,0)</f>
        <v>LESIONES OSTEOMUSCULARES, TRANSTORNO DE TRAUMA ACUMULATIVO</v>
      </c>
      <c r="K112" s="60"/>
      <c r="L112" s="58" t="str">
        <f>VLOOKUP(I112,Hoja2!A$3:I$54,4,0)</f>
        <v>PG INSPECCIONES, PG EMERGENCIA</v>
      </c>
      <c r="M112" s="58" t="str">
        <f>VLOOKUP(I112,Hoja2!A$3:I$54,5,0)</f>
        <v>PVE BIOMECÁNICO, PG MEDICINA PREVENTIVA Y DEL TRABAJO</v>
      </c>
      <c r="N112" s="61">
        <v>2</v>
      </c>
      <c r="O112" s="61">
        <v>3</v>
      </c>
      <c r="P112" s="61">
        <v>25</v>
      </c>
      <c r="Q112" s="61">
        <f t="shared" si="20"/>
        <v>6</v>
      </c>
      <c r="R112" s="61">
        <f t="shared" si="21"/>
        <v>150</v>
      </c>
      <c r="S112" s="61" t="str">
        <f t="shared" si="22"/>
        <v>M-6</v>
      </c>
      <c r="T112" s="62" t="str">
        <f t="shared" si="23"/>
        <v>II</v>
      </c>
      <c r="U112" s="62" t="str">
        <f t="shared" si="25"/>
        <v>No Aceptable o Aceptable con Control Especifico</v>
      </c>
      <c r="V112" s="60">
        <v>8</v>
      </c>
      <c r="W112" s="58" t="str">
        <f>VLOOKUP(I112,Hoja2!A$3:I$54,6,0)</f>
        <v>SECUELA, CALIFICACIÓN DE ENFERMEDAD LABORAL</v>
      </c>
      <c r="X112" s="65"/>
      <c r="Y112" s="65"/>
      <c r="Z112" s="65"/>
      <c r="AA112" s="64" t="str">
        <f>VLOOKUP(I112,Hoja2!A$3:I$54,7,0)</f>
        <v>NS MANEJO DE CARGAS</v>
      </c>
      <c r="AB112" s="64" t="str">
        <f>VLOOKUP(I112,Hoja2!A$3:I$54,8,0)</f>
        <v>HIGIENE POSTURAL</v>
      </c>
      <c r="AC112" s="65" t="str">
        <f>VLOOKUP(I112,Hoja2!A$3:I$54,9,0)</f>
        <v>FORTALECIMIENTO PVE BIOMECÁNICO</v>
      </c>
      <c r="AD112" s="83"/>
      <c r="AE112" s="14"/>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c r="EU112" s="15"/>
    </row>
    <row r="113" spans="1:151" s="13" customFormat="1" ht="25.5">
      <c r="A113" s="156"/>
      <c r="B113" s="153"/>
      <c r="C113" s="114"/>
      <c r="D113" s="124"/>
      <c r="E113" s="121"/>
      <c r="F113" s="121"/>
      <c r="G113" s="121"/>
      <c r="H113" s="58" t="str">
        <f>VLOOKUP(I113,Hoja2!A$3:I$54,2,0)</f>
        <v>RELACIONES, COHESIÓN, CALIDAD DE INTERACCIONES NO EFECTIVA, NO HAY TRABAJO EN EQUIPO</v>
      </c>
      <c r="I113" s="59" t="s">
        <v>141</v>
      </c>
      <c r="J113" s="58" t="str">
        <f>VLOOKUP(I113,Hoja2!A$3:I$54,3,0)</f>
        <v>ENFERMEDADES DIGESTIVAS, IRRITABILIDAD</v>
      </c>
      <c r="K113" s="60"/>
      <c r="L113" s="58" t="str">
        <f>VLOOKUP(I113,Hoja2!A$3:I$54,4,0)</f>
        <v>N/A</v>
      </c>
      <c r="M113" s="58" t="str">
        <f>VLOOKUP(I113,Hoja2!A$3:I$54,5,0)</f>
        <v>PVE PSICOSOCIAL</v>
      </c>
      <c r="N113" s="61">
        <v>2</v>
      </c>
      <c r="O113" s="61">
        <v>3</v>
      </c>
      <c r="P113" s="61">
        <v>10</v>
      </c>
      <c r="Q113" s="61">
        <f t="shared" si="20"/>
        <v>6</v>
      </c>
      <c r="R113" s="61">
        <f t="shared" si="21"/>
        <v>60</v>
      </c>
      <c r="S113" s="61" t="str">
        <f t="shared" si="22"/>
        <v>M-6</v>
      </c>
      <c r="T113" s="62" t="str">
        <f t="shared" si="23"/>
        <v>III</v>
      </c>
      <c r="U113" s="62" t="str">
        <f t="shared" si="25"/>
        <v>Mejorable</v>
      </c>
      <c r="V113" s="60">
        <v>8</v>
      </c>
      <c r="W113" s="58" t="str">
        <f>VLOOKUP(I113,Hoja2!A$3:I$54,6,0)</f>
        <v>SECUELA, CALIFICACIÓN DE ENFERMEDAD LABORAL</v>
      </c>
      <c r="X113" s="65"/>
      <c r="Y113" s="65"/>
      <c r="Z113" s="65"/>
      <c r="AA113" s="64" t="str">
        <f>VLOOKUP(I113,Hoja2!A$3:I$54,7,0)</f>
        <v>N/A</v>
      </c>
      <c r="AB113" s="64" t="str">
        <f>VLOOKUP(I113,Hoja2!A$3:I$54,8,0)</f>
        <v>N/A</v>
      </c>
      <c r="AC113" s="65" t="str">
        <f>VLOOKUP(I113,Hoja2!A$3:I$54,9,0)</f>
        <v>FORTALECIMIENTO PVE PSICOSOCIAL</v>
      </c>
      <c r="AD113" s="83"/>
      <c r="AE113" s="14"/>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2"/>
      <c r="EU113" s="15"/>
    </row>
    <row r="114" spans="1:151" s="13" customFormat="1" ht="25.5">
      <c r="A114" s="156"/>
      <c r="B114" s="153"/>
      <c r="C114" s="114"/>
      <c r="D114" s="124"/>
      <c r="E114" s="121"/>
      <c r="F114" s="121"/>
      <c r="G114" s="121"/>
      <c r="H114" s="58" t="str">
        <f>VLOOKUP(I114,Hoja2!A$3:I$54,2,0)</f>
        <v>CARGA MENTAL, DEMANDAS EMOCIONALES, INESPECIFICIDAD DE DEFINICIÓN DE ROLES, MONOTONÍA</v>
      </c>
      <c r="I114" s="59" t="s">
        <v>146</v>
      </c>
      <c r="J114" s="58" t="str">
        <f>VLOOKUP(I114,Hoja2!A$3:I$54,3,0)</f>
        <v>ESTRÉS, CEFALÉA, IRRITABILIDAD</v>
      </c>
      <c r="K114" s="60"/>
      <c r="L114" s="58" t="str">
        <f>VLOOKUP(I114,Hoja2!A$3:I$54,4,0)</f>
        <v>N/A</v>
      </c>
      <c r="M114" s="58" t="str">
        <f>VLOOKUP(I114,Hoja2!A$3:I$54,5,0)</f>
        <v>PVE PSICOSOCIAL</v>
      </c>
      <c r="N114" s="61">
        <v>2</v>
      </c>
      <c r="O114" s="61">
        <v>1</v>
      </c>
      <c r="P114" s="61">
        <v>10</v>
      </c>
      <c r="Q114" s="61">
        <f t="shared" si="20"/>
        <v>2</v>
      </c>
      <c r="R114" s="61">
        <f t="shared" si="21"/>
        <v>20</v>
      </c>
      <c r="S114" s="61" t="str">
        <f t="shared" si="22"/>
        <v>B-2</v>
      </c>
      <c r="T114" s="62" t="str">
        <f t="shared" si="23"/>
        <v>IV</v>
      </c>
      <c r="U114" s="62" t="str">
        <f t="shared" si="25"/>
        <v>Aceptable</v>
      </c>
      <c r="V114" s="60">
        <v>8</v>
      </c>
      <c r="W114" s="58" t="str">
        <f>VLOOKUP(I114,Hoja2!A$3:I$54,6,0)</f>
        <v>SECUELA, CALIFICACIÓN DE ENFERMEDAD LABORAL</v>
      </c>
      <c r="X114" s="65"/>
      <c r="Y114" s="65"/>
      <c r="Z114" s="65"/>
      <c r="AA114" s="64" t="str">
        <f>VLOOKUP(I114,Hoja2!A$3:I$54,7,0)</f>
        <v>N/A</v>
      </c>
      <c r="AB114" s="64" t="str">
        <f>VLOOKUP(I114,Hoja2!A$3:I$54,8,0)</f>
        <v>N/A</v>
      </c>
      <c r="AC114" s="65" t="str">
        <f>VLOOKUP(I114,Hoja2!A$3:I$54,9,0)</f>
        <v>FORTALECIMIENTO PVE PSICOSOCIAL</v>
      </c>
      <c r="AD114" s="83"/>
      <c r="AE114" s="14"/>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2"/>
      <c r="EU114" s="15"/>
    </row>
    <row r="115" spans="1:151" s="13" customFormat="1" ht="38.25">
      <c r="A115" s="156"/>
      <c r="B115" s="153"/>
      <c r="C115" s="114"/>
      <c r="D115" s="124"/>
      <c r="E115" s="121"/>
      <c r="F115" s="121"/>
      <c r="G115" s="121"/>
      <c r="H115" s="58" t="str">
        <f>VLOOKUP(I115,Hoja2!A$3:I$54,2,0)</f>
        <v>TECNOLOGÍA NO AVANZADA, COMUNICACIÓN NO EFECTIVA, SOBRECARGA CUANTITATIVA Y CUALITATIVA, NO HAY VARIACIÓN EN FORMA DE TRABAJO</v>
      </c>
      <c r="I115" s="59" t="s">
        <v>149</v>
      </c>
      <c r="J115" s="58" t="str">
        <f>VLOOKUP(I115,Hoja2!A$3:I$54,3,0)</f>
        <v>ENFERMEDADES DIGESTIVAS, IRRITABILIDAD</v>
      </c>
      <c r="K115" s="60"/>
      <c r="L115" s="58" t="str">
        <f>VLOOKUP(I115,Hoja2!A$3:I$54,4,0)</f>
        <v>N/A</v>
      </c>
      <c r="M115" s="58" t="str">
        <f>VLOOKUP(I115,Hoja2!A$3:I$54,5,0)</f>
        <v>PVE PSICOSOCIAL</v>
      </c>
      <c r="N115" s="61">
        <v>2</v>
      </c>
      <c r="O115" s="61">
        <v>2</v>
      </c>
      <c r="P115" s="61">
        <v>10</v>
      </c>
      <c r="Q115" s="61">
        <f t="shared" si="20"/>
        <v>4</v>
      </c>
      <c r="R115" s="61">
        <f t="shared" si="21"/>
        <v>40</v>
      </c>
      <c r="S115" s="61" t="str">
        <f t="shared" si="22"/>
        <v>B-4</v>
      </c>
      <c r="T115" s="66" t="str">
        <f t="shared" si="23"/>
        <v>III</v>
      </c>
      <c r="U115" s="66" t="str">
        <f t="shared" si="25"/>
        <v>Mejorable</v>
      </c>
      <c r="V115" s="60">
        <v>8</v>
      </c>
      <c r="W115" s="58" t="str">
        <f>VLOOKUP(I115,Hoja2!A$3:I$54,6,0)</f>
        <v>SECUELA, CALIFICACIÓN DE ENFERMEDAD LABORAL</v>
      </c>
      <c r="X115" s="65"/>
      <c r="Y115" s="65"/>
      <c r="Z115" s="65"/>
      <c r="AA115" s="64" t="str">
        <f>VLOOKUP(I115,Hoja2!A$3:I$54,7,0)</f>
        <v>N/A</v>
      </c>
      <c r="AB115" s="64" t="str">
        <f>VLOOKUP(I115,Hoja2!A$3:I$54,8,0)</f>
        <v>N/A</v>
      </c>
      <c r="AC115" s="65" t="str">
        <f>VLOOKUP(I115,Hoja2!A$3:I$54,9,0)</f>
        <v>FORTALECIMIENTO PVE PSICOSOCIAL</v>
      </c>
      <c r="AD115" s="83"/>
      <c r="AE115" s="14"/>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2"/>
      <c r="EU115" s="15"/>
    </row>
    <row r="116" spans="1:151" s="13" customFormat="1" ht="25.5">
      <c r="A116" s="156"/>
      <c r="B116" s="153"/>
      <c r="C116" s="114"/>
      <c r="D116" s="124"/>
      <c r="E116" s="121"/>
      <c r="F116" s="121"/>
      <c r="G116" s="121"/>
      <c r="H116" s="58" t="str">
        <f>VLOOKUP(I116,Hoja2!A$3:I$54,2,0)</f>
        <v>ESTILOS DE MANDO RÍGIDOS, AUSENCIA DE CAPACITACIÓN, AUSENCIA DE PROGRAMAS DE BIENESTAR</v>
      </c>
      <c r="I116" s="59" t="s">
        <v>154</v>
      </c>
      <c r="J116" s="58" t="str">
        <f>VLOOKUP(I116,Hoja2!A$3:I$54,3,0)</f>
        <v>ESTRÉS, DEPRESIÓN, DESMOTIVACIÓN, AUSENCIA DE ATENCIÓN</v>
      </c>
      <c r="K116" s="60"/>
      <c r="L116" s="58" t="str">
        <f>VLOOKUP(I116,Hoja2!A$3:I$54,4,0)</f>
        <v>N/A</v>
      </c>
      <c r="M116" s="58" t="str">
        <f>VLOOKUP(I116,Hoja2!A$3:I$54,5,0)</f>
        <v>PVE PSICOSOCIAL</v>
      </c>
      <c r="N116" s="61">
        <v>2</v>
      </c>
      <c r="O116" s="61">
        <v>2</v>
      </c>
      <c r="P116" s="61">
        <v>10</v>
      </c>
      <c r="Q116" s="61">
        <f t="shared" si="20"/>
        <v>4</v>
      </c>
      <c r="R116" s="61">
        <f t="shared" si="21"/>
        <v>40</v>
      </c>
      <c r="S116" s="61" t="str">
        <f t="shared" si="22"/>
        <v>B-4</v>
      </c>
      <c r="T116" s="66" t="str">
        <f t="shared" si="23"/>
        <v>III</v>
      </c>
      <c r="U116" s="66" t="str">
        <f t="shared" si="25"/>
        <v>Mejorable</v>
      </c>
      <c r="V116" s="60">
        <v>8</v>
      </c>
      <c r="W116" s="58" t="str">
        <f>VLOOKUP(I116,Hoja2!A$3:I$54,6,0)</f>
        <v>SECUELA, CALIFICACIÓN DE ENFERMEDAD LABORAL</v>
      </c>
      <c r="X116" s="65"/>
      <c r="Y116" s="65"/>
      <c r="Z116" s="65"/>
      <c r="AA116" s="64" t="str">
        <f>VLOOKUP(I116,Hoja2!A$3:I$54,7,0)</f>
        <v>N/A</v>
      </c>
      <c r="AB116" s="64" t="str">
        <f>VLOOKUP(I116,Hoja2!A$3:I$54,8,0)</f>
        <v>N/A</v>
      </c>
      <c r="AC116" s="65" t="str">
        <f>VLOOKUP(I116,Hoja2!A$3:I$54,9,0)</f>
        <v>FORTALECIMIENTO PVE PSICOSOCIAL</v>
      </c>
      <c r="AD116" s="83"/>
      <c r="AE116" s="14"/>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2"/>
      <c r="EU116" s="15"/>
    </row>
    <row r="117" spans="1:151" s="13" customFormat="1" ht="25.5">
      <c r="A117" s="156"/>
      <c r="B117" s="153"/>
      <c r="C117" s="114"/>
      <c r="D117" s="124"/>
      <c r="E117" s="121"/>
      <c r="F117" s="121"/>
      <c r="G117" s="121"/>
      <c r="H117" s="58" t="str">
        <f>VLOOKUP(I117,Hoja2!A$3:I$54,2,0)</f>
        <v>SISMOS, INCENDIOS, INUNDACIONES, TERREMOTOS, VENDAVALES</v>
      </c>
      <c r="I117" s="59" t="s">
        <v>250</v>
      </c>
      <c r="J117" s="58" t="str">
        <f>VLOOKUP(I117,Hoja2!A$3:I$54,3,0)</f>
        <v>LESIONES, ATRAPAMIENTO, APLASTAMIENTO, PÉRDIDAS MATERIALES</v>
      </c>
      <c r="K117" s="60"/>
      <c r="L117" s="58" t="str">
        <f>VLOOKUP(I117,Hoja2!A$3:I$54,4,0)</f>
        <v>PG INSPECCIONES, PG EMERGENCIA</v>
      </c>
      <c r="M117" s="58" t="str">
        <f>VLOOKUP(I117,Hoja2!A$3:I$54,5,0)</f>
        <v>BRIGADAS DE EMERGENCIA</v>
      </c>
      <c r="N117" s="61">
        <v>2</v>
      </c>
      <c r="O117" s="61">
        <v>2</v>
      </c>
      <c r="P117" s="61">
        <v>10</v>
      </c>
      <c r="Q117" s="61">
        <f aca="true" t="shared" si="26" ref="Q117:Q186">N117*O117</f>
        <v>4</v>
      </c>
      <c r="R117" s="61">
        <f aca="true" t="shared" si="27" ref="R117:R186">Q117*P117</f>
        <v>40</v>
      </c>
      <c r="S117" s="61" t="str">
        <f aca="true" t="shared" si="28" ref="S117:S186">IF(Q117=40,"MA-40",IF(Q117=30,"MA-30",IF(Q117=20,"A-20",IF(Q117=10,"A-10",IF(Q117=24,"MA-24",IF(Q117=18,"A-18",IF(Q117=12,"A-12",IF(Q117=6,"M-6",IF(Q117=8,"M-8",IF(Q117=6,"M-6",IF(Q117=4,"B-4",IF(Q117=2,"B-2",))))))))))))</f>
        <v>B-4</v>
      </c>
      <c r="T117" s="66" t="str">
        <f aca="true" t="shared" si="29" ref="T117:T186">IF(R117&lt;=20,"IV",IF(R117&lt;=120,"III",IF(R117&lt;=500,"II",IF(R117&lt;=4000,"I"))))</f>
        <v>III</v>
      </c>
      <c r="U117" s="66" t="str">
        <f t="shared" si="25"/>
        <v>Mejorable</v>
      </c>
      <c r="V117" s="60">
        <v>8</v>
      </c>
      <c r="W117" s="58" t="str">
        <f>VLOOKUP(I117,Hoja2!A$3:I$54,6,0)</f>
        <v>SECUELA, CALIFICACIÓN DE ENFERMEDAD LABORAL, MUERTE</v>
      </c>
      <c r="X117" s="65"/>
      <c r="Y117" s="65"/>
      <c r="Z117" s="65"/>
      <c r="AA117" s="64" t="str">
        <f>VLOOKUP(I117,Hoja2!A$3:I$54,7,0)</f>
        <v>NS PLANES DE EMERGENCIA</v>
      </c>
      <c r="AB117" s="64" t="str">
        <f>VLOOKUP(I117,Hoja2!A$3:I$54,8,0)</f>
        <v>N/A</v>
      </c>
      <c r="AC117" s="65" t="str">
        <f>VLOOKUP(I117,Hoja2!A$3:I$54,9,0)</f>
        <v>N/A</v>
      </c>
      <c r="AD117" s="83"/>
      <c r="AE117" s="14"/>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2"/>
      <c r="EU117" s="15"/>
    </row>
    <row r="118" spans="1:151" s="13" customFormat="1" ht="26.25" thickBot="1">
      <c r="A118" s="156"/>
      <c r="B118" s="153"/>
      <c r="C118" s="115"/>
      <c r="D118" s="125"/>
      <c r="E118" s="122"/>
      <c r="F118" s="122"/>
      <c r="G118" s="122"/>
      <c r="H118" s="93" t="str">
        <f>VLOOKUP(I118,Hoja2!A$3:I$54,2,0)</f>
        <v>LLUVIAS, GRANIZADA, HELADAS</v>
      </c>
      <c r="I118" s="94" t="s">
        <v>251</v>
      </c>
      <c r="J118" s="93" t="str">
        <f>VLOOKUP(I118,Hoja2!A$3:I$54,3,0)</f>
        <v>LESIONES, ATRAPAMIENTO, APLASTAMIENTO, PÉRDIDAS MATERIALES</v>
      </c>
      <c r="K118" s="95"/>
      <c r="L118" s="93" t="str">
        <f>VLOOKUP(I118,Hoja2!A$3:I$54,4,0)</f>
        <v>PG INSPECCIONES, PG EMERGENCIA</v>
      </c>
      <c r="M118" s="93" t="str">
        <f>VLOOKUP(I118,Hoja2!A$3:I$54,5,0)</f>
        <v>BRIGADAS DE EMERGENCIA</v>
      </c>
      <c r="N118" s="96">
        <v>2</v>
      </c>
      <c r="O118" s="96">
        <v>3</v>
      </c>
      <c r="P118" s="96">
        <v>10</v>
      </c>
      <c r="Q118" s="96">
        <f t="shared" si="26"/>
        <v>6</v>
      </c>
      <c r="R118" s="96">
        <f t="shared" si="27"/>
        <v>60</v>
      </c>
      <c r="S118" s="96" t="str">
        <f t="shared" si="28"/>
        <v>M-6</v>
      </c>
      <c r="T118" s="89" t="str">
        <f t="shared" si="29"/>
        <v>III</v>
      </c>
      <c r="U118" s="89" t="str">
        <f t="shared" si="25"/>
        <v>Mejorable</v>
      </c>
      <c r="V118" s="95">
        <v>8</v>
      </c>
      <c r="W118" s="93" t="str">
        <f>VLOOKUP(I118,Hoja2!A$3:I$54,6,0)</f>
        <v>SECUELA, CALIFICACIÓN DE ENFERMEDAD LABORAL, MUERTE</v>
      </c>
      <c r="X118" s="97"/>
      <c r="Y118" s="97"/>
      <c r="Z118" s="97"/>
      <c r="AA118" s="98" t="str">
        <f>VLOOKUP(I118,Hoja2!A$3:I$54,7,0)</f>
        <v>NS PLANES DE EMERGENCIA</v>
      </c>
      <c r="AB118" s="98" t="str">
        <f>VLOOKUP(I118,Hoja2!A$3:I$54,8,0)</f>
        <v>N/A</v>
      </c>
      <c r="AC118" s="97" t="str">
        <f>VLOOKUP(I118,Hoja2!A$3:I$54,9,0)</f>
        <v>N/A</v>
      </c>
      <c r="AD118" s="99"/>
      <c r="AE118" s="14"/>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2"/>
      <c r="EU118" s="15"/>
    </row>
    <row r="119" spans="1:151" s="13" customFormat="1" ht="25.5">
      <c r="A119" s="156"/>
      <c r="B119" s="153"/>
      <c r="C119" s="149" t="s">
        <v>277</v>
      </c>
      <c r="D119" s="146" t="s">
        <v>317</v>
      </c>
      <c r="E119" s="126" t="s">
        <v>275</v>
      </c>
      <c r="F119" s="126">
        <v>32</v>
      </c>
      <c r="G119" s="126" t="s">
        <v>256</v>
      </c>
      <c r="H119" s="100" t="str">
        <f>VLOOKUP(I119,Hoja2!A$3:I$54,2,0)</f>
        <v>INADECUADAS CONEXIONES ELÉCTRICAS, SATURACIÓN EN TOMAS DE ENERGÍA</v>
      </c>
      <c r="I119" s="101" t="s">
        <v>158</v>
      </c>
      <c r="J119" s="100" t="str">
        <f>VLOOKUP(I119,Hoja2!A$3:I$54,3,0)</f>
        <v>QUEMADURAS, ELECTROCUCIÓN, ARITMIA CARDIACA, MUERTE</v>
      </c>
      <c r="K119" s="102"/>
      <c r="L119" s="100" t="str">
        <f>VLOOKUP(I119,Hoja2!A$3:I$54,4,0)</f>
        <v>PG INSPECCIONES, PG EMERGENCIA, REQUISITOS MÍNIMOS PARA LÍNEAS ELÉCTRICAS</v>
      </c>
      <c r="M119" s="100" t="str">
        <f>VLOOKUP(I119,Hoja2!A$3:I$54,5,0)</f>
        <v>ELEMENTOS DE PROTECCIÓN PERSONAL</v>
      </c>
      <c r="N119" s="103">
        <v>10</v>
      </c>
      <c r="O119" s="103">
        <v>3</v>
      </c>
      <c r="P119" s="103">
        <v>60</v>
      </c>
      <c r="Q119" s="103">
        <f t="shared" si="26"/>
        <v>30</v>
      </c>
      <c r="R119" s="103">
        <f t="shared" si="27"/>
        <v>1800</v>
      </c>
      <c r="S119" s="103" t="str">
        <f t="shared" si="28"/>
        <v>MA-30</v>
      </c>
      <c r="T119" s="78" t="str">
        <f t="shared" si="29"/>
        <v>I</v>
      </c>
      <c r="U119" s="78" t="str">
        <f>IF(T119=0,"",IF(T119="IV","Aceptable",IF(T119="III","Mejorable",IF(T119="II","No Aceptable o Aceptable con Control Especifico",IF(T119="I","No Aceptable","")))))</f>
        <v>No Aceptable</v>
      </c>
      <c r="V119" s="102">
        <v>6</v>
      </c>
      <c r="W119" s="100" t="str">
        <f>VLOOKUP(I119,Hoja2!A$3:I$54,6,0)</f>
        <v>SECUELA, CALIFICACIÓN DE ENFERMEDAD LABORAL, MUERTE</v>
      </c>
      <c r="X119" s="104"/>
      <c r="Y119" s="104"/>
      <c r="Z119" s="104"/>
      <c r="AA119" s="105" t="str">
        <f>VLOOKUP(I119,Hoja2!A$3:I$54,7,0)</f>
        <v>NS LÍNEAS ELÉCTRICAS</v>
      </c>
      <c r="AB119" s="105" t="str">
        <f>VLOOKUP(I119,Hoja2!A$3:I$54,8,0)</f>
        <v>BUENAS PRACTICAS, APLICACIÓN DE PROCEDIMIENTOS</v>
      </c>
      <c r="AC119" s="106" t="str">
        <f>VLOOKUP(I119,Hoja2!A$3:I$54,9,0)</f>
        <v>BUENAS PRACTICAS, APLICACIÓN DE PROCEDIMIENTOS</v>
      </c>
      <c r="AD119" s="107"/>
      <c r="AE119" s="14"/>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c r="EB119" s="12"/>
      <c r="EC119" s="12"/>
      <c r="ED119" s="12"/>
      <c r="EE119" s="12"/>
      <c r="EF119" s="12"/>
      <c r="EG119" s="12"/>
      <c r="EH119" s="12"/>
      <c r="EI119" s="12"/>
      <c r="EJ119" s="12"/>
      <c r="EK119" s="12"/>
      <c r="EL119" s="12"/>
      <c r="EM119" s="12"/>
      <c r="EN119" s="12"/>
      <c r="EO119" s="12"/>
      <c r="EP119" s="12"/>
      <c r="EQ119" s="12"/>
      <c r="ER119" s="12"/>
      <c r="ES119" s="12"/>
      <c r="ET119" s="12"/>
      <c r="EU119" s="15"/>
    </row>
    <row r="120" spans="1:151" s="13" customFormat="1" ht="51" customHeight="1">
      <c r="A120" s="156"/>
      <c r="B120" s="153"/>
      <c r="C120" s="150"/>
      <c r="D120" s="147"/>
      <c r="E120" s="127"/>
      <c r="F120" s="127"/>
      <c r="G120" s="127"/>
      <c r="H120" s="67" t="str">
        <f>VLOOKUP(I120,Hoja2!A$3:I$54,2,0)</f>
        <v>INADECUADAS CONEXIONES ELÉCTRICAS, SATURACIÓN EN TOMAS DE ENERGÍA</v>
      </c>
      <c r="I120" s="68" t="s">
        <v>163</v>
      </c>
      <c r="J120" s="67" t="str">
        <f>VLOOKUP(I120,Hoja2!A$3:I$54,3,0)</f>
        <v>INTOXICACIÓN, QUEMADURAS</v>
      </c>
      <c r="K120" s="69"/>
      <c r="L120" s="67" t="str">
        <f>VLOOKUP(I120,Hoja2!A$3:I$54,4,0)</f>
        <v>PG INSPECCIONES, PG EMERGENCIA</v>
      </c>
      <c r="M120" s="67" t="str">
        <f>VLOOKUP(I120,Hoja2!A$3:I$54,5,0)</f>
        <v>BRIGADAS DE EMERGENCIA</v>
      </c>
      <c r="N120" s="70">
        <v>10</v>
      </c>
      <c r="O120" s="70">
        <v>3</v>
      </c>
      <c r="P120" s="70">
        <v>60</v>
      </c>
      <c r="Q120" s="70">
        <f t="shared" si="26"/>
        <v>30</v>
      </c>
      <c r="R120" s="70">
        <f t="shared" si="27"/>
        <v>1800</v>
      </c>
      <c r="S120" s="70" t="str">
        <f t="shared" si="28"/>
        <v>MA-30</v>
      </c>
      <c r="T120" s="62" t="str">
        <f t="shared" si="29"/>
        <v>I</v>
      </c>
      <c r="U120" s="62" t="str">
        <f aca="true" t="shared" si="30" ref="U120:U154">IF(T120=0,"",IF(T120="IV","Aceptable",IF(T120="III","Mejorable",IF(T120="II","No Aceptable o Aceptable con Control Especifico",IF(T120="I","No Aceptable","")))))</f>
        <v>No Aceptable</v>
      </c>
      <c r="V120" s="69">
        <v>6</v>
      </c>
      <c r="W120" s="67" t="str">
        <f>VLOOKUP(I120,Hoja2!A$3:I$54,6,0)</f>
        <v>SECUELA, CALIFICACIÓN DE ENFERMEDAD LABORAL, MUERTE</v>
      </c>
      <c r="X120" s="71"/>
      <c r="Y120" s="71"/>
      <c r="Z120" s="71"/>
      <c r="AA120" s="72" t="str">
        <f>VLOOKUP(I120,Hoja2!A$3:I$54,7,0)</f>
        <v>NS PLANES DE EMERGENCIA</v>
      </c>
      <c r="AB120" s="72" t="str">
        <f>VLOOKUP(I120,Hoja2!A$3:I$54,8,0)</f>
        <v>REPORTES DE CONDICIONES INSEGURAS</v>
      </c>
      <c r="AC120" s="73" t="str">
        <f>VLOOKUP(I120,Hoja2!A$3:I$54,9,0)</f>
        <v>N/A</v>
      </c>
      <c r="AD120" s="84"/>
      <c r="AE120" s="14"/>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EJ120" s="12"/>
      <c r="EK120" s="12"/>
      <c r="EL120" s="12"/>
      <c r="EM120" s="12"/>
      <c r="EN120" s="12"/>
      <c r="EO120" s="12"/>
      <c r="EP120" s="12"/>
      <c r="EQ120" s="12"/>
      <c r="ER120" s="12"/>
      <c r="ES120" s="12"/>
      <c r="ET120" s="12"/>
      <c r="EU120" s="15"/>
    </row>
    <row r="121" spans="1:151" s="13" customFormat="1" ht="40.5">
      <c r="A121" s="156"/>
      <c r="B121" s="153"/>
      <c r="C121" s="150"/>
      <c r="D121" s="147"/>
      <c r="E121" s="127"/>
      <c r="F121" s="127"/>
      <c r="G121" s="127"/>
      <c r="H121" s="67" t="str">
        <f>VLOOKUP(I121,Hoja2!A$3:I$54,2,0)</f>
        <v>ESCALERAS SIN BARANDAL, PISOS A DESNIVEL,INFRAESTRUCTURA DÉBIL, OBJETOS MAL UBICADOS, AUSENCIA DE ORDEN Y ASEO</v>
      </c>
      <c r="I121" s="68" t="s">
        <v>247</v>
      </c>
      <c r="J121" s="67" t="str">
        <f>VLOOKUP(I121,Hoja2!A$3:I$54,3,0)</f>
        <v>CAÍDAS DEL MISMO Y DISTINTO NIVEL, FRACTURAS, GOLPE CON OBJETOS, CAÍDA DE OBJETOS, OBSTRUCCIÓN DE VÍAS</v>
      </c>
      <c r="K121" s="69"/>
      <c r="L121" s="67" t="str">
        <f>VLOOKUP(I121,Hoja2!A$3:I$54,4,0)</f>
        <v>PG INSPECCIONES, PG EMERGENCIA</v>
      </c>
      <c r="M121" s="67" t="str">
        <f>VLOOKUP(I121,Hoja2!A$3:I$54,5,0)</f>
        <v>CAPACITACIÓN</v>
      </c>
      <c r="N121" s="70">
        <v>6</v>
      </c>
      <c r="O121" s="70">
        <v>3</v>
      </c>
      <c r="P121" s="70">
        <v>10</v>
      </c>
      <c r="Q121" s="70">
        <f t="shared" si="26"/>
        <v>18</v>
      </c>
      <c r="R121" s="70">
        <f t="shared" si="27"/>
        <v>180</v>
      </c>
      <c r="S121" s="70" t="str">
        <f t="shared" si="28"/>
        <v>A-18</v>
      </c>
      <c r="T121" s="62" t="str">
        <f t="shared" si="29"/>
        <v>II</v>
      </c>
      <c r="U121" s="62" t="str">
        <f t="shared" si="30"/>
        <v>No Aceptable o Aceptable con Control Especifico</v>
      </c>
      <c r="V121" s="69">
        <v>6</v>
      </c>
      <c r="W121" s="67" t="str">
        <f>VLOOKUP(I121,Hoja2!A$3:I$54,6,0)</f>
        <v>SECUELA, CALIFICACIÓN DE ENFERMEDAD LABORAL, MUERTE</v>
      </c>
      <c r="X121" s="73"/>
      <c r="Y121" s="73"/>
      <c r="Z121" s="73"/>
      <c r="AA121" s="72" t="str">
        <f>VLOOKUP(I121,Hoja2!A$3:I$54,7,0)</f>
        <v>N/A</v>
      </c>
      <c r="AB121" s="72" t="str">
        <f>VLOOKUP(I121,Hoja2!A$3:I$54,8,0)</f>
        <v>REPORTES DE CONDICIONES INSEGURAS</v>
      </c>
      <c r="AC121" s="73" t="str">
        <f>VLOOKUP(I121,Hoja2!A$3:I$54,9,0)</f>
        <v>SEGUIMIENTO A ACCIONES PREVENTIVAS Y CORRECTIVAS</v>
      </c>
      <c r="AD121" s="84"/>
      <c r="AE121" s="14"/>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EJ121" s="12"/>
      <c r="EK121" s="12"/>
      <c r="EL121" s="12"/>
      <c r="EM121" s="12"/>
      <c r="EN121" s="12"/>
      <c r="EO121" s="12"/>
      <c r="EP121" s="12"/>
      <c r="EQ121" s="12"/>
      <c r="ER121" s="12"/>
      <c r="ES121" s="12"/>
      <c r="ET121" s="12"/>
      <c r="EU121" s="15"/>
    </row>
    <row r="122" spans="1:151" s="13" customFormat="1" ht="40.5">
      <c r="A122" s="156"/>
      <c r="B122" s="153"/>
      <c r="C122" s="150"/>
      <c r="D122" s="147"/>
      <c r="E122" s="127"/>
      <c r="F122" s="127"/>
      <c r="G122" s="127"/>
      <c r="H122" s="67" t="str">
        <f>VLOOKUP(I122,Hoja2!A$3:I$54,2,0)</f>
        <v>LLUVIAS, CRECIENTE DE RIOS Y QUEBRADAS, CAÍDAS DESDE TARAVITAS Y PUENTES</v>
      </c>
      <c r="I122" s="68" t="s">
        <v>334</v>
      </c>
      <c r="J122" s="67" t="str">
        <f>VLOOKUP(I122,Hoja2!A$3:I$54,3,0)</f>
        <v>INMERSIÓN, MUERTE</v>
      </c>
      <c r="K122" s="69"/>
      <c r="L122" s="67" t="str">
        <f>VLOOKUP(I122,Hoja2!A$3:I$54,4,0)</f>
        <v>PG INSPECCIONES, PG EMERGENCIA</v>
      </c>
      <c r="M122" s="67" t="str">
        <f>VLOOKUP(I122,Hoja2!A$3:I$54,5,0)</f>
        <v>CAPACITACIÓN</v>
      </c>
      <c r="N122" s="70">
        <v>6</v>
      </c>
      <c r="O122" s="70">
        <v>3</v>
      </c>
      <c r="P122" s="70">
        <v>10</v>
      </c>
      <c r="Q122" s="70">
        <f t="shared" si="26"/>
        <v>18</v>
      </c>
      <c r="R122" s="70">
        <f t="shared" si="27"/>
        <v>180</v>
      </c>
      <c r="S122" s="70" t="str">
        <f t="shared" si="28"/>
        <v>A-18</v>
      </c>
      <c r="T122" s="66" t="str">
        <f t="shared" si="29"/>
        <v>II</v>
      </c>
      <c r="U122" s="66" t="str">
        <f t="shared" si="30"/>
        <v>No Aceptable o Aceptable con Control Especifico</v>
      </c>
      <c r="V122" s="69">
        <v>6</v>
      </c>
      <c r="W122" s="67" t="str">
        <f>VLOOKUP(I122,Hoja2!A$3:I$54,6,0)</f>
        <v>SECUELA, CALIFICACIÓN DE ENFERMEDAD LABORAL, MUERTE</v>
      </c>
      <c r="X122" s="73"/>
      <c r="Y122" s="73"/>
      <c r="Z122" s="73"/>
      <c r="AA122" s="72" t="str">
        <f>VLOOKUP(I122,Hoja2!A$3:I$54,7,0)</f>
        <v>N/A</v>
      </c>
      <c r="AB122" s="72" t="str">
        <f>VLOOKUP(I122,Hoja2!A$3:I$54,8,0)</f>
        <v>REPORTES DE CONDICIONES INSEGURAS</v>
      </c>
      <c r="AC122" s="73" t="str">
        <f>VLOOKUP(I122,Hoja2!A$3:I$54,9,0)</f>
        <v>SEGUIMIENTO A ACCIONES PREVENTIVAS Y CORRECTIVAS</v>
      </c>
      <c r="AD122" s="84"/>
      <c r="AE122" s="14"/>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c r="DE122" s="12"/>
      <c r="DF122" s="12"/>
      <c r="DG122" s="12"/>
      <c r="DH122" s="12"/>
      <c r="DI122" s="12"/>
      <c r="DJ122" s="12"/>
      <c r="DK122" s="12"/>
      <c r="DL122" s="12"/>
      <c r="DM122" s="12"/>
      <c r="DN122" s="12"/>
      <c r="DO122" s="12"/>
      <c r="DP122" s="12"/>
      <c r="DQ122" s="12"/>
      <c r="DR122" s="12"/>
      <c r="DS122" s="12"/>
      <c r="DT122" s="12"/>
      <c r="DU122" s="12"/>
      <c r="DV122" s="12"/>
      <c r="DW122" s="12"/>
      <c r="DX122" s="12"/>
      <c r="DY122" s="12"/>
      <c r="DZ122" s="12"/>
      <c r="EA122" s="12"/>
      <c r="EB122" s="12"/>
      <c r="EC122" s="12"/>
      <c r="ED122" s="12"/>
      <c r="EE122" s="12"/>
      <c r="EF122" s="12"/>
      <c r="EG122" s="12"/>
      <c r="EH122" s="12"/>
      <c r="EI122" s="12"/>
      <c r="EJ122" s="12"/>
      <c r="EK122" s="12"/>
      <c r="EL122" s="12"/>
      <c r="EM122" s="12"/>
      <c r="EN122" s="12"/>
      <c r="EO122" s="12"/>
      <c r="EP122" s="12"/>
      <c r="EQ122" s="12"/>
      <c r="ER122" s="12"/>
      <c r="ES122" s="12"/>
      <c r="ET122" s="12"/>
      <c r="EU122" s="15"/>
    </row>
    <row r="123" spans="1:151" s="13" customFormat="1" ht="25.5">
      <c r="A123" s="156"/>
      <c r="B123" s="153"/>
      <c r="C123" s="150"/>
      <c r="D123" s="147"/>
      <c r="E123" s="127"/>
      <c r="F123" s="127"/>
      <c r="G123" s="127"/>
      <c r="H123" s="67" t="str">
        <f>VLOOKUP(I123,Hoja2!A$3:I$54,2,0)</f>
        <v>SUPERFICIES DE TRABAJO IRREGULARES O DESLIZANTES</v>
      </c>
      <c r="I123" s="68" t="s">
        <v>248</v>
      </c>
      <c r="J123" s="67" t="str">
        <f>VLOOKUP(I123,Hoja2!A$3:I$54,3,0)</f>
        <v>CAÍDAS DEL MISMO Y DISTINTO NIVEL, FRACTURAS, GOLPE CON OBJETOS</v>
      </c>
      <c r="K123" s="69"/>
      <c r="L123" s="67" t="str">
        <f>VLOOKUP(I123,Hoja2!A$3:I$54,4,0)</f>
        <v>PG INSPECCIONES, PG EMERGENCIA</v>
      </c>
      <c r="M123" s="67" t="str">
        <f>VLOOKUP(I123,Hoja2!A$3:I$54,5,0)</f>
        <v>CAPACITACIÓN</v>
      </c>
      <c r="N123" s="70">
        <v>6</v>
      </c>
      <c r="O123" s="70">
        <v>4</v>
      </c>
      <c r="P123" s="70">
        <v>25</v>
      </c>
      <c r="Q123" s="70">
        <f t="shared" si="26"/>
        <v>24</v>
      </c>
      <c r="R123" s="70">
        <f t="shared" si="27"/>
        <v>600</v>
      </c>
      <c r="S123" s="70" t="str">
        <f t="shared" si="28"/>
        <v>MA-24</v>
      </c>
      <c r="T123" s="66" t="str">
        <f t="shared" si="29"/>
        <v>I</v>
      </c>
      <c r="U123" s="66" t="str">
        <f t="shared" si="30"/>
        <v>No Aceptable</v>
      </c>
      <c r="V123" s="69">
        <v>6</v>
      </c>
      <c r="W123" s="67" t="str">
        <f>VLOOKUP(I123,Hoja2!A$3:I$54,6,0)</f>
        <v>SECUELA, CALIFICACIÓN DE ENFERMEDAD LABORAL, MUERTE</v>
      </c>
      <c r="X123" s="73"/>
      <c r="Y123" s="73"/>
      <c r="Z123" s="73"/>
      <c r="AA123" s="72" t="str">
        <f>VLOOKUP(I123,Hoja2!A$3:I$54,7,0)</f>
        <v>N/A</v>
      </c>
      <c r="AB123" s="72" t="str">
        <f>VLOOKUP(I123,Hoja2!A$3:I$54,8,0)</f>
        <v>REPORTES DE CONDICIONES INSEGURAS</v>
      </c>
      <c r="AC123" s="73" t="str">
        <f>VLOOKUP(I123,Hoja2!A$3:I$54,9,0)</f>
        <v>SEGUIMIENTO A ACCIONES PREVENTIVAS Y CORRECTIVAS</v>
      </c>
      <c r="AD123" s="84"/>
      <c r="AE123" s="14"/>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2"/>
      <c r="DU123" s="12"/>
      <c r="DV123" s="12"/>
      <c r="DW123" s="12"/>
      <c r="DX123" s="12"/>
      <c r="DY123" s="12"/>
      <c r="DZ123" s="12"/>
      <c r="EA123" s="12"/>
      <c r="EB123" s="12"/>
      <c r="EC123" s="12"/>
      <c r="ED123" s="12"/>
      <c r="EE123" s="12"/>
      <c r="EF123" s="12"/>
      <c r="EG123" s="12"/>
      <c r="EH123" s="12"/>
      <c r="EI123" s="12"/>
      <c r="EJ123" s="12"/>
      <c r="EK123" s="12"/>
      <c r="EL123" s="12"/>
      <c r="EM123" s="12"/>
      <c r="EN123" s="12"/>
      <c r="EO123" s="12"/>
      <c r="EP123" s="12"/>
      <c r="EQ123" s="12"/>
      <c r="ER123" s="12"/>
      <c r="ES123" s="12"/>
      <c r="ET123" s="12"/>
      <c r="EU123" s="15"/>
    </row>
    <row r="124" spans="1:151" s="13" customFormat="1" ht="51" customHeight="1">
      <c r="A124" s="156"/>
      <c r="B124" s="153"/>
      <c r="C124" s="150"/>
      <c r="D124" s="147"/>
      <c r="E124" s="127"/>
      <c r="F124" s="127"/>
      <c r="G124" s="127"/>
      <c r="H124" s="67" t="str">
        <f>VLOOKUP(I124,Hoja2!A$3:I$54,2,0)</f>
        <v>SISTEMAS Y MEDIDAS DE ALMACENAMIENTO</v>
      </c>
      <c r="I124" s="68" t="s">
        <v>249</v>
      </c>
      <c r="J124" s="67" t="str">
        <f>VLOOKUP(I124,Hoja2!A$3:I$54,3,0)</f>
        <v>CAÍDAS DEL MISMO Y DISTINTO NIVEL, FRACTURAS, GOLPE CON OBJETOS, CAÍDA DE OBJETOS, OBSTRUCCIÓN DE VÍAS</v>
      </c>
      <c r="K124" s="69"/>
      <c r="L124" s="67" t="str">
        <f>VLOOKUP(I124,Hoja2!A$3:I$54,4,0)</f>
        <v>PG INSPECCIONES, PG EMERGENCIA</v>
      </c>
      <c r="M124" s="67" t="str">
        <f>VLOOKUP(I124,Hoja2!A$3:I$54,5,0)</f>
        <v>CAPACITACIÓN</v>
      </c>
      <c r="N124" s="70">
        <v>6</v>
      </c>
      <c r="O124" s="70">
        <v>3</v>
      </c>
      <c r="P124" s="70">
        <v>10</v>
      </c>
      <c r="Q124" s="70">
        <f t="shared" si="26"/>
        <v>18</v>
      </c>
      <c r="R124" s="70">
        <f t="shared" si="27"/>
        <v>180</v>
      </c>
      <c r="S124" s="70" t="str">
        <f t="shared" si="28"/>
        <v>A-18</v>
      </c>
      <c r="T124" s="66" t="str">
        <f t="shared" si="29"/>
        <v>II</v>
      </c>
      <c r="U124" s="66" t="str">
        <f t="shared" si="30"/>
        <v>No Aceptable o Aceptable con Control Especifico</v>
      </c>
      <c r="V124" s="69">
        <v>6</v>
      </c>
      <c r="W124" s="67" t="str">
        <f>VLOOKUP(I124,Hoja2!A$3:I$54,6,0)</f>
        <v>SECUELA, CALIFICACIÓN DE ENFERMEDAD LABORAL, MUERTE</v>
      </c>
      <c r="X124" s="73"/>
      <c r="Y124" s="73"/>
      <c r="Z124" s="73"/>
      <c r="AA124" s="72" t="str">
        <f>VLOOKUP(I124,Hoja2!A$3:I$54,7,0)</f>
        <v>N/A</v>
      </c>
      <c r="AB124" s="72" t="str">
        <f>VLOOKUP(I124,Hoja2!A$3:I$54,8,0)</f>
        <v>REPORTES DE CONDICIONES INSEGURAS</v>
      </c>
      <c r="AC124" s="73" t="str">
        <f>VLOOKUP(I124,Hoja2!A$3:I$54,9,0)</f>
        <v>SEGUIMIENTO A ACCIONES PREVENTIVAS Y CORRECTIVAS</v>
      </c>
      <c r="AD124" s="84"/>
      <c r="AE124" s="14"/>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c r="DE124" s="12"/>
      <c r="DF124" s="12"/>
      <c r="DG124" s="12"/>
      <c r="DH124" s="12"/>
      <c r="DI124" s="12"/>
      <c r="DJ124" s="12"/>
      <c r="DK124" s="12"/>
      <c r="DL124" s="12"/>
      <c r="DM124" s="12"/>
      <c r="DN124" s="12"/>
      <c r="DO124" s="12"/>
      <c r="DP124" s="12"/>
      <c r="DQ124" s="12"/>
      <c r="DR124" s="12"/>
      <c r="DS124" s="12"/>
      <c r="DT124" s="12"/>
      <c r="DU124" s="12"/>
      <c r="DV124" s="12"/>
      <c r="DW124" s="12"/>
      <c r="DX124" s="12"/>
      <c r="DY124" s="12"/>
      <c r="DZ124" s="12"/>
      <c r="EA124" s="12"/>
      <c r="EB124" s="12"/>
      <c r="EC124" s="12"/>
      <c r="ED124" s="12"/>
      <c r="EE124" s="12"/>
      <c r="EF124" s="12"/>
      <c r="EG124" s="12"/>
      <c r="EH124" s="12"/>
      <c r="EI124" s="12"/>
      <c r="EJ124" s="12"/>
      <c r="EK124" s="12"/>
      <c r="EL124" s="12"/>
      <c r="EM124" s="12"/>
      <c r="EN124" s="12"/>
      <c r="EO124" s="12"/>
      <c r="EP124" s="12"/>
      <c r="EQ124" s="12"/>
      <c r="ER124" s="12"/>
      <c r="ES124" s="12"/>
      <c r="ET124" s="12"/>
      <c r="EU124" s="15"/>
    </row>
    <row r="125" spans="1:151" s="13" customFormat="1" ht="40.5">
      <c r="A125" s="156"/>
      <c r="B125" s="153"/>
      <c r="C125" s="150"/>
      <c r="D125" s="147"/>
      <c r="E125" s="127"/>
      <c r="F125" s="127"/>
      <c r="G125" s="127"/>
      <c r="H125" s="67" t="str">
        <f>VLOOKUP(I125,Hoja2!A$3:I$54,2,0)</f>
        <v>ATROPELLAMIENTO, ENVESTIDA</v>
      </c>
      <c r="I125" s="68" t="s">
        <v>189</v>
      </c>
      <c r="J125" s="67" t="str">
        <f>VLOOKUP(I125,Hoja2!A$3:I$54,3,0)</f>
        <v>LESIONES, PÉRDIDAS MATERIALES, MUERTE</v>
      </c>
      <c r="K125" s="69"/>
      <c r="L125" s="67" t="str">
        <f>VLOOKUP(I125,Hoja2!A$3:I$54,4,0)</f>
        <v>PG INSPECCIONES, PG EMERGENCIA</v>
      </c>
      <c r="M125" s="67" t="str">
        <f>VLOOKUP(I125,Hoja2!A$3:I$54,5,0)</f>
        <v>PG SEGURIDAD VIAL</v>
      </c>
      <c r="N125" s="70">
        <v>2</v>
      </c>
      <c r="O125" s="70">
        <v>4</v>
      </c>
      <c r="P125" s="70">
        <v>25</v>
      </c>
      <c r="Q125" s="70">
        <f t="shared" si="26"/>
        <v>8</v>
      </c>
      <c r="R125" s="70">
        <f t="shared" si="27"/>
        <v>200</v>
      </c>
      <c r="S125" s="70" t="str">
        <f t="shared" si="28"/>
        <v>M-8</v>
      </c>
      <c r="T125" s="62" t="str">
        <f t="shared" si="29"/>
        <v>II</v>
      </c>
      <c r="U125" s="62" t="str">
        <f t="shared" si="30"/>
        <v>No Aceptable o Aceptable con Control Especifico</v>
      </c>
      <c r="V125" s="69">
        <v>6</v>
      </c>
      <c r="W125" s="67" t="str">
        <f>VLOOKUP(I125,Hoja2!A$3:I$54,6,0)</f>
        <v>SECUELA, CALIFICACIÓN DE ENFERMEDAD LABORAL, MUERTE</v>
      </c>
      <c r="X125" s="73"/>
      <c r="Y125" s="73"/>
      <c r="Z125" s="73"/>
      <c r="AA125" s="72" t="str">
        <f>VLOOKUP(I125,Hoja2!A$3:I$54,7,0)</f>
        <v>NS SEGURIDAD VIAL</v>
      </c>
      <c r="AB125" s="72" t="str">
        <f>VLOOKUP(I125,Hoja2!A$3:I$54,8,0)</f>
        <v>REPORTE DE CONDICIONES</v>
      </c>
      <c r="AC125" s="73" t="str">
        <f>VLOOKUP(I125,Hoja2!A$3:I$54,9,0)</f>
        <v>LISTAS PREOPERACIONALES, MANTENIMIENTO PREVENTIVO Y CORRECTIVO</v>
      </c>
      <c r="AD125" s="84"/>
      <c r="AE125" s="14"/>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H125" s="12"/>
      <c r="EI125" s="12"/>
      <c r="EJ125" s="12"/>
      <c r="EK125" s="12"/>
      <c r="EL125" s="12"/>
      <c r="EM125" s="12"/>
      <c r="EN125" s="12"/>
      <c r="EO125" s="12"/>
      <c r="EP125" s="12"/>
      <c r="EQ125" s="12"/>
      <c r="ER125" s="12"/>
      <c r="ES125" s="12"/>
      <c r="ET125" s="12"/>
      <c r="EU125" s="15"/>
    </row>
    <row r="126" spans="1:151" s="13" customFormat="1" ht="40.5">
      <c r="A126" s="156"/>
      <c r="B126" s="153"/>
      <c r="C126" s="150"/>
      <c r="D126" s="147"/>
      <c r="E126" s="127"/>
      <c r="F126" s="127"/>
      <c r="G126" s="127"/>
      <c r="H126" s="67" t="str">
        <f>VLOOKUP(I126,Hoja2!A$3:I$54,2,0)</f>
        <v>ATRACO, ROBO, ATENTADO, SECUESTROS, DE ORDEN PÚBLICO</v>
      </c>
      <c r="I126" s="68" t="s">
        <v>180</v>
      </c>
      <c r="J126" s="67" t="str">
        <f>VLOOKUP(I126,Hoja2!A$3:I$54,3,0)</f>
        <v>HERIDAS, LESIONES FÍSICAS / PSICOLÓGICAS</v>
      </c>
      <c r="K126" s="69"/>
      <c r="L126" s="67" t="str">
        <f>VLOOKUP(I126,Hoja2!A$3:I$54,4,0)</f>
        <v>PG INSPECCIONES, PG EMERGENCIA</v>
      </c>
      <c r="M126" s="67" t="str">
        <f>VLOOKUP(I126,Hoja2!A$3:I$54,5,0)</f>
        <v>UNIFORMES CORPORATIVOS, CHAQUETAS CORPORATIVAS, CARNETIZACIÓN</v>
      </c>
      <c r="N126" s="70">
        <v>6</v>
      </c>
      <c r="O126" s="70">
        <v>3</v>
      </c>
      <c r="P126" s="70">
        <v>25</v>
      </c>
      <c r="Q126" s="70">
        <f t="shared" si="26"/>
        <v>18</v>
      </c>
      <c r="R126" s="70">
        <f t="shared" si="27"/>
        <v>450</v>
      </c>
      <c r="S126" s="70" t="str">
        <f t="shared" si="28"/>
        <v>A-18</v>
      </c>
      <c r="T126" s="62" t="str">
        <f t="shared" si="29"/>
        <v>II</v>
      </c>
      <c r="U126" s="62" t="str">
        <f t="shared" si="30"/>
        <v>No Aceptable o Aceptable con Control Especifico</v>
      </c>
      <c r="V126" s="69">
        <v>6</v>
      </c>
      <c r="W126" s="67" t="str">
        <f>VLOOKUP(I126,Hoja2!A$3:I$54,6,0)</f>
        <v>SECUELA, CALIFICACIÓN DE ENFERMEDAD LABORAL, MUERTE</v>
      </c>
      <c r="X126" s="73"/>
      <c r="Y126" s="73"/>
      <c r="Z126" s="73"/>
      <c r="AA126" s="72" t="str">
        <f>VLOOKUP(I126,Hoja2!A$3:I$54,7,0)</f>
        <v>N/A</v>
      </c>
      <c r="AB126" s="72" t="str">
        <f>VLOOKUP(I126,Hoja2!A$3:I$54,8,0)</f>
        <v>BUENAS PRACTICAS, APLICACIÓN DE PROCEDIMIENTOS</v>
      </c>
      <c r="AC126" s="73" t="str">
        <f>VLOOKUP(I126,Hoja2!A$3:I$54,9,0)</f>
        <v>BUENAS PRACTICAS</v>
      </c>
      <c r="AD126" s="84"/>
      <c r="AE126" s="14"/>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2"/>
      <c r="DZ126" s="12"/>
      <c r="EA126" s="12"/>
      <c r="EB126" s="12"/>
      <c r="EC126" s="12"/>
      <c r="ED126" s="12"/>
      <c r="EE126" s="12"/>
      <c r="EF126" s="12"/>
      <c r="EG126" s="12"/>
      <c r="EH126" s="12"/>
      <c r="EI126" s="12"/>
      <c r="EJ126" s="12"/>
      <c r="EK126" s="12"/>
      <c r="EL126" s="12"/>
      <c r="EM126" s="12"/>
      <c r="EN126" s="12"/>
      <c r="EO126" s="12"/>
      <c r="EP126" s="12"/>
      <c r="EQ126" s="12"/>
      <c r="ER126" s="12"/>
      <c r="ES126" s="12"/>
      <c r="ET126" s="12"/>
      <c r="EU126" s="15"/>
    </row>
    <row r="127" spans="1:151" s="13" customFormat="1" ht="51" customHeight="1">
      <c r="A127" s="156"/>
      <c r="B127" s="153"/>
      <c r="C127" s="150"/>
      <c r="D127" s="147"/>
      <c r="E127" s="127"/>
      <c r="F127" s="127"/>
      <c r="G127" s="127"/>
      <c r="H127" s="67" t="str">
        <f>VLOOKUP(I127,Hoja2!A$3:I$54,2,0)</f>
        <v>EXPLOSION, FUGA, DERRAME E INCENDIO</v>
      </c>
      <c r="I127" s="68" t="s">
        <v>230</v>
      </c>
      <c r="J127" s="67" t="str">
        <f>VLOOKUP(I127,Hoja2!A$3:I$54,3,0)</f>
        <v>INTOXICACIÓN, QUEMADURAS, LESIONES, ATRAPAMIENTO</v>
      </c>
      <c r="K127" s="69"/>
      <c r="L127" s="67" t="str">
        <f>VLOOKUP(I127,Hoja2!A$3:I$54,4,0)</f>
        <v>PG INSPECCIONES, PG EMERGENCIA</v>
      </c>
      <c r="M127" s="67" t="str">
        <f>VLOOKUP(I127,Hoja2!A$3:I$54,5,0)</f>
        <v>NO OBSERVADO</v>
      </c>
      <c r="N127" s="70">
        <v>2</v>
      </c>
      <c r="O127" s="70">
        <v>2</v>
      </c>
      <c r="P127" s="70">
        <v>10</v>
      </c>
      <c r="Q127" s="70">
        <f t="shared" si="26"/>
        <v>4</v>
      </c>
      <c r="R127" s="70">
        <f t="shared" si="27"/>
        <v>40</v>
      </c>
      <c r="S127" s="70" t="str">
        <f t="shared" si="28"/>
        <v>B-4</v>
      </c>
      <c r="T127" s="62" t="str">
        <f t="shared" si="29"/>
        <v>III</v>
      </c>
      <c r="U127" s="62" t="str">
        <f t="shared" si="30"/>
        <v>Mejorable</v>
      </c>
      <c r="V127" s="69">
        <v>6</v>
      </c>
      <c r="W127" s="67" t="str">
        <f>VLOOKUP(I127,Hoja2!A$3:I$54,6,0)</f>
        <v>SECUELA, CALIFICACIÓN DE ENFERMEDAD LABORAL, MUERTE</v>
      </c>
      <c r="X127" s="73"/>
      <c r="Y127" s="73"/>
      <c r="Z127" s="73"/>
      <c r="AA127" s="72" t="str">
        <f>VLOOKUP(I127,Hoja2!A$3:I$54,7,0)</f>
        <v>NS PLANES DE EMERGENCIA</v>
      </c>
      <c r="AB127" s="72" t="str">
        <f>VLOOKUP(I127,Hoja2!A$3:I$54,8,0)</f>
        <v>PROTOCOLOS DE EVACUACIÓN, PUNTO DE ENCUENTRO</v>
      </c>
      <c r="AC127" s="73" t="str">
        <f>VLOOKUP(I127,Hoja2!A$3:I$54,9,0)</f>
        <v>N/A</v>
      </c>
      <c r="AD127" s="84"/>
      <c r="AE127" s="14"/>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c r="DE127" s="12"/>
      <c r="DF127" s="12"/>
      <c r="DG127" s="12"/>
      <c r="DH127" s="12"/>
      <c r="DI127" s="12"/>
      <c r="DJ127" s="12"/>
      <c r="DK127" s="12"/>
      <c r="DL127" s="12"/>
      <c r="DM127" s="12"/>
      <c r="DN127" s="12"/>
      <c r="DO127" s="12"/>
      <c r="DP127" s="12"/>
      <c r="DQ127" s="12"/>
      <c r="DR127" s="12"/>
      <c r="DS127" s="12"/>
      <c r="DT127" s="12"/>
      <c r="DU127" s="12"/>
      <c r="DV127" s="12"/>
      <c r="DW127" s="12"/>
      <c r="DX127" s="12"/>
      <c r="DY127" s="12"/>
      <c r="DZ127" s="12"/>
      <c r="EA127" s="12"/>
      <c r="EB127" s="12"/>
      <c r="EC127" s="12"/>
      <c r="ED127" s="12"/>
      <c r="EE127" s="12"/>
      <c r="EF127" s="12"/>
      <c r="EG127" s="12"/>
      <c r="EH127" s="12"/>
      <c r="EI127" s="12"/>
      <c r="EJ127" s="12"/>
      <c r="EK127" s="12"/>
      <c r="EL127" s="12"/>
      <c r="EM127" s="12"/>
      <c r="EN127" s="12"/>
      <c r="EO127" s="12"/>
      <c r="EP127" s="12"/>
      <c r="EQ127" s="12"/>
      <c r="ER127" s="12"/>
      <c r="ES127" s="12"/>
      <c r="ET127" s="12"/>
      <c r="EU127" s="15"/>
    </row>
    <row r="128" spans="1:151" s="13" customFormat="1" ht="51" customHeight="1">
      <c r="A128" s="156"/>
      <c r="B128" s="153"/>
      <c r="C128" s="150"/>
      <c r="D128" s="147"/>
      <c r="E128" s="127"/>
      <c r="F128" s="127"/>
      <c r="G128" s="127"/>
      <c r="H128" s="109" t="str">
        <f>VLOOKUP(I128,Hoja2!A$3:I$54,2,0)</f>
        <v>MÁQUINARIA Y EQUIPO</v>
      </c>
      <c r="I128" s="68" t="s">
        <v>168</v>
      </c>
      <c r="J128" s="109" t="str">
        <f>VLOOKUP(I128,Hoja2!A$3:I$54,3,0)</f>
        <v>ATRAPAMIENTO, AMPUTACIÓN, APLASTAMIENTO, FRACTURA</v>
      </c>
      <c r="K128" s="69"/>
      <c r="L128" s="109" t="str">
        <f>VLOOKUP(I128,Hoja2!A$3:I$54,4,0)</f>
        <v>PG INSPECCIONES, PG EMERGENCIA, REQUISITOS PARA MANEJO DE MÁQUINAS, REQUISITOS PARA REALIZAR LABORES EN TALLERES</v>
      </c>
      <c r="M128" s="109" t="str">
        <f>VLOOKUP(I128,Hoja2!A$3:I$54,5,0)</f>
        <v>ELEMENTOS DE PROTECCIÓN PERSONAL</v>
      </c>
      <c r="N128" s="70">
        <v>2</v>
      </c>
      <c r="O128" s="70">
        <v>1</v>
      </c>
      <c r="P128" s="70">
        <v>10</v>
      </c>
      <c r="Q128" s="70">
        <f t="shared" si="26"/>
        <v>2</v>
      </c>
      <c r="R128" s="70">
        <f t="shared" si="27"/>
        <v>20</v>
      </c>
      <c r="S128" s="70" t="str">
        <f t="shared" si="28"/>
        <v>B-2</v>
      </c>
      <c r="T128" s="62" t="str">
        <f t="shared" si="29"/>
        <v>IV</v>
      </c>
      <c r="U128" s="62" t="str">
        <f t="shared" si="30"/>
        <v>Aceptable</v>
      </c>
      <c r="V128" s="69">
        <v>6</v>
      </c>
      <c r="W128" s="109" t="str">
        <f>VLOOKUP(I128,Hoja2!A$3:I$54,6,0)</f>
        <v>SECUELA, CALIFICACIÓN DE ENFERMEDAD LABORAL, MUERTE</v>
      </c>
      <c r="X128" s="73"/>
      <c r="Y128" s="73"/>
      <c r="Z128" s="73"/>
      <c r="AA128" s="72" t="str">
        <f>VLOOKUP(I128,Hoja2!A$3:I$54,7,0)</f>
        <v>NS EQUIPOS</v>
      </c>
      <c r="AB128" s="72" t="str">
        <f>VLOOKUP(I128,Hoja2!A$3:I$54,8,0)</f>
        <v>BUENAS PRACTICAS, PROCEDIMIENTOS, INSPECCIONES PREUSO OPERACIONALES</v>
      </c>
      <c r="AC128" s="73" t="str">
        <f>VLOOKUP(I128,Hoja2!A$3:I$54,9,0)</f>
        <v>INSPECCIONES PREOPERACIONALES</v>
      </c>
      <c r="AD128" s="84"/>
      <c r="AE128" s="14"/>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c r="DE128" s="12"/>
      <c r="DF128" s="12"/>
      <c r="DG128" s="12"/>
      <c r="DH128" s="12"/>
      <c r="DI128" s="12"/>
      <c r="DJ128" s="12"/>
      <c r="DK128" s="12"/>
      <c r="DL128" s="12"/>
      <c r="DM128" s="12"/>
      <c r="DN128" s="12"/>
      <c r="DO128" s="12"/>
      <c r="DP128" s="12"/>
      <c r="DQ128" s="12"/>
      <c r="DR128" s="12"/>
      <c r="DS128" s="12"/>
      <c r="DT128" s="12"/>
      <c r="DU128" s="12"/>
      <c r="DV128" s="12"/>
      <c r="DW128" s="12"/>
      <c r="DX128" s="12"/>
      <c r="DY128" s="12"/>
      <c r="DZ128" s="12"/>
      <c r="EA128" s="12"/>
      <c r="EB128" s="12"/>
      <c r="EC128" s="12"/>
      <c r="ED128" s="12"/>
      <c r="EE128" s="12"/>
      <c r="EF128" s="12"/>
      <c r="EG128" s="12"/>
      <c r="EH128" s="12"/>
      <c r="EI128" s="12"/>
      <c r="EJ128" s="12"/>
      <c r="EK128" s="12"/>
      <c r="EL128" s="12"/>
      <c r="EM128" s="12"/>
      <c r="EN128" s="12"/>
      <c r="EO128" s="12"/>
      <c r="EP128" s="12"/>
      <c r="EQ128" s="12"/>
      <c r="ER128" s="12"/>
      <c r="ES128" s="12"/>
      <c r="ET128" s="12"/>
      <c r="EU128" s="15"/>
    </row>
    <row r="129" spans="1:151" s="13" customFormat="1" ht="51" customHeight="1">
      <c r="A129" s="156"/>
      <c r="B129" s="153"/>
      <c r="C129" s="150"/>
      <c r="D129" s="147"/>
      <c r="E129" s="127"/>
      <c r="F129" s="127"/>
      <c r="G129" s="127"/>
      <c r="H129" s="109" t="str">
        <f>VLOOKUP(I129,Hoja2!A$3:I$54,2,0)</f>
        <v>HERRAMIENTAS MANUALES</v>
      </c>
      <c r="I129" s="68" t="s">
        <v>174</v>
      </c>
      <c r="J129" s="109" t="str">
        <f>VLOOKUP(I129,Hoja2!A$3:I$54,3,0)</f>
        <v>QUEMADURAS, LESIONES, PELLIZCOS, APLASTAMIENTOS</v>
      </c>
      <c r="K129" s="69"/>
      <c r="L129" s="109" t="str">
        <f>VLOOKUP(I129,Hoja2!A$3:I$54,4,0)</f>
        <v>REQUISITOS MANEJO DE EQUIPOS EMPLEADOS EN LABORES DE CONSTRUCCION ACUEDUCTO Y ALCANTARILLADO, PG INSPECCIONES,PG EMERGENCIA, REQUISITOS  PARA EL MANEJO DE MÁQUINAS HERRAMIENTAS</v>
      </c>
      <c r="M129" s="109" t="str">
        <f>VLOOKUP(I129,Hoja2!A$3:I$54,5,0)</f>
        <v>ELEMENTOS DE PROTECCIÓN PERSONAL</v>
      </c>
      <c r="N129" s="70">
        <v>2</v>
      </c>
      <c r="O129" s="70">
        <v>1</v>
      </c>
      <c r="P129" s="70">
        <v>10</v>
      </c>
      <c r="Q129" s="70">
        <f t="shared" si="26"/>
        <v>2</v>
      </c>
      <c r="R129" s="70">
        <f t="shared" si="27"/>
        <v>20</v>
      </c>
      <c r="S129" s="70" t="str">
        <f t="shared" si="28"/>
        <v>B-2</v>
      </c>
      <c r="T129" s="62" t="str">
        <f t="shared" si="29"/>
        <v>IV</v>
      </c>
      <c r="U129" s="62" t="str">
        <f t="shared" si="30"/>
        <v>Aceptable</v>
      </c>
      <c r="V129" s="69">
        <v>6</v>
      </c>
      <c r="W129" s="109" t="str">
        <f>VLOOKUP(I129,Hoja2!A$3:I$54,6,0)</f>
        <v>SECUELA, CALIFICACIÓN DE ENFERMEDAD LABORAL</v>
      </c>
      <c r="X129" s="73"/>
      <c r="Y129" s="73"/>
      <c r="Z129" s="73"/>
      <c r="AA129" s="72" t="str">
        <f>VLOOKUP(I129,Hoja2!A$3:I$54,7,0)</f>
        <v>NS HERRAMIENTAS</v>
      </c>
      <c r="AB129" s="72" t="str">
        <f>VLOOKUP(I129,Hoja2!A$3:I$54,8,0)</f>
        <v>BUENAS PRACTICAS,  INSPECCIONES OPERACIONALES</v>
      </c>
      <c r="AC129" s="73" t="str">
        <f>VLOOKUP(I129,Hoja2!A$3:I$54,9,0)</f>
        <v>INSPECCIONES PREOPERACIONALES</v>
      </c>
      <c r="AD129" s="84"/>
      <c r="AE129" s="14"/>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c r="EH129" s="12"/>
      <c r="EI129" s="12"/>
      <c r="EJ129" s="12"/>
      <c r="EK129" s="12"/>
      <c r="EL129" s="12"/>
      <c r="EM129" s="12"/>
      <c r="EN129" s="12"/>
      <c r="EO129" s="12"/>
      <c r="EP129" s="12"/>
      <c r="EQ129" s="12"/>
      <c r="ER129" s="12"/>
      <c r="ES129" s="12"/>
      <c r="ET129" s="12"/>
      <c r="EU129" s="15"/>
    </row>
    <row r="130" spans="1:151" s="13" customFormat="1" ht="51" customHeight="1">
      <c r="A130" s="156"/>
      <c r="B130" s="153"/>
      <c r="C130" s="150"/>
      <c r="D130" s="147"/>
      <c r="E130" s="127"/>
      <c r="F130" s="127"/>
      <c r="G130" s="127"/>
      <c r="H130" s="109" t="str">
        <f>VLOOKUP(I130,Hoja2!A$3:I$54,2,0)</f>
        <v>MANTENIMIENTO DE PUENTE GRUAS, LIMPIEZA DE CANALES, MANTENIMIENTO DE INSTALACIONES LOCATIVAS, MANTENIMIENTO Y REPARACION DE POZOS</v>
      </c>
      <c r="I130" s="68" t="s">
        <v>203</v>
      </c>
      <c r="J130" s="109" t="str">
        <f>VLOOKUP(I130,Hoja2!A$3:I$54,3,0)</f>
        <v>LESIONES, FRACTURAS</v>
      </c>
      <c r="K130" s="69"/>
      <c r="L130" s="109" t="str">
        <f>VLOOKUP(I130,Hoja2!A$3:I$54,4,0)</f>
        <v>PG INSPECCIONES, PG EMERGENCIA, REQUISITOS MÍNIMOS DE SEGURIDAD E HIGIENE PARA TRABAJOS EN ALTURAS</v>
      </c>
      <c r="M130" s="109" t="str">
        <f>VLOOKUP(I130,Hoja2!A$3:I$54,5,0)</f>
        <v>ELEMENTOS DE PROTECCIÓN PERSONAL</v>
      </c>
      <c r="N130" s="70">
        <v>6</v>
      </c>
      <c r="O130" s="70">
        <v>3</v>
      </c>
      <c r="P130" s="70">
        <v>25</v>
      </c>
      <c r="Q130" s="70">
        <f t="shared" si="26"/>
        <v>18</v>
      </c>
      <c r="R130" s="70">
        <f t="shared" si="27"/>
        <v>450</v>
      </c>
      <c r="S130" s="70" t="str">
        <f t="shared" si="28"/>
        <v>A-18</v>
      </c>
      <c r="T130" s="62" t="str">
        <f t="shared" si="29"/>
        <v>II</v>
      </c>
      <c r="U130" s="62" t="str">
        <f t="shared" si="30"/>
        <v>No Aceptable o Aceptable con Control Especifico</v>
      </c>
      <c r="V130" s="69">
        <v>6</v>
      </c>
      <c r="W130" s="109" t="str">
        <f>VLOOKUP(I130,Hoja2!A$3:I$54,6,0)</f>
        <v>SECUELA, CALIFICACIÓN DE ENFERMEDAD LABORAL, MUERTE</v>
      </c>
      <c r="X130" s="73"/>
      <c r="Y130" s="73"/>
      <c r="Z130" s="73"/>
      <c r="AA130" s="72" t="str">
        <f>VLOOKUP(I130,Hoja2!A$3:I$54,7,0)</f>
        <v>NS TRABAJO EN ALTURAS</v>
      </c>
      <c r="AB130" s="72" t="str">
        <f>VLOOKUP(I130,Hoja2!A$3:I$54,8,0)</f>
        <v>BUENAS PRACTICAS Y USO DE EPP COLECTIVOS</v>
      </c>
      <c r="AC130" s="73" t="str">
        <f>VLOOKUP(I130,Hoja2!A$3:I$54,9,0)</f>
        <v>USO EPP, LISTAS PREOPERACIONALES</v>
      </c>
      <c r="AD130" s="84"/>
      <c r="AE130" s="14"/>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5"/>
    </row>
    <row r="131" spans="1:151" s="13" customFormat="1" ht="51" customHeight="1">
      <c r="A131" s="156"/>
      <c r="B131" s="153"/>
      <c r="C131" s="150"/>
      <c r="D131" s="147"/>
      <c r="E131" s="127"/>
      <c r="F131" s="127"/>
      <c r="G131" s="127"/>
      <c r="H131" s="109" t="str">
        <f>VLOOKUP(I131,Hoja2!A$3:I$54,2,0)</f>
        <v>INGRESO A POZOS, RED DE ACUEDUCTO, EXCAVACIONES</v>
      </c>
      <c r="I131" s="68" t="s">
        <v>196</v>
      </c>
      <c r="J131" s="109" t="str">
        <f>VLOOKUP(I131,Hoja2!A$3:I$54,3,0)</f>
        <v>INTOXICACIÓN, ASFIXIA</v>
      </c>
      <c r="K131" s="69"/>
      <c r="L131" s="109" t="str">
        <f>VLOOKUP(I131,Hoja2!A$3:I$54,4,0)</f>
        <v>PG INSPECCIONES, PG EMERGENCIA, REQUISITOS MÍNIMOS DE SEGURIDAD E HIGIENE PARA ESPACIOS CONFINADOS</v>
      </c>
      <c r="M131" s="109" t="str">
        <f>VLOOKUP(I131,Hoja2!A$3:I$54,5,0)</f>
        <v>ELEMENTOS DE PROTECCIÓN PERSONAL</v>
      </c>
      <c r="N131" s="70">
        <v>6</v>
      </c>
      <c r="O131" s="70">
        <v>3</v>
      </c>
      <c r="P131" s="70">
        <v>25</v>
      </c>
      <c r="Q131" s="70">
        <f t="shared" si="26"/>
        <v>18</v>
      </c>
      <c r="R131" s="70">
        <f t="shared" si="27"/>
        <v>450</v>
      </c>
      <c r="S131" s="70" t="str">
        <f t="shared" si="28"/>
        <v>A-18</v>
      </c>
      <c r="T131" s="62" t="str">
        <f t="shared" si="29"/>
        <v>II</v>
      </c>
      <c r="U131" s="62" t="str">
        <f t="shared" si="30"/>
        <v>No Aceptable o Aceptable con Control Especifico</v>
      </c>
      <c r="V131" s="69">
        <v>6</v>
      </c>
      <c r="W131" s="109" t="str">
        <f>VLOOKUP(I131,Hoja2!A$3:I$54,6,0)</f>
        <v>SECUELA, CALIFICACIÓN DE ENFERMEDAD LABORAL, MUERTE</v>
      </c>
      <c r="X131" s="73"/>
      <c r="Y131" s="73"/>
      <c r="Z131" s="73"/>
      <c r="AA131" s="72" t="str">
        <f>VLOOKUP(I131,Hoja2!A$3:I$54,7,0)</f>
        <v>NS ESPACIOS CONFINADOS</v>
      </c>
      <c r="AB131" s="72" t="str">
        <f>VLOOKUP(I131,Hoja2!A$3:I$54,8,0)</f>
        <v>BUENAS PRACTICAS, USO DE EPP Y COLECTIVOS</v>
      </c>
      <c r="AC131" s="73" t="str">
        <f>VLOOKUP(I131,Hoja2!A$3:I$54,9,0)</f>
        <v>LISTAS PREOPERACIONALES</v>
      </c>
      <c r="AD131" s="84"/>
      <c r="AE131" s="14"/>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5"/>
    </row>
    <row r="132" spans="1:151" s="13" customFormat="1" ht="51" customHeight="1">
      <c r="A132" s="156"/>
      <c r="B132" s="153"/>
      <c r="C132" s="150"/>
      <c r="D132" s="147"/>
      <c r="E132" s="127"/>
      <c r="F132" s="127"/>
      <c r="G132" s="127"/>
      <c r="H132" s="67" t="str">
        <f>VLOOKUP(I132,Hoja2!A$3:I$54,2,0)</f>
        <v>CARGA Y DESCARGA DE MÁQUINARIAS Y EQUIPOS</v>
      </c>
      <c r="I132" s="68" t="s">
        <v>216</v>
      </c>
      <c r="J132" s="67" t="str">
        <f>VLOOKUP(I132,Hoja2!A$3:I$54,3,0)</f>
        <v>APLASTAMIENTO, ATRAPAMIENTO, AMPUTACIÓN, PÉRDIDAS MATERIALES, FRACTURAS</v>
      </c>
      <c r="K132" s="69"/>
      <c r="L132" s="67" t="str">
        <f>VLOOKUP(I132,Hoja2!A$3:I$54,4,0)</f>
        <v>PG INSPECCIONES, PG EMERGENCIA, REQUISITOS MÍNIMOS DE SEGURIDAD E HIGIENE PARA TRABAJOS EN ALTURAS</v>
      </c>
      <c r="M132" s="67" t="str">
        <f>VLOOKUP(I132,Hoja2!A$3:I$54,5,0)</f>
        <v>NO OBSERVADO</v>
      </c>
      <c r="N132" s="70">
        <v>2</v>
      </c>
      <c r="O132" s="70">
        <v>1</v>
      </c>
      <c r="P132" s="70">
        <v>10</v>
      </c>
      <c r="Q132" s="70">
        <f t="shared" si="26"/>
        <v>2</v>
      </c>
      <c r="R132" s="70">
        <f t="shared" si="27"/>
        <v>20</v>
      </c>
      <c r="S132" s="70" t="str">
        <f t="shared" si="28"/>
        <v>B-2</v>
      </c>
      <c r="T132" s="62" t="str">
        <f t="shared" si="29"/>
        <v>IV</v>
      </c>
      <c r="U132" s="62" t="str">
        <f t="shared" si="30"/>
        <v>Aceptable</v>
      </c>
      <c r="V132" s="69">
        <v>6</v>
      </c>
      <c r="W132" s="67" t="str">
        <f>VLOOKUP(I132,Hoja2!A$3:I$54,6,0)</f>
        <v>SECUELA, CALIFICACIÓN DE ENFERMEDAD LABORAL, MUERTE</v>
      </c>
      <c r="X132" s="73"/>
      <c r="Y132" s="73"/>
      <c r="Z132" s="73"/>
      <c r="AA132" s="72" t="str">
        <f>VLOOKUP(I132,Hoja2!A$3:I$54,7,0)</f>
        <v>NS DE IZAJE</v>
      </c>
      <c r="AB132" s="72" t="str">
        <f>VLOOKUP(I132,Hoja2!A$3:I$54,8,0)</f>
        <v>BUENAS PRACTICAS, INSPECCIONES PREOPERACIONALES</v>
      </c>
      <c r="AC132" s="73" t="str">
        <f>VLOOKUP(I132,Hoja2!A$3:I$54,9,0)</f>
        <v>USO ADECUADO DE LENGUAJE PARA OPERACIONES DE IZAJE</v>
      </c>
      <c r="AD132" s="84"/>
      <c r="AE132" s="14"/>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c r="DE132" s="12"/>
      <c r="DF132" s="12"/>
      <c r="DG132" s="12"/>
      <c r="DH132" s="12"/>
      <c r="DI132" s="12"/>
      <c r="DJ132" s="12"/>
      <c r="DK132" s="12"/>
      <c r="DL132" s="12"/>
      <c r="DM132" s="12"/>
      <c r="DN132" s="12"/>
      <c r="DO132" s="12"/>
      <c r="DP132" s="12"/>
      <c r="DQ132" s="12"/>
      <c r="DR132" s="12"/>
      <c r="DS132" s="12"/>
      <c r="DT132" s="12"/>
      <c r="DU132" s="12"/>
      <c r="DV132" s="12"/>
      <c r="DW132" s="12"/>
      <c r="DX132" s="12"/>
      <c r="DY132" s="12"/>
      <c r="DZ132" s="12"/>
      <c r="EA132" s="12"/>
      <c r="EB132" s="12"/>
      <c r="EC132" s="12"/>
      <c r="ED132" s="12"/>
      <c r="EE132" s="12"/>
      <c r="EF132" s="12"/>
      <c r="EG132" s="12"/>
      <c r="EH132" s="12"/>
      <c r="EI132" s="12"/>
      <c r="EJ132" s="12"/>
      <c r="EK132" s="12"/>
      <c r="EL132" s="12"/>
      <c r="EM132" s="12"/>
      <c r="EN132" s="12"/>
      <c r="EO132" s="12"/>
      <c r="EP132" s="12"/>
      <c r="EQ132" s="12"/>
      <c r="ER132" s="12"/>
      <c r="ES132" s="12"/>
      <c r="ET132" s="12"/>
      <c r="EU132" s="15"/>
    </row>
    <row r="133" spans="1:151" s="13" customFormat="1" ht="51" customHeight="1">
      <c r="A133" s="156"/>
      <c r="B133" s="153"/>
      <c r="C133" s="150"/>
      <c r="D133" s="147"/>
      <c r="E133" s="127"/>
      <c r="F133" s="127"/>
      <c r="G133" s="127"/>
      <c r="H133" s="67" t="str">
        <f>VLOOKUP(I133,Hoja2!A$3:I$54,2,0)</f>
        <v>AUSENCIA O EXCESO DE LUZ EN UN AMBIENTE</v>
      </c>
      <c r="I133" s="68" t="s">
        <v>47</v>
      </c>
      <c r="J133" s="67" t="str">
        <f>VLOOKUP(I133,Hoja2!A$3:I$54,3,0)</f>
        <v>ESTRÉS, DIFICULTAD PARA VER, CANSANCIO VISUAL</v>
      </c>
      <c r="K133" s="69"/>
      <c r="L133" s="67" t="str">
        <f>VLOOKUP(I133,Hoja2!A$3:I$54,4,0)</f>
        <v>PG INSPECCIONES, PG EMERGENCIA</v>
      </c>
      <c r="M133" s="67" t="str">
        <f>VLOOKUP(I133,Hoja2!A$3:I$54,5,0)</f>
        <v>NO OBSERVADO</v>
      </c>
      <c r="N133" s="70">
        <v>10</v>
      </c>
      <c r="O133" s="70">
        <v>3</v>
      </c>
      <c r="P133" s="70">
        <v>25</v>
      </c>
      <c r="Q133" s="70">
        <f t="shared" si="26"/>
        <v>30</v>
      </c>
      <c r="R133" s="70">
        <f t="shared" si="27"/>
        <v>750</v>
      </c>
      <c r="S133" s="70" t="str">
        <f t="shared" si="28"/>
        <v>MA-30</v>
      </c>
      <c r="T133" s="62" t="str">
        <f t="shared" si="29"/>
        <v>I</v>
      </c>
      <c r="U133" s="62" t="str">
        <f t="shared" si="30"/>
        <v>No Aceptable</v>
      </c>
      <c r="V133" s="69">
        <v>6</v>
      </c>
      <c r="W133" s="67" t="str">
        <f>VLOOKUP(I133,Hoja2!A$3:I$54,6,0)</f>
        <v>SECUELA, CALIFICACIÓN DE ENFERMEDAD LABORAL</v>
      </c>
      <c r="X133" s="73"/>
      <c r="Y133" s="73"/>
      <c r="Z133" s="73"/>
      <c r="AA133" s="72" t="str">
        <f>VLOOKUP(I133,Hoja2!A$3:I$54,7,0)</f>
        <v>N/A</v>
      </c>
      <c r="AB133" s="72" t="str">
        <f>VLOOKUP(I133,Hoja2!A$3:I$54,8,0)</f>
        <v>AUTOCUIDADO E HIGIENE</v>
      </c>
      <c r="AC133" s="73" t="str">
        <f>VLOOKUP(I133,Hoja2!A$3:I$54,9,0)</f>
        <v>PG HIGIENE</v>
      </c>
      <c r="AD133" s="84"/>
      <c r="AE133" s="14"/>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2"/>
      <c r="DC133" s="12"/>
      <c r="DD133" s="12"/>
      <c r="DE133" s="12"/>
      <c r="DF133" s="12"/>
      <c r="DG133" s="12"/>
      <c r="DH133" s="12"/>
      <c r="DI133" s="12"/>
      <c r="DJ133" s="12"/>
      <c r="DK133" s="12"/>
      <c r="DL133" s="12"/>
      <c r="DM133" s="12"/>
      <c r="DN133" s="12"/>
      <c r="DO133" s="12"/>
      <c r="DP133" s="12"/>
      <c r="DQ133" s="12"/>
      <c r="DR133" s="12"/>
      <c r="DS133" s="12"/>
      <c r="DT133" s="12"/>
      <c r="DU133" s="12"/>
      <c r="DV133" s="12"/>
      <c r="DW133" s="12"/>
      <c r="DX133" s="12"/>
      <c r="DY133" s="12"/>
      <c r="DZ133" s="12"/>
      <c r="EA133" s="12"/>
      <c r="EB133" s="12"/>
      <c r="EC133" s="12"/>
      <c r="ED133" s="12"/>
      <c r="EE133" s="12"/>
      <c r="EF133" s="12"/>
      <c r="EG133" s="12"/>
      <c r="EH133" s="12"/>
      <c r="EI133" s="12"/>
      <c r="EJ133" s="12"/>
      <c r="EK133" s="12"/>
      <c r="EL133" s="12"/>
      <c r="EM133" s="12"/>
      <c r="EN133" s="12"/>
      <c r="EO133" s="12"/>
      <c r="EP133" s="12"/>
      <c r="EQ133" s="12"/>
      <c r="ER133" s="12"/>
      <c r="ES133" s="12"/>
      <c r="ET133" s="12"/>
      <c r="EU133" s="15"/>
    </row>
    <row r="134" spans="1:151" s="13" customFormat="1" ht="51" customHeight="1">
      <c r="A134" s="156"/>
      <c r="B134" s="153"/>
      <c r="C134" s="150"/>
      <c r="D134" s="147"/>
      <c r="E134" s="127"/>
      <c r="F134" s="127"/>
      <c r="G134" s="127"/>
      <c r="H134" s="67" t="str">
        <f>VLOOKUP(I134,Hoja2!A$3:I$54,2,0)</f>
        <v>MÁQUINARIA O EQUIPO</v>
      </c>
      <c r="I134" s="68" t="s">
        <v>54</v>
      </c>
      <c r="J134" s="67" t="str">
        <f>VLOOKUP(I134,Hoja2!A$3:I$54,3,0)</f>
        <v>SORDERA, ESTRÉS, HIPOACUSIA, CEFALÉA, IRRATIBILIDAD</v>
      </c>
      <c r="K134" s="69"/>
      <c r="L134" s="67" t="str">
        <f>VLOOKUP(I134,Hoja2!A$3:I$54,4,0)</f>
        <v>PG INSPECCIONES, PG EMERGENCIA</v>
      </c>
      <c r="M134" s="67" t="str">
        <f>VLOOKUP(I134,Hoja2!A$3:I$54,5,0)</f>
        <v>PVE RUIDO</v>
      </c>
      <c r="N134" s="70">
        <v>10</v>
      </c>
      <c r="O134" s="70">
        <v>4</v>
      </c>
      <c r="P134" s="70">
        <v>25</v>
      </c>
      <c r="Q134" s="70">
        <f t="shared" si="26"/>
        <v>40</v>
      </c>
      <c r="R134" s="70">
        <f t="shared" si="27"/>
        <v>1000</v>
      </c>
      <c r="S134" s="70" t="str">
        <f t="shared" si="28"/>
        <v>MA-40</v>
      </c>
      <c r="T134" s="62" t="str">
        <f t="shared" si="29"/>
        <v>I</v>
      </c>
      <c r="U134" s="62" t="str">
        <f t="shared" si="30"/>
        <v>No Aceptable</v>
      </c>
      <c r="V134" s="69">
        <v>6</v>
      </c>
      <c r="W134" s="67" t="str">
        <f>VLOOKUP(I134,Hoja2!A$3:I$54,6,0)</f>
        <v>SECUELA, CALIFICACIÓN DE ENFERMEDAD LABORAL</v>
      </c>
      <c r="X134" s="73"/>
      <c r="Y134" s="73"/>
      <c r="Z134" s="73"/>
      <c r="AA134" s="72" t="str">
        <f>VLOOKUP(I134,Hoja2!A$3:I$54,7,0)</f>
        <v>N/A</v>
      </c>
      <c r="AB134" s="72" t="str">
        <f>VLOOKUP(I134,Hoja2!A$3:I$54,8,0)</f>
        <v>AUTOCUIDADO E HIGIENE</v>
      </c>
      <c r="AC134" s="73" t="str">
        <f>VLOOKUP(I134,Hoja2!A$3:I$54,9,0)</f>
        <v>FORTALECIMIENTO PV RUIDO</v>
      </c>
      <c r="AD134" s="84"/>
      <c r="AE134" s="14"/>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12"/>
      <c r="DZ134" s="12"/>
      <c r="EA134" s="12"/>
      <c r="EB134" s="12"/>
      <c r="EC134" s="12"/>
      <c r="ED134" s="12"/>
      <c r="EE134" s="12"/>
      <c r="EF134" s="12"/>
      <c r="EG134" s="12"/>
      <c r="EH134" s="12"/>
      <c r="EI134" s="12"/>
      <c r="EJ134" s="12"/>
      <c r="EK134" s="12"/>
      <c r="EL134" s="12"/>
      <c r="EM134" s="12"/>
      <c r="EN134" s="12"/>
      <c r="EO134" s="12"/>
      <c r="EP134" s="12"/>
      <c r="EQ134" s="12"/>
      <c r="ER134" s="12"/>
      <c r="ES134" s="12"/>
      <c r="ET134" s="12"/>
      <c r="EU134" s="15"/>
    </row>
    <row r="135" spans="1:151" s="13" customFormat="1" ht="51" customHeight="1">
      <c r="A135" s="156"/>
      <c r="B135" s="153"/>
      <c r="C135" s="150"/>
      <c r="D135" s="147"/>
      <c r="E135" s="127"/>
      <c r="F135" s="127"/>
      <c r="G135" s="127"/>
      <c r="H135" s="67" t="str">
        <f>VLOOKUP(I135,Hoja2!A$3:I$54,2,0)</f>
        <v>MÁQUINARIA O EQUIPO</v>
      </c>
      <c r="I135" s="68" t="s">
        <v>59</v>
      </c>
      <c r="J135" s="67" t="str">
        <f>VLOOKUP(I135,Hoja2!A$3:I$54,3,0)</f>
        <v>MAREOS, VÓMITOS, Y SÍNTOMAS NEURÓLOGICOS</v>
      </c>
      <c r="K135" s="69"/>
      <c r="L135" s="67" t="str">
        <f>VLOOKUP(I135,Hoja2!A$3:I$54,4,0)</f>
        <v>PG INSPECCIONES, PG EMERGENCIA</v>
      </c>
      <c r="M135" s="67" t="str">
        <f>VLOOKUP(I135,Hoja2!A$3:I$54,5,0)</f>
        <v>PVE RUIDO</v>
      </c>
      <c r="N135" s="70">
        <v>2</v>
      </c>
      <c r="O135" s="70">
        <v>3</v>
      </c>
      <c r="P135" s="70">
        <v>10</v>
      </c>
      <c r="Q135" s="70">
        <f t="shared" si="26"/>
        <v>6</v>
      </c>
      <c r="R135" s="70">
        <f t="shared" si="27"/>
        <v>60</v>
      </c>
      <c r="S135" s="70" t="str">
        <f t="shared" si="28"/>
        <v>M-6</v>
      </c>
      <c r="T135" s="62" t="str">
        <f t="shared" si="29"/>
        <v>III</v>
      </c>
      <c r="U135" s="62" t="str">
        <f t="shared" si="30"/>
        <v>Mejorable</v>
      </c>
      <c r="V135" s="69">
        <v>6</v>
      </c>
      <c r="W135" s="67" t="str">
        <f>VLOOKUP(I135,Hoja2!A$3:I$54,6,0)</f>
        <v>SECUELA, CALIFICACIÓN DE ENFERMEDAD LABORAL</v>
      </c>
      <c r="X135" s="73"/>
      <c r="Y135" s="73"/>
      <c r="Z135" s="73"/>
      <c r="AA135" s="72" t="str">
        <f>VLOOKUP(I135,Hoja2!A$3:I$54,7,0)</f>
        <v>N/A</v>
      </c>
      <c r="AB135" s="72" t="str">
        <f>VLOOKUP(I135,Hoja2!A$3:I$54,8,0)</f>
        <v>AUTOCUIDADO</v>
      </c>
      <c r="AC135" s="73" t="str">
        <f>VLOOKUP(I135,Hoja2!A$3:I$54,9,0)</f>
        <v>PG HIGIENE</v>
      </c>
      <c r="AD135" s="84"/>
      <c r="AE135" s="14"/>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c r="EE135" s="12"/>
      <c r="EF135" s="12"/>
      <c r="EG135" s="12"/>
      <c r="EH135" s="12"/>
      <c r="EI135" s="12"/>
      <c r="EJ135" s="12"/>
      <c r="EK135" s="12"/>
      <c r="EL135" s="12"/>
      <c r="EM135" s="12"/>
      <c r="EN135" s="12"/>
      <c r="EO135" s="12"/>
      <c r="EP135" s="12"/>
      <c r="EQ135" s="12"/>
      <c r="ER135" s="12"/>
      <c r="ES135" s="12"/>
      <c r="ET135" s="12"/>
      <c r="EU135" s="15"/>
    </row>
    <row r="136" spans="1:151" s="13" customFormat="1" ht="51" customHeight="1">
      <c r="A136" s="156"/>
      <c r="B136" s="153"/>
      <c r="C136" s="150"/>
      <c r="D136" s="147"/>
      <c r="E136" s="127"/>
      <c r="F136" s="127"/>
      <c r="G136" s="127"/>
      <c r="H136" s="67" t="str">
        <f>VLOOKUP(I136,Hoja2!A$3:I$54,2,0)</f>
        <v>X, GAMMA, ALFA, BETA, NEUTRONES</v>
      </c>
      <c r="I136" s="68" t="s">
        <v>69</v>
      </c>
      <c r="J136" s="67" t="str">
        <f>VLOOKUP(I136,Hoja2!A$3:I$54,3,0)</f>
        <v>QUEMADURAS</v>
      </c>
      <c r="K136" s="69"/>
      <c r="L136" s="67" t="str">
        <f>VLOOKUP(I136,Hoja2!A$3:I$54,4,0)</f>
        <v>PG INSPECCIONES, PG EMERGENCIA</v>
      </c>
      <c r="M136" s="67" t="str">
        <f>VLOOKUP(I136,Hoja2!A$3:I$54,5,0)</f>
        <v>PVE RADIACIÓN</v>
      </c>
      <c r="N136" s="70">
        <v>2</v>
      </c>
      <c r="O136" s="70">
        <v>3</v>
      </c>
      <c r="P136" s="70">
        <v>10</v>
      </c>
      <c r="Q136" s="70">
        <f t="shared" si="26"/>
        <v>6</v>
      </c>
      <c r="R136" s="70">
        <f t="shared" si="27"/>
        <v>60</v>
      </c>
      <c r="S136" s="70" t="str">
        <f t="shared" si="28"/>
        <v>M-6</v>
      </c>
      <c r="T136" s="62" t="str">
        <f t="shared" si="29"/>
        <v>III</v>
      </c>
      <c r="U136" s="62" t="str">
        <f t="shared" si="30"/>
        <v>Mejorable</v>
      </c>
      <c r="V136" s="69">
        <v>6</v>
      </c>
      <c r="W136" s="67" t="str">
        <f>VLOOKUP(I136,Hoja2!A$3:I$54,6,0)</f>
        <v>SECUELA, CALIFICACIÓN DE ENFERMEDAD LABORAL, MUERTE</v>
      </c>
      <c r="X136" s="73"/>
      <c r="Y136" s="73"/>
      <c r="Z136" s="73"/>
      <c r="AA136" s="72" t="str">
        <f>VLOOKUP(I136,Hoja2!A$3:I$54,7,0)</f>
        <v>N/A</v>
      </c>
      <c r="AB136" s="72" t="str">
        <f>VLOOKUP(I136,Hoja2!A$3:I$54,8,0)</f>
        <v>N/A</v>
      </c>
      <c r="AC136" s="73" t="str">
        <f>VLOOKUP(I136,Hoja2!A$3:I$54,9,0)</f>
        <v>FORTALECIMIENTO PVE RADIACIÓN</v>
      </c>
      <c r="AD136" s="84"/>
      <c r="AE136" s="14"/>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c r="ES136" s="12"/>
      <c r="ET136" s="12"/>
      <c r="EU136" s="15"/>
    </row>
    <row r="137" spans="1:151" s="13" customFormat="1" ht="51" customHeight="1">
      <c r="A137" s="156"/>
      <c r="B137" s="153"/>
      <c r="C137" s="150"/>
      <c r="D137" s="147"/>
      <c r="E137" s="127"/>
      <c r="F137" s="127"/>
      <c r="G137" s="127"/>
      <c r="H137" s="67" t="str">
        <f>VLOOKUP(I137,Hoja2!A$3:I$54,2,0)</f>
        <v>POLVOS INORGÁNICOS</v>
      </c>
      <c r="I137" s="68" t="s">
        <v>78</v>
      </c>
      <c r="J137" s="67" t="str">
        <f>VLOOKUP(I137,Hoja2!A$3:I$54,3,0)</f>
        <v>COMPLICACIONES RESPIRATORIAS</v>
      </c>
      <c r="K137" s="69"/>
      <c r="L137" s="67" t="str">
        <f>VLOOKUP(I137,Hoja2!A$3:I$54,4,0)</f>
        <v>PG INSPECCIONES, PG EMERGENCIA, PG RIESGO QUÍMICO</v>
      </c>
      <c r="M137" s="67" t="str">
        <f>VLOOKUP(I137,Hoja2!A$3:I$54,5,0)</f>
        <v>ELEMENTOS DE PROTECCIÓN PERSONAL</v>
      </c>
      <c r="N137" s="70">
        <v>2</v>
      </c>
      <c r="O137" s="70">
        <v>3</v>
      </c>
      <c r="P137" s="70">
        <v>10</v>
      </c>
      <c r="Q137" s="70">
        <f t="shared" si="26"/>
        <v>6</v>
      </c>
      <c r="R137" s="70">
        <f t="shared" si="27"/>
        <v>60</v>
      </c>
      <c r="S137" s="70" t="str">
        <f t="shared" si="28"/>
        <v>M-6</v>
      </c>
      <c r="T137" s="62" t="str">
        <f t="shared" si="29"/>
        <v>III</v>
      </c>
      <c r="U137" s="62" t="str">
        <f t="shared" si="30"/>
        <v>Mejorable</v>
      </c>
      <c r="V137" s="69">
        <v>6</v>
      </c>
      <c r="W137" s="67" t="str">
        <f>VLOOKUP(I137,Hoja2!A$3:I$54,6,0)</f>
        <v>SECUELA, CALIFICACIÓN DE ENFERMEDAD LABORAL</v>
      </c>
      <c r="X137" s="73"/>
      <c r="Y137" s="73"/>
      <c r="Z137" s="73"/>
      <c r="AA137" s="72" t="str">
        <f>VLOOKUP(I137,Hoja2!A$3:I$54,7,0)</f>
        <v>NS QUIMICOS</v>
      </c>
      <c r="AB137" s="72" t="str">
        <f>VLOOKUP(I137,Hoja2!A$3:I$54,8,0)</f>
        <v>BUENAS PRACTICAS Y USO DE EPP</v>
      </c>
      <c r="AC137" s="73" t="str">
        <f>VLOOKUP(I137,Hoja2!A$3:I$54,9,0)</f>
        <v>PG HIGIENE</v>
      </c>
      <c r="AD137" s="84"/>
      <c r="AE137" s="14"/>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5"/>
    </row>
    <row r="138" spans="1:151" s="13" customFormat="1" ht="51" customHeight="1">
      <c r="A138" s="156"/>
      <c r="B138" s="153"/>
      <c r="C138" s="150"/>
      <c r="D138" s="147"/>
      <c r="E138" s="127"/>
      <c r="F138" s="127"/>
      <c r="G138" s="127"/>
      <c r="H138" s="67" t="str">
        <f>VLOOKUP(I138,Hoja2!A$3:I$54,2,0)</f>
        <v>MATERIAL PARTICULADO</v>
      </c>
      <c r="I138" s="68" t="s">
        <v>84</v>
      </c>
      <c r="J138" s="67" t="str">
        <f>VLOOKUP(I138,Hoja2!A$3:I$54,3,0)</f>
        <v>COMPLICACIONES RESPIRATORIAS</v>
      </c>
      <c r="K138" s="69"/>
      <c r="L138" s="67" t="str">
        <f>VLOOKUP(I138,Hoja2!A$3:I$54,4,0)</f>
        <v>PG INSPECCIONES, PG EMERGENCIA, PG RIESGO QUÍMICO</v>
      </c>
      <c r="M138" s="67" t="str">
        <f>VLOOKUP(I138,Hoja2!A$3:I$54,5,0)</f>
        <v>ELEMENTOS DE PROTECCIÓN PERSONAL</v>
      </c>
      <c r="N138" s="70">
        <v>2</v>
      </c>
      <c r="O138" s="70">
        <v>1</v>
      </c>
      <c r="P138" s="70">
        <v>10</v>
      </c>
      <c r="Q138" s="70">
        <f t="shared" si="26"/>
        <v>2</v>
      </c>
      <c r="R138" s="70">
        <f t="shared" si="27"/>
        <v>20</v>
      </c>
      <c r="S138" s="70" t="str">
        <f t="shared" si="28"/>
        <v>B-2</v>
      </c>
      <c r="T138" s="62" t="str">
        <f t="shared" si="29"/>
        <v>IV</v>
      </c>
      <c r="U138" s="62" t="str">
        <f t="shared" si="30"/>
        <v>Aceptable</v>
      </c>
      <c r="V138" s="69">
        <v>6</v>
      </c>
      <c r="W138" s="67" t="str">
        <f>VLOOKUP(I138,Hoja2!A$3:I$54,6,0)</f>
        <v>SECUELA, CALIFICACIÓN DE ENFERMEDAD LABORAL</v>
      </c>
      <c r="X138" s="73"/>
      <c r="Y138" s="73"/>
      <c r="Z138" s="73"/>
      <c r="AA138" s="72" t="str">
        <f>VLOOKUP(I138,Hoja2!A$3:I$54,7,0)</f>
        <v>NS QUIMICOS</v>
      </c>
      <c r="AB138" s="72" t="str">
        <f>VLOOKUP(I138,Hoja2!A$3:I$54,8,0)</f>
        <v>BUENAS PRACTICAS Y USO DE EPP</v>
      </c>
      <c r="AC138" s="73" t="str">
        <f>VLOOKUP(I138,Hoja2!A$3:I$54,9,0)</f>
        <v>FORTALECIMIENTO PVE QUÍMICO</v>
      </c>
      <c r="AD138" s="84"/>
      <c r="AE138" s="14"/>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2"/>
      <c r="DV138" s="12"/>
      <c r="DW138" s="12"/>
      <c r="DX138" s="12"/>
      <c r="DY138" s="12"/>
      <c r="DZ138" s="12"/>
      <c r="EA138" s="12"/>
      <c r="EB138" s="12"/>
      <c r="EC138" s="12"/>
      <c r="ED138" s="12"/>
      <c r="EE138" s="12"/>
      <c r="EF138" s="12"/>
      <c r="EG138" s="12"/>
      <c r="EH138" s="12"/>
      <c r="EI138" s="12"/>
      <c r="EJ138" s="12"/>
      <c r="EK138" s="12"/>
      <c r="EL138" s="12"/>
      <c r="EM138" s="12"/>
      <c r="EN138" s="12"/>
      <c r="EO138" s="12"/>
      <c r="EP138" s="12"/>
      <c r="EQ138" s="12"/>
      <c r="ER138" s="12"/>
      <c r="ES138" s="12"/>
      <c r="ET138" s="12"/>
      <c r="EU138" s="15"/>
    </row>
    <row r="139" spans="1:151" s="13" customFormat="1" ht="51" customHeight="1">
      <c r="A139" s="156"/>
      <c r="B139" s="153"/>
      <c r="C139" s="150"/>
      <c r="D139" s="147"/>
      <c r="E139" s="127"/>
      <c r="F139" s="127"/>
      <c r="G139" s="127"/>
      <c r="H139" s="67" t="str">
        <f>VLOOKUP(I139,Hoja2!A$3:I$54,2,0)</f>
        <v>HUMOS METÁLICOS O NO METÁLICOS</v>
      </c>
      <c r="I139" s="68" t="s">
        <v>93</v>
      </c>
      <c r="J139" s="67" t="str">
        <f>VLOOKUP(I139,Hoja2!A$3:I$54,3,0)</f>
        <v>COMPLICACIONES RESPIRATORIAS</v>
      </c>
      <c r="K139" s="69"/>
      <c r="L139" s="67" t="str">
        <f>VLOOKUP(I139,Hoja2!A$3:I$54,4,0)</f>
        <v>PG INSPECCIONES, PG EMERGENCIA, PG RIESGO QUÍMICO</v>
      </c>
      <c r="M139" s="67" t="str">
        <f>VLOOKUP(I139,Hoja2!A$3:I$54,5,0)</f>
        <v>ELEMENTOS DE PROTECCIÓN PERSONAL</v>
      </c>
      <c r="N139" s="70">
        <v>2</v>
      </c>
      <c r="O139" s="70">
        <v>1</v>
      </c>
      <c r="P139" s="70">
        <v>10</v>
      </c>
      <c r="Q139" s="70">
        <f t="shared" si="26"/>
        <v>2</v>
      </c>
      <c r="R139" s="70">
        <f t="shared" si="27"/>
        <v>20</v>
      </c>
      <c r="S139" s="70" t="str">
        <f t="shared" si="28"/>
        <v>B-2</v>
      </c>
      <c r="T139" s="62" t="str">
        <f t="shared" si="29"/>
        <v>IV</v>
      </c>
      <c r="U139" s="62" t="str">
        <f t="shared" si="30"/>
        <v>Aceptable</v>
      </c>
      <c r="V139" s="69">
        <v>6</v>
      </c>
      <c r="W139" s="67" t="str">
        <f>VLOOKUP(I139,Hoja2!A$3:I$54,6,0)</f>
        <v>SECUELA, CALIFICACIÓN DE ENFERMEDAD LABORAL, MUERTE</v>
      </c>
      <c r="X139" s="73"/>
      <c r="Y139" s="73"/>
      <c r="Z139" s="73"/>
      <c r="AA139" s="72" t="str">
        <f>VLOOKUP(I139,Hoja2!A$3:I$54,7,0)</f>
        <v>NS QUIMICOS</v>
      </c>
      <c r="AB139" s="72" t="str">
        <f>VLOOKUP(I139,Hoja2!A$3:I$54,8,0)</f>
        <v>BUENAS PRACTICAS, AUTOCUIDADO Y EPP</v>
      </c>
      <c r="AC139" s="73" t="str">
        <f>VLOOKUP(I139,Hoja2!A$3:I$54,9,0)</f>
        <v>FORTALECIMIENTO PVE QUÍMICO</v>
      </c>
      <c r="AD139" s="84"/>
      <c r="AE139" s="14"/>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c r="DA139" s="12"/>
      <c r="DB139" s="12"/>
      <c r="DC139" s="12"/>
      <c r="DD139" s="12"/>
      <c r="DE139" s="12"/>
      <c r="DF139" s="12"/>
      <c r="DG139" s="12"/>
      <c r="DH139" s="12"/>
      <c r="DI139" s="12"/>
      <c r="DJ139" s="12"/>
      <c r="DK139" s="12"/>
      <c r="DL139" s="12"/>
      <c r="DM139" s="12"/>
      <c r="DN139" s="12"/>
      <c r="DO139" s="12"/>
      <c r="DP139" s="12"/>
      <c r="DQ139" s="12"/>
      <c r="DR139" s="12"/>
      <c r="DS139" s="12"/>
      <c r="DT139" s="12"/>
      <c r="DU139" s="12"/>
      <c r="DV139" s="12"/>
      <c r="DW139" s="12"/>
      <c r="DX139" s="12"/>
      <c r="DY139" s="12"/>
      <c r="DZ139" s="12"/>
      <c r="EA139" s="12"/>
      <c r="EB139" s="12"/>
      <c r="EC139" s="12"/>
      <c r="ED139" s="12"/>
      <c r="EE139" s="12"/>
      <c r="EF139" s="12"/>
      <c r="EG139" s="12"/>
      <c r="EH139" s="12"/>
      <c r="EI139" s="12"/>
      <c r="EJ139" s="12"/>
      <c r="EK139" s="12"/>
      <c r="EL139" s="12"/>
      <c r="EM139" s="12"/>
      <c r="EN139" s="12"/>
      <c r="EO139" s="12"/>
      <c r="EP139" s="12"/>
      <c r="EQ139" s="12"/>
      <c r="ER139" s="12"/>
      <c r="ES139" s="12"/>
      <c r="ET139" s="12"/>
      <c r="EU139" s="15"/>
    </row>
    <row r="140" spans="1:151" s="13" customFormat="1" ht="51" customHeight="1">
      <c r="A140" s="156"/>
      <c r="B140" s="153"/>
      <c r="C140" s="150"/>
      <c r="D140" s="147"/>
      <c r="E140" s="127"/>
      <c r="F140" s="127"/>
      <c r="G140" s="127"/>
      <c r="H140" s="67" t="str">
        <f>VLOOKUP(I140,Hoja2!A$3:I$54,2,0)</f>
        <v>MICROORGANISMOS</v>
      </c>
      <c r="I140" s="68" t="s">
        <v>237</v>
      </c>
      <c r="J140" s="67" t="str">
        <f>VLOOKUP(I140,Hoja2!A$3:I$54,3,0)</f>
        <v>GRIPAS, NAUSEAS, MAREOS, MALESTAR GENERAL</v>
      </c>
      <c r="K140" s="69"/>
      <c r="L140" s="67" t="str">
        <f>VLOOKUP(I140,Hoja2!A$3:I$54,4,0)</f>
        <v>PG INSPECCIONES, PG EMERGENCIA</v>
      </c>
      <c r="M140" s="67" t="str">
        <f>VLOOKUP(I140,Hoja2!A$3:I$54,5,0)</f>
        <v>PVE BIOLÓGICO</v>
      </c>
      <c r="N140" s="70">
        <v>2</v>
      </c>
      <c r="O140" s="70">
        <v>1</v>
      </c>
      <c r="P140" s="70">
        <v>10</v>
      </c>
      <c r="Q140" s="70">
        <f t="shared" si="26"/>
        <v>2</v>
      </c>
      <c r="R140" s="70">
        <f t="shared" si="27"/>
        <v>20</v>
      </c>
      <c r="S140" s="70" t="str">
        <f t="shared" si="28"/>
        <v>B-2</v>
      </c>
      <c r="T140" s="62" t="str">
        <f t="shared" si="29"/>
        <v>IV</v>
      </c>
      <c r="U140" s="62" t="str">
        <f t="shared" si="30"/>
        <v>Aceptable</v>
      </c>
      <c r="V140" s="69">
        <v>6</v>
      </c>
      <c r="W140" s="67" t="str">
        <f>VLOOKUP(I140,Hoja2!A$3:I$54,6,0)</f>
        <v>SECUELA</v>
      </c>
      <c r="X140" s="73"/>
      <c r="Y140" s="73"/>
      <c r="Z140" s="73"/>
      <c r="AA140" s="72" t="str">
        <f>VLOOKUP(I140,Hoja2!A$3:I$54,7,0)</f>
        <v>NS BIOLÓGICO</v>
      </c>
      <c r="AB140" s="72" t="str">
        <f>VLOOKUP(I140,Hoja2!A$3:I$54,8,0)</f>
        <v>N/A</v>
      </c>
      <c r="AC140" s="73" t="str">
        <f>VLOOKUP(I140,Hoja2!A$3:I$54,9,0)</f>
        <v>BUENAS PRACTICAS</v>
      </c>
      <c r="AD140" s="84"/>
      <c r="AE140" s="14"/>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c r="DW140" s="12"/>
      <c r="DX140" s="12"/>
      <c r="DY140" s="12"/>
      <c r="DZ140" s="12"/>
      <c r="EA140" s="12"/>
      <c r="EB140" s="12"/>
      <c r="EC140" s="12"/>
      <c r="ED140" s="12"/>
      <c r="EE140" s="12"/>
      <c r="EF140" s="12"/>
      <c r="EG140" s="12"/>
      <c r="EH140" s="12"/>
      <c r="EI140" s="12"/>
      <c r="EJ140" s="12"/>
      <c r="EK140" s="12"/>
      <c r="EL140" s="12"/>
      <c r="EM140" s="12"/>
      <c r="EN140" s="12"/>
      <c r="EO140" s="12"/>
      <c r="EP140" s="12"/>
      <c r="EQ140" s="12"/>
      <c r="ER140" s="12"/>
      <c r="ES140" s="12"/>
      <c r="ET140" s="12"/>
      <c r="EU140" s="15"/>
    </row>
    <row r="141" spans="1:151" s="13" customFormat="1" ht="51" customHeight="1">
      <c r="A141" s="156"/>
      <c r="B141" s="153"/>
      <c r="C141" s="150"/>
      <c r="D141" s="147"/>
      <c r="E141" s="127"/>
      <c r="F141" s="127"/>
      <c r="G141" s="127"/>
      <c r="H141" s="67" t="str">
        <f>VLOOKUP(I141,Hoja2!A$3:I$54,2,0)</f>
        <v>MICROORGANISMOS EN EL AMBIENTE</v>
      </c>
      <c r="I141" s="68" t="s">
        <v>240</v>
      </c>
      <c r="J141" s="67" t="str">
        <f>VLOOKUP(I141,Hoja2!A$3:I$54,3,0)</f>
        <v>LESIONES EN LA PIEL, MALESTAR GENERAL</v>
      </c>
      <c r="K141" s="69"/>
      <c r="L141" s="67" t="str">
        <f>VLOOKUP(I141,Hoja2!A$3:I$54,4,0)</f>
        <v>PG INSPECCIONES, PG EMERGENCIA</v>
      </c>
      <c r="M141" s="67" t="str">
        <f>VLOOKUP(I141,Hoja2!A$3:I$54,5,0)</f>
        <v>PVE BIOLÓGICO, ELEMENTOS DE PROTECCION PERSONAL</v>
      </c>
      <c r="N141" s="70">
        <v>2</v>
      </c>
      <c r="O141" s="70">
        <v>3</v>
      </c>
      <c r="P141" s="70">
        <v>10</v>
      </c>
      <c r="Q141" s="70">
        <f t="shared" si="26"/>
        <v>6</v>
      </c>
      <c r="R141" s="70">
        <f t="shared" si="27"/>
        <v>60</v>
      </c>
      <c r="S141" s="70" t="str">
        <f t="shared" si="28"/>
        <v>M-6</v>
      </c>
      <c r="T141" s="62" t="str">
        <f t="shared" si="29"/>
        <v>III</v>
      </c>
      <c r="U141" s="62" t="str">
        <f t="shared" si="30"/>
        <v>Mejorable</v>
      </c>
      <c r="V141" s="69">
        <v>6</v>
      </c>
      <c r="W141" s="67" t="str">
        <f>VLOOKUP(I141,Hoja2!A$3:I$54,6,0)</f>
        <v>SECUELA, CALIFICACIÓN DE ENFERMEDAD LABORAL, MUERTE</v>
      </c>
      <c r="X141" s="73"/>
      <c r="Y141" s="73"/>
      <c r="Z141" s="73"/>
      <c r="AA141" s="72" t="str">
        <f>VLOOKUP(I141,Hoja2!A$3:I$54,7,0)</f>
        <v>NS BIOLÓGICO</v>
      </c>
      <c r="AB141" s="72" t="str">
        <f>VLOOKUP(I141,Hoja2!A$3:I$54,8,0)</f>
        <v>AUTOCIODADO E HIGIENE, USO DE EPP</v>
      </c>
      <c r="AC141" s="73" t="str">
        <f>VLOOKUP(I141,Hoja2!A$3:I$54,9,0)</f>
        <v>N/A</v>
      </c>
      <c r="AD141" s="84"/>
      <c r="AE141" s="14"/>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c r="DA141" s="12"/>
      <c r="DB141" s="12"/>
      <c r="DC141" s="12"/>
      <c r="DD141" s="12"/>
      <c r="DE141" s="12"/>
      <c r="DF141" s="12"/>
      <c r="DG141" s="12"/>
      <c r="DH141" s="12"/>
      <c r="DI141" s="12"/>
      <c r="DJ141" s="12"/>
      <c r="DK141" s="12"/>
      <c r="DL141" s="12"/>
      <c r="DM141" s="12"/>
      <c r="DN141" s="12"/>
      <c r="DO141" s="12"/>
      <c r="DP141" s="12"/>
      <c r="DQ141" s="12"/>
      <c r="DR141" s="12"/>
      <c r="DS141" s="12"/>
      <c r="DT141" s="12"/>
      <c r="DU141" s="12"/>
      <c r="DV141" s="12"/>
      <c r="DW141" s="12"/>
      <c r="DX141" s="12"/>
      <c r="DY141" s="12"/>
      <c r="DZ141" s="12"/>
      <c r="EA141" s="12"/>
      <c r="EB141" s="12"/>
      <c r="EC141" s="12"/>
      <c r="ED141" s="12"/>
      <c r="EE141" s="12"/>
      <c r="EF141" s="12"/>
      <c r="EG141" s="12"/>
      <c r="EH141" s="12"/>
      <c r="EI141" s="12"/>
      <c r="EJ141" s="12"/>
      <c r="EK141" s="12"/>
      <c r="EL141" s="12"/>
      <c r="EM141" s="12"/>
      <c r="EN141" s="12"/>
      <c r="EO141" s="12"/>
      <c r="EP141" s="12"/>
      <c r="EQ141" s="12"/>
      <c r="ER141" s="12"/>
      <c r="ES141" s="12"/>
      <c r="ET141" s="12"/>
      <c r="EU141" s="15"/>
    </row>
    <row r="142" spans="1:151" s="13" customFormat="1" ht="51" customHeight="1">
      <c r="A142" s="156"/>
      <c r="B142" s="153"/>
      <c r="C142" s="150"/>
      <c r="D142" s="147"/>
      <c r="E142" s="127"/>
      <c r="F142" s="127"/>
      <c r="G142" s="127"/>
      <c r="H142" s="67" t="str">
        <f>VLOOKUP(I142,Hoja2!A$3:I$54,2,0)</f>
        <v>HONGOS</v>
      </c>
      <c r="I142" s="68" t="s">
        <v>113</v>
      </c>
      <c r="J142" s="67" t="str">
        <f>VLOOKUP(I142,Hoja2!A$3:I$54,3,0)</f>
        <v>LESIONES EN LA PIEL</v>
      </c>
      <c r="K142" s="69"/>
      <c r="L142" s="67" t="str">
        <f>VLOOKUP(I142,Hoja2!A$3:I$54,4,0)</f>
        <v>PG INSPECCIONES, PG EMERGENCIA</v>
      </c>
      <c r="M142" s="67" t="str">
        <f>VLOOKUP(I142,Hoja2!A$3:I$54,5,0)</f>
        <v>PVE BIOLÓGICO</v>
      </c>
      <c r="N142" s="70">
        <v>2</v>
      </c>
      <c r="O142" s="70">
        <v>1</v>
      </c>
      <c r="P142" s="70">
        <v>10</v>
      </c>
      <c r="Q142" s="70">
        <f t="shared" si="26"/>
        <v>2</v>
      </c>
      <c r="R142" s="70">
        <f t="shared" si="27"/>
        <v>20</v>
      </c>
      <c r="S142" s="70" t="str">
        <f t="shared" si="28"/>
        <v>B-2</v>
      </c>
      <c r="T142" s="62" t="str">
        <f t="shared" si="29"/>
        <v>IV</v>
      </c>
      <c r="U142" s="62" t="str">
        <f t="shared" si="30"/>
        <v>Aceptable</v>
      </c>
      <c r="V142" s="69">
        <v>6</v>
      </c>
      <c r="W142" s="67" t="str">
        <f>VLOOKUP(I142,Hoja2!A$3:I$54,6,0)</f>
        <v>SECUELA</v>
      </c>
      <c r="X142" s="73"/>
      <c r="Y142" s="73"/>
      <c r="Z142" s="73"/>
      <c r="AA142" s="72" t="str">
        <f>VLOOKUP(I142,Hoja2!A$3:I$54,7,0)</f>
        <v>NS BIOLÓGICO</v>
      </c>
      <c r="AB142" s="72" t="str">
        <f>VLOOKUP(I142,Hoja2!A$3:I$54,8,0)</f>
        <v>AUTOCUIDADO E HIGIENE, USO DE EPP</v>
      </c>
      <c r="AC142" s="73" t="str">
        <f>VLOOKUP(I142,Hoja2!A$3:I$54,9,0)</f>
        <v>N/A</v>
      </c>
      <c r="AD142" s="84"/>
      <c r="AE142" s="14"/>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5"/>
    </row>
    <row r="143" spans="1:151" s="13" customFormat="1" ht="51" customHeight="1">
      <c r="A143" s="156"/>
      <c r="B143" s="153"/>
      <c r="C143" s="150"/>
      <c r="D143" s="147"/>
      <c r="E143" s="127"/>
      <c r="F143" s="127"/>
      <c r="G143" s="127"/>
      <c r="H143" s="67" t="str">
        <f>VLOOKUP(I143,Hoja2!A$3:I$54,2,0)</f>
        <v>FLUIDOS</v>
      </c>
      <c r="I143" s="68" t="s">
        <v>117</v>
      </c>
      <c r="J143" s="67" t="str">
        <f>VLOOKUP(I143,Hoja2!A$3:I$54,3,0)</f>
        <v>LESIONES DÉRMICAS</v>
      </c>
      <c r="K143" s="69"/>
      <c r="L143" s="67" t="str">
        <f>VLOOKUP(I143,Hoja2!A$3:I$54,4,0)</f>
        <v>PG INSPECCIONES, PG EMERGENCIA</v>
      </c>
      <c r="M143" s="67" t="str">
        <f>VLOOKUP(I143,Hoja2!A$3:I$54,5,0)</f>
        <v>PVE BIOLÓGICO, ELEMENTOS DE PROTECCION PERSONAL</v>
      </c>
      <c r="N143" s="70">
        <v>2</v>
      </c>
      <c r="O143" s="70">
        <v>4</v>
      </c>
      <c r="P143" s="70">
        <v>25</v>
      </c>
      <c r="Q143" s="70">
        <f t="shared" si="26"/>
        <v>8</v>
      </c>
      <c r="R143" s="70">
        <f t="shared" si="27"/>
        <v>200</v>
      </c>
      <c r="S143" s="70" t="str">
        <f t="shared" si="28"/>
        <v>M-8</v>
      </c>
      <c r="T143" s="62" t="str">
        <f t="shared" si="29"/>
        <v>II</v>
      </c>
      <c r="U143" s="62" t="str">
        <f t="shared" si="30"/>
        <v>No Aceptable o Aceptable con Control Especifico</v>
      </c>
      <c r="V143" s="69">
        <v>6</v>
      </c>
      <c r="W143" s="67" t="str">
        <f>VLOOKUP(I143,Hoja2!A$3:I$54,6,0)</f>
        <v>SECUELA, CALIFICACIÓN DE ENFERMEDAD LABORAL, MUERTE</v>
      </c>
      <c r="X143" s="73"/>
      <c r="Y143" s="73"/>
      <c r="Z143" s="73"/>
      <c r="AA143" s="72" t="str">
        <f>VLOOKUP(I143,Hoja2!A$3:I$54,7,0)</f>
        <v>NS BIOLÓGICO</v>
      </c>
      <c r="AB143" s="72" t="str">
        <f>VLOOKUP(I143,Hoja2!A$3:I$54,8,0)</f>
        <v>AUTOCUIDADO E HIGIENE, USO DE EPP</v>
      </c>
      <c r="AC143" s="73" t="str">
        <f>VLOOKUP(I143,Hoja2!A$3:I$54,9,0)</f>
        <v>N/A</v>
      </c>
      <c r="AD143" s="84"/>
      <c r="AE143" s="14"/>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c r="ES143" s="12"/>
      <c r="ET143" s="12"/>
      <c r="EU143" s="15"/>
    </row>
    <row r="144" spans="1:151" s="13" customFormat="1" ht="25.5">
      <c r="A144" s="156"/>
      <c r="B144" s="153"/>
      <c r="C144" s="150"/>
      <c r="D144" s="147"/>
      <c r="E144" s="127"/>
      <c r="F144" s="127"/>
      <c r="G144" s="127"/>
      <c r="H144" s="67" t="str">
        <f>VLOOKUP(I144,Hoja2!A$3:I$54,2,0)</f>
        <v>PARÁSITOS</v>
      </c>
      <c r="I144" s="68" t="s">
        <v>119</v>
      </c>
      <c r="J144" s="67" t="str">
        <f>VLOOKUP(I144,Hoja2!A$3:I$54,3,0)</f>
        <v>LESIONES, INFECCIONES PARASITARIAS</v>
      </c>
      <c r="K144" s="69"/>
      <c r="L144" s="67" t="str">
        <f>VLOOKUP(I144,Hoja2!A$3:I$54,4,0)</f>
        <v>PG INSPECCIONES, PG EMERGENCIA</v>
      </c>
      <c r="M144" s="67" t="str">
        <f>VLOOKUP(I144,Hoja2!A$3:I$54,5,0)</f>
        <v>PVE BIOLÓGICO, ELEMENTOS DE PROTECCION PERSONAL</v>
      </c>
      <c r="N144" s="70">
        <v>2</v>
      </c>
      <c r="O144" s="70">
        <v>2</v>
      </c>
      <c r="P144" s="70">
        <v>10</v>
      </c>
      <c r="Q144" s="70">
        <f t="shared" si="26"/>
        <v>4</v>
      </c>
      <c r="R144" s="70">
        <f t="shared" si="27"/>
        <v>40</v>
      </c>
      <c r="S144" s="70" t="str">
        <f t="shared" si="28"/>
        <v>B-4</v>
      </c>
      <c r="T144" s="62" t="str">
        <f t="shared" si="29"/>
        <v>III</v>
      </c>
      <c r="U144" s="62" t="str">
        <f t="shared" si="30"/>
        <v>Mejorable</v>
      </c>
      <c r="V144" s="69">
        <v>6</v>
      </c>
      <c r="W144" s="67" t="str">
        <f>VLOOKUP(I144,Hoja2!A$3:I$54,6,0)</f>
        <v>SECUELA</v>
      </c>
      <c r="X144" s="73"/>
      <c r="Y144" s="73"/>
      <c r="Z144" s="73"/>
      <c r="AA144" s="72" t="str">
        <f>VLOOKUP(I144,Hoja2!A$3:I$54,7,0)</f>
        <v>NS BIOLÓGICO</v>
      </c>
      <c r="AB144" s="72" t="str">
        <f>VLOOKUP(I144,Hoja2!A$3:I$54,8,0)</f>
        <v>AUTOCUIDADO E HIGIENE, USO DE EPP</v>
      </c>
      <c r="AC144" s="73" t="str">
        <f>VLOOKUP(I144,Hoja2!A$3:I$54,9,0)</f>
        <v>N/A</v>
      </c>
      <c r="AD144" s="84"/>
      <c r="AE144" s="14"/>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2"/>
      <c r="DV144" s="12"/>
      <c r="DW144" s="12"/>
      <c r="DX144" s="12"/>
      <c r="DY144" s="12"/>
      <c r="DZ144" s="12"/>
      <c r="EA144" s="12"/>
      <c r="EB144" s="12"/>
      <c r="EC144" s="12"/>
      <c r="ED144" s="12"/>
      <c r="EE144" s="12"/>
      <c r="EF144" s="12"/>
      <c r="EG144" s="12"/>
      <c r="EH144" s="12"/>
      <c r="EI144" s="12"/>
      <c r="EJ144" s="12"/>
      <c r="EK144" s="12"/>
      <c r="EL144" s="12"/>
      <c r="EM144" s="12"/>
      <c r="EN144" s="12"/>
      <c r="EO144" s="12"/>
      <c r="EP144" s="12"/>
      <c r="EQ144" s="12"/>
      <c r="ER144" s="12"/>
      <c r="ES144" s="12"/>
      <c r="ET144" s="12"/>
      <c r="EU144" s="15"/>
    </row>
    <row r="145" spans="1:151" s="13" customFormat="1" ht="51" customHeight="1">
      <c r="A145" s="156"/>
      <c r="B145" s="153"/>
      <c r="C145" s="150"/>
      <c r="D145" s="147"/>
      <c r="E145" s="127"/>
      <c r="F145" s="127"/>
      <c r="G145" s="127"/>
      <c r="H145" s="67" t="str">
        <f>VLOOKUP(I145,Hoja2!A$3:I$54,2,0)</f>
        <v>ANIMALES VIVOS</v>
      </c>
      <c r="I145" s="68" t="s">
        <v>122</v>
      </c>
      <c r="J145" s="67" t="str">
        <f>VLOOKUP(I145,Hoja2!A$3:I$54,3,0)</f>
        <v>LESIONES EN TEJIDOS, INFECCIONES, ENFERMADES INFECTOCONTAGIOSAS</v>
      </c>
      <c r="K145" s="69"/>
      <c r="L145" s="67" t="str">
        <f>VLOOKUP(I145,Hoja2!A$3:I$54,4,0)</f>
        <v>PG INSPECCIONES, PG EMERGENCIA</v>
      </c>
      <c r="M145" s="67" t="str">
        <f>VLOOKUP(I145,Hoja2!A$3:I$54,5,0)</f>
        <v>ELEMENTOS DE PROTECCIÓN PERSONAL</v>
      </c>
      <c r="N145" s="70">
        <v>2</v>
      </c>
      <c r="O145" s="70">
        <v>2</v>
      </c>
      <c r="P145" s="70">
        <v>10</v>
      </c>
      <c r="Q145" s="70">
        <f t="shared" si="26"/>
        <v>4</v>
      </c>
      <c r="R145" s="70">
        <f t="shared" si="27"/>
        <v>40</v>
      </c>
      <c r="S145" s="70" t="str">
        <f t="shared" si="28"/>
        <v>B-4</v>
      </c>
      <c r="T145" s="62" t="str">
        <f t="shared" si="29"/>
        <v>III</v>
      </c>
      <c r="U145" s="62" t="str">
        <f t="shared" si="30"/>
        <v>Mejorable</v>
      </c>
      <c r="V145" s="69">
        <v>6</v>
      </c>
      <c r="W145" s="67" t="str">
        <f>VLOOKUP(I145,Hoja2!A$3:I$54,6,0)</f>
        <v>SECUELA, CALIFICACIÓN DE ENFERMEDAD LABORAL, MUERTE</v>
      </c>
      <c r="X145" s="73"/>
      <c r="Y145" s="73"/>
      <c r="Z145" s="73"/>
      <c r="AA145" s="72" t="str">
        <f>VLOOKUP(I145,Hoja2!A$3:I$54,7,0)</f>
        <v>NS BIOLÓGICO</v>
      </c>
      <c r="AB145" s="72" t="str">
        <f>VLOOKUP(I145,Hoja2!A$3:I$54,8,0)</f>
        <v>AUTOCUIDADO E HIGIENE, USO DE EPP</v>
      </c>
      <c r="AC145" s="73" t="str">
        <f>VLOOKUP(I145,Hoja2!A$3:I$54,9,0)</f>
        <v>BUENAS PRACTICAS</v>
      </c>
      <c r="AD145" s="84"/>
      <c r="AE145" s="14"/>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c r="DA145" s="12"/>
      <c r="DB145" s="12"/>
      <c r="DC145" s="12"/>
      <c r="DD145" s="12"/>
      <c r="DE145" s="12"/>
      <c r="DF145" s="12"/>
      <c r="DG145" s="12"/>
      <c r="DH145" s="12"/>
      <c r="DI145" s="12"/>
      <c r="DJ145" s="12"/>
      <c r="DK145" s="12"/>
      <c r="DL145" s="12"/>
      <c r="DM145" s="12"/>
      <c r="DN145" s="12"/>
      <c r="DO145" s="12"/>
      <c r="DP145" s="12"/>
      <c r="DQ145" s="12"/>
      <c r="DR145" s="12"/>
      <c r="DS145" s="12"/>
      <c r="DT145" s="12"/>
      <c r="DU145" s="12"/>
      <c r="DV145" s="12"/>
      <c r="DW145" s="12"/>
      <c r="DX145" s="12"/>
      <c r="DY145" s="12"/>
      <c r="DZ145" s="12"/>
      <c r="EA145" s="12"/>
      <c r="EB145" s="12"/>
      <c r="EC145" s="12"/>
      <c r="ED145" s="12"/>
      <c r="EE145" s="12"/>
      <c r="EF145" s="12"/>
      <c r="EG145" s="12"/>
      <c r="EH145" s="12"/>
      <c r="EI145" s="12"/>
      <c r="EJ145" s="12"/>
      <c r="EK145" s="12"/>
      <c r="EL145" s="12"/>
      <c r="EM145" s="12"/>
      <c r="EN145" s="12"/>
      <c r="EO145" s="12"/>
      <c r="EP145" s="12"/>
      <c r="EQ145" s="12"/>
      <c r="ER145" s="12"/>
      <c r="ES145" s="12"/>
      <c r="ET145" s="12"/>
      <c r="EU145" s="15"/>
    </row>
    <row r="146" spans="1:151" s="13" customFormat="1" ht="38.25">
      <c r="A146" s="156"/>
      <c r="B146" s="153"/>
      <c r="C146" s="150"/>
      <c r="D146" s="147"/>
      <c r="E146" s="127"/>
      <c r="F146" s="127"/>
      <c r="G146" s="127"/>
      <c r="H146" s="67" t="str">
        <f>VLOOKUP(I146,Hoja2!A$3:I$54,2,0)</f>
        <v>CARGA DE UN PESO MAYOR AL RECOMENDADO</v>
      </c>
      <c r="I146" s="68" t="s">
        <v>125</v>
      </c>
      <c r="J146" s="67" t="str">
        <f>VLOOKUP(I146,Hoja2!A$3:I$54,3,0)</f>
        <v>LESIONES OSTEOMUSCULARES</v>
      </c>
      <c r="K146" s="69"/>
      <c r="L146" s="67" t="str">
        <f>VLOOKUP(I146,Hoja2!A$3:I$54,4,0)</f>
        <v>PG INSPECCIONES, PG EMERGENCIA</v>
      </c>
      <c r="M146" s="67" t="str">
        <f>VLOOKUP(I146,Hoja2!A$3:I$54,5,0)</f>
        <v>PVE BIOMECÁNICO, PROGRAMA PAUSAS ACTIVAS, PG MEDICINA PREVENTIVA Y DEL TRABAJO</v>
      </c>
      <c r="N146" s="70">
        <v>2</v>
      </c>
      <c r="O146" s="70">
        <v>3</v>
      </c>
      <c r="P146" s="70">
        <v>10</v>
      </c>
      <c r="Q146" s="70">
        <f t="shared" si="26"/>
        <v>6</v>
      </c>
      <c r="R146" s="70">
        <f t="shared" si="27"/>
        <v>60</v>
      </c>
      <c r="S146" s="70" t="str">
        <f t="shared" si="28"/>
        <v>M-6</v>
      </c>
      <c r="T146" s="62" t="str">
        <f t="shared" si="29"/>
        <v>III</v>
      </c>
      <c r="U146" s="62" t="str">
        <f t="shared" si="30"/>
        <v>Mejorable</v>
      </c>
      <c r="V146" s="69">
        <v>6</v>
      </c>
      <c r="W146" s="67" t="str">
        <f>VLOOKUP(I146,Hoja2!A$3:I$54,6,0)</f>
        <v>SECUELA, CALIFICACIÓN DE ENFERMEDAD LABORAL</v>
      </c>
      <c r="X146" s="73"/>
      <c r="Y146" s="73"/>
      <c r="Z146" s="73"/>
      <c r="AA146" s="72" t="str">
        <f>VLOOKUP(I146,Hoja2!A$3:I$54,7,0)</f>
        <v>NS MANEJO DE CARGAS</v>
      </c>
      <c r="AB146" s="72" t="str">
        <f>VLOOKUP(I146,Hoja2!A$3:I$54,8,0)</f>
        <v>LEVANTAMIENTO MANUAL Y MECÁNICO DE CARGAS</v>
      </c>
      <c r="AC146" s="73" t="str">
        <f>VLOOKUP(I146,Hoja2!A$3:I$54,9,0)</f>
        <v>FORTALECIMIENTO PVE BIOMECÁNICO</v>
      </c>
      <c r="AD146" s="84"/>
      <c r="AE146" s="14"/>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c r="DE146" s="12"/>
      <c r="DF146" s="12"/>
      <c r="DG146" s="12"/>
      <c r="DH146" s="12"/>
      <c r="DI146" s="12"/>
      <c r="DJ146" s="12"/>
      <c r="DK146" s="12"/>
      <c r="DL146" s="12"/>
      <c r="DM146" s="12"/>
      <c r="DN146" s="12"/>
      <c r="DO146" s="12"/>
      <c r="DP146" s="12"/>
      <c r="DQ146" s="12"/>
      <c r="DR146" s="12"/>
      <c r="DS146" s="12"/>
      <c r="DT146" s="12"/>
      <c r="DU146" s="12"/>
      <c r="DV146" s="12"/>
      <c r="DW146" s="12"/>
      <c r="DX146" s="12"/>
      <c r="DY146" s="12"/>
      <c r="DZ146" s="12"/>
      <c r="EA146" s="12"/>
      <c r="EB146" s="12"/>
      <c r="EC146" s="12"/>
      <c r="ED146" s="12"/>
      <c r="EE146" s="12"/>
      <c r="EF146" s="12"/>
      <c r="EG146" s="12"/>
      <c r="EH146" s="12"/>
      <c r="EI146" s="12"/>
      <c r="EJ146" s="12"/>
      <c r="EK146" s="12"/>
      <c r="EL146" s="12"/>
      <c r="EM146" s="12"/>
      <c r="EN146" s="12"/>
      <c r="EO146" s="12"/>
      <c r="EP146" s="12"/>
      <c r="EQ146" s="12"/>
      <c r="ER146" s="12"/>
      <c r="ES146" s="12"/>
      <c r="ET146" s="12"/>
      <c r="EU146" s="15"/>
    </row>
    <row r="147" spans="1:151" s="13" customFormat="1" ht="51" customHeight="1">
      <c r="A147" s="156"/>
      <c r="B147" s="153"/>
      <c r="C147" s="150"/>
      <c r="D147" s="147"/>
      <c r="E147" s="127"/>
      <c r="F147" s="127"/>
      <c r="G147" s="127"/>
      <c r="H147" s="67" t="str">
        <f>VLOOKUP(I147,Hoja2!A$3:I$54,2,0)</f>
        <v>FORZADAS, PROLONGADAS EN PERSONAL OPERATIVO</v>
      </c>
      <c r="I147" s="68" t="s">
        <v>243</v>
      </c>
      <c r="J147" s="67" t="str">
        <f>VLOOKUP(I147,Hoja2!A$3:I$54,3,0)</f>
        <v>DOLOR DE ESPALDA, LESIONES EN LA COLUMNA</v>
      </c>
      <c r="K147" s="69"/>
      <c r="L147" s="67" t="str">
        <f>VLOOKUP(I147,Hoja2!A$3:I$54,4,0)</f>
        <v>PG INSPECCIONES, PG EMERGENCIA</v>
      </c>
      <c r="M147" s="67" t="str">
        <f>VLOOKUP(I147,Hoja2!A$3:I$54,5,0)</f>
        <v>PVE BIOMECÁNICO, EXÁMENES PERIODICOS, PG MEDICINA PREVENTIVA Y DEL TRABAJO</v>
      </c>
      <c r="N147" s="70">
        <v>2</v>
      </c>
      <c r="O147" s="70">
        <v>3</v>
      </c>
      <c r="P147" s="70">
        <v>25</v>
      </c>
      <c r="Q147" s="70">
        <f t="shared" si="26"/>
        <v>6</v>
      </c>
      <c r="R147" s="70">
        <f t="shared" si="27"/>
        <v>150</v>
      </c>
      <c r="S147" s="70" t="str">
        <f t="shared" si="28"/>
        <v>M-6</v>
      </c>
      <c r="T147" s="62" t="str">
        <f t="shared" si="29"/>
        <v>II</v>
      </c>
      <c r="U147" s="62" t="str">
        <f t="shared" si="30"/>
        <v>No Aceptable o Aceptable con Control Especifico</v>
      </c>
      <c r="V147" s="69">
        <v>6</v>
      </c>
      <c r="W147" s="67" t="str">
        <f>VLOOKUP(I147,Hoja2!A$3:I$54,6,0)</f>
        <v>SECUELA, CALIFICACIÓN DE ENFERMEDAD LABORAL</v>
      </c>
      <c r="X147" s="73"/>
      <c r="Y147" s="73"/>
      <c r="Z147" s="73"/>
      <c r="AA147" s="72" t="str">
        <f>VLOOKUP(I147,Hoja2!A$3:I$54,7,0)</f>
        <v>NS MANEJO DE CARGAS</v>
      </c>
      <c r="AB147" s="72" t="str">
        <f>VLOOKUP(I147,Hoja2!A$3:I$54,8,0)</f>
        <v>HIGIENE POSTURAL</v>
      </c>
      <c r="AC147" s="73" t="str">
        <f>VLOOKUP(I147,Hoja2!A$3:I$54,9,0)</f>
        <v>FORTALECIMIENTO PVE BIOMECÁNICO</v>
      </c>
      <c r="AD147" s="84"/>
      <c r="AE147" s="14"/>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12"/>
      <c r="CZ147" s="12"/>
      <c r="DA147" s="12"/>
      <c r="DB147" s="12"/>
      <c r="DC147" s="12"/>
      <c r="DD147" s="12"/>
      <c r="DE147" s="12"/>
      <c r="DF147" s="12"/>
      <c r="DG147" s="12"/>
      <c r="DH147" s="12"/>
      <c r="DI147" s="12"/>
      <c r="DJ147" s="12"/>
      <c r="DK147" s="12"/>
      <c r="DL147" s="12"/>
      <c r="DM147" s="12"/>
      <c r="DN147" s="12"/>
      <c r="DO147" s="12"/>
      <c r="DP147" s="12"/>
      <c r="DQ147" s="12"/>
      <c r="DR147" s="12"/>
      <c r="DS147" s="12"/>
      <c r="DT147" s="12"/>
      <c r="DU147" s="12"/>
      <c r="DV147" s="12"/>
      <c r="DW147" s="12"/>
      <c r="DX147" s="12"/>
      <c r="DY147" s="12"/>
      <c r="DZ147" s="12"/>
      <c r="EA147" s="12"/>
      <c r="EB147" s="12"/>
      <c r="EC147" s="12"/>
      <c r="ED147" s="12"/>
      <c r="EE147" s="12"/>
      <c r="EF147" s="12"/>
      <c r="EG147" s="12"/>
      <c r="EH147" s="12"/>
      <c r="EI147" s="12"/>
      <c r="EJ147" s="12"/>
      <c r="EK147" s="12"/>
      <c r="EL147" s="12"/>
      <c r="EM147" s="12"/>
      <c r="EN147" s="12"/>
      <c r="EO147" s="12"/>
      <c r="EP147" s="12"/>
      <c r="EQ147" s="12"/>
      <c r="ER147" s="12"/>
      <c r="ES147" s="12"/>
      <c r="ET147" s="12"/>
      <c r="EU147" s="15"/>
    </row>
    <row r="148" spans="1:151" s="13" customFormat="1" ht="40.5">
      <c r="A148" s="156"/>
      <c r="B148" s="153"/>
      <c r="C148" s="150"/>
      <c r="D148" s="147"/>
      <c r="E148" s="127"/>
      <c r="F148" s="127"/>
      <c r="G148" s="127"/>
      <c r="H148" s="67" t="str">
        <f>VLOOKUP(I148,Hoja2!A$3:I$54,2,0)</f>
        <v>HIGIENE POSTURAL, MOVIMIENTOS REPETITIVOS</v>
      </c>
      <c r="I148" s="68" t="s">
        <v>245</v>
      </c>
      <c r="J148" s="67" t="str">
        <f>VLOOKUP(I148,Hoja2!A$3:I$54,3,0)</f>
        <v>LESIONES OSTEOMUSCULARES, TRANSTORNO DE TRAUMA ACUMULATIVO</v>
      </c>
      <c r="K148" s="69"/>
      <c r="L148" s="67" t="str">
        <f>VLOOKUP(I148,Hoja2!A$3:I$54,4,0)</f>
        <v>PG INSPECCIONES, PG EMERGENCIA</v>
      </c>
      <c r="M148" s="67" t="str">
        <f>VLOOKUP(I148,Hoja2!A$3:I$54,5,0)</f>
        <v>PVE BIOMECÁNICO, PG MEDICINA PREVENTIVA Y DEL TRABAJO</v>
      </c>
      <c r="N148" s="70">
        <v>2</v>
      </c>
      <c r="O148" s="70">
        <v>3</v>
      </c>
      <c r="P148" s="70">
        <v>25</v>
      </c>
      <c r="Q148" s="70">
        <f t="shared" si="26"/>
        <v>6</v>
      </c>
      <c r="R148" s="70">
        <f t="shared" si="27"/>
        <v>150</v>
      </c>
      <c r="S148" s="70" t="str">
        <f t="shared" si="28"/>
        <v>M-6</v>
      </c>
      <c r="T148" s="62" t="str">
        <f t="shared" si="29"/>
        <v>II</v>
      </c>
      <c r="U148" s="62" t="str">
        <f t="shared" si="30"/>
        <v>No Aceptable o Aceptable con Control Especifico</v>
      </c>
      <c r="V148" s="69">
        <v>6</v>
      </c>
      <c r="W148" s="67" t="str">
        <f>VLOOKUP(I148,Hoja2!A$3:I$54,6,0)</f>
        <v>SECUELA, CALIFICACIÓN DE ENFERMEDAD LABORAL</v>
      </c>
      <c r="X148" s="73"/>
      <c r="Y148" s="73"/>
      <c r="Z148" s="73"/>
      <c r="AA148" s="72" t="str">
        <f>VLOOKUP(I148,Hoja2!A$3:I$54,7,0)</f>
        <v>NS MANEJO DE CARGAS</v>
      </c>
      <c r="AB148" s="72" t="str">
        <f>VLOOKUP(I148,Hoja2!A$3:I$54,8,0)</f>
        <v>HIGIENE POSTURAL</v>
      </c>
      <c r="AC148" s="73" t="str">
        <f>VLOOKUP(I148,Hoja2!A$3:I$54,9,0)</f>
        <v>FORTALECIMIENTO PVE BIOMECÁNICO</v>
      </c>
      <c r="AD148" s="84"/>
      <c r="AE148" s="14"/>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c r="CV148" s="12"/>
      <c r="CW148" s="12"/>
      <c r="CX148" s="12"/>
      <c r="CY148" s="12"/>
      <c r="CZ148" s="12"/>
      <c r="DA148" s="12"/>
      <c r="DB148" s="12"/>
      <c r="DC148" s="12"/>
      <c r="DD148" s="12"/>
      <c r="DE148" s="12"/>
      <c r="DF148" s="12"/>
      <c r="DG148" s="12"/>
      <c r="DH148" s="12"/>
      <c r="DI148" s="12"/>
      <c r="DJ148" s="12"/>
      <c r="DK148" s="12"/>
      <c r="DL148" s="12"/>
      <c r="DM148" s="12"/>
      <c r="DN148" s="12"/>
      <c r="DO148" s="12"/>
      <c r="DP148" s="12"/>
      <c r="DQ148" s="12"/>
      <c r="DR148" s="12"/>
      <c r="DS148" s="12"/>
      <c r="DT148" s="12"/>
      <c r="DU148" s="12"/>
      <c r="DV148" s="12"/>
      <c r="DW148" s="12"/>
      <c r="DX148" s="12"/>
      <c r="DY148" s="12"/>
      <c r="DZ148" s="12"/>
      <c r="EA148" s="12"/>
      <c r="EB148" s="12"/>
      <c r="EC148" s="12"/>
      <c r="ED148" s="12"/>
      <c r="EE148" s="12"/>
      <c r="EF148" s="12"/>
      <c r="EG148" s="12"/>
      <c r="EH148" s="12"/>
      <c r="EI148" s="12"/>
      <c r="EJ148" s="12"/>
      <c r="EK148" s="12"/>
      <c r="EL148" s="12"/>
      <c r="EM148" s="12"/>
      <c r="EN148" s="12"/>
      <c r="EO148" s="12"/>
      <c r="EP148" s="12"/>
      <c r="EQ148" s="12"/>
      <c r="ER148" s="12"/>
      <c r="ES148" s="12"/>
      <c r="ET148" s="12"/>
      <c r="EU148" s="15"/>
    </row>
    <row r="149" spans="1:151" s="13" customFormat="1" ht="25.5">
      <c r="A149" s="156"/>
      <c r="B149" s="153"/>
      <c r="C149" s="150"/>
      <c r="D149" s="147"/>
      <c r="E149" s="127"/>
      <c r="F149" s="127"/>
      <c r="G149" s="127"/>
      <c r="H149" s="67" t="str">
        <f>VLOOKUP(I149,Hoja2!A$3:I$54,2,0)</f>
        <v>RELACIONES, COHESIÓN, CALIDAD DE INTERACCIONES NO EFECTIVA, NO HAY TRABAJO EN EQUIPO</v>
      </c>
      <c r="I149" s="68" t="s">
        <v>141</v>
      </c>
      <c r="J149" s="67" t="str">
        <f>VLOOKUP(I149,Hoja2!A$3:I$54,3,0)</f>
        <v>ENFERMEDADES DIGESTIVAS, IRRITABILIDAD</v>
      </c>
      <c r="K149" s="69"/>
      <c r="L149" s="67" t="str">
        <f>VLOOKUP(I149,Hoja2!A$3:I$54,4,0)</f>
        <v>N/A</v>
      </c>
      <c r="M149" s="67" t="str">
        <f>VLOOKUP(I149,Hoja2!A$3:I$54,5,0)</f>
        <v>PVE PSICOSOCIAL</v>
      </c>
      <c r="N149" s="70">
        <v>2</v>
      </c>
      <c r="O149" s="70">
        <v>3</v>
      </c>
      <c r="P149" s="70">
        <v>10</v>
      </c>
      <c r="Q149" s="70">
        <f t="shared" si="26"/>
        <v>6</v>
      </c>
      <c r="R149" s="70">
        <f t="shared" si="27"/>
        <v>60</v>
      </c>
      <c r="S149" s="70" t="str">
        <f t="shared" si="28"/>
        <v>M-6</v>
      </c>
      <c r="T149" s="62" t="str">
        <f t="shared" si="29"/>
        <v>III</v>
      </c>
      <c r="U149" s="62" t="str">
        <f t="shared" si="30"/>
        <v>Mejorable</v>
      </c>
      <c r="V149" s="69">
        <v>6</v>
      </c>
      <c r="W149" s="67" t="str">
        <f>VLOOKUP(I149,Hoja2!A$3:I$54,6,0)</f>
        <v>SECUELA, CALIFICACIÓN DE ENFERMEDAD LABORAL</v>
      </c>
      <c r="X149" s="73"/>
      <c r="Y149" s="73"/>
      <c r="Z149" s="73"/>
      <c r="AA149" s="72" t="str">
        <f>VLOOKUP(I149,Hoja2!A$3:I$54,7,0)</f>
        <v>N/A</v>
      </c>
      <c r="AB149" s="72" t="str">
        <f>VLOOKUP(I149,Hoja2!A$3:I$54,8,0)</f>
        <v>N/A</v>
      </c>
      <c r="AC149" s="73" t="str">
        <f>VLOOKUP(I149,Hoja2!A$3:I$54,9,0)</f>
        <v>FORTALECIMIENTO PVE PSICOSOCIAL</v>
      </c>
      <c r="AD149" s="84"/>
      <c r="AE149" s="14"/>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12"/>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12"/>
      <c r="EC149" s="12"/>
      <c r="ED149" s="12"/>
      <c r="EE149" s="12"/>
      <c r="EF149" s="12"/>
      <c r="EG149" s="12"/>
      <c r="EH149" s="12"/>
      <c r="EI149" s="12"/>
      <c r="EJ149" s="12"/>
      <c r="EK149" s="12"/>
      <c r="EL149" s="12"/>
      <c r="EM149" s="12"/>
      <c r="EN149" s="12"/>
      <c r="EO149" s="12"/>
      <c r="EP149" s="12"/>
      <c r="EQ149" s="12"/>
      <c r="ER149" s="12"/>
      <c r="ES149" s="12"/>
      <c r="ET149" s="12"/>
      <c r="EU149" s="15"/>
    </row>
    <row r="150" spans="1:151" s="13" customFormat="1" ht="25.5">
      <c r="A150" s="156"/>
      <c r="B150" s="153"/>
      <c r="C150" s="150"/>
      <c r="D150" s="147"/>
      <c r="E150" s="127"/>
      <c r="F150" s="127"/>
      <c r="G150" s="127"/>
      <c r="H150" s="67" t="str">
        <f>VLOOKUP(I150,Hoja2!A$3:I$54,2,0)</f>
        <v>CARGA MENTAL, DEMANDAS EMOCIONALES, INESPECIFICIDAD DE DEFINICIÓN DE ROLES, MONOTONÍA</v>
      </c>
      <c r="I150" s="68" t="s">
        <v>146</v>
      </c>
      <c r="J150" s="67" t="str">
        <f>VLOOKUP(I150,Hoja2!A$3:I$54,3,0)</f>
        <v>ESTRÉS, CEFALÉA, IRRITABILIDAD</v>
      </c>
      <c r="K150" s="69"/>
      <c r="L150" s="67" t="str">
        <f>VLOOKUP(I150,Hoja2!A$3:I$54,4,0)</f>
        <v>N/A</v>
      </c>
      <c r="M150" s="67" t="str">
        <f>VLOOKUP(I150,Hoja2!A$3:I$54,5,0)</f>
        <v>PVE PSICOSOCIAL</v>
      </c>
      <c r="N150" s="70">
        <v>2</v>
      </c>
      <c r="O150" s="70">
        <v>1</v>
      </c>
      <c r="P150" s="70">
        <v>10</v>
      </c>
      <c r="Q150" s="70">
        <f t="shared" si="26"/>
        <v>2</v>
      </c>
      <c r="R150" s="70">
        <f t="shared" si="27"/>
        <v>20</v>
      </c>
      <c r="S150" s="70" t="str">
        <f t="shared" si="28"/>
        <v>B-2</v>
      </c>
      <c r="T150" s="62" t="str">
        <f t="shared" si="29"/>
        <v>IV</v>
      </c>
      <c r="U150" s="62" t="str">
        <f t="shared" si="30"/>
        <v>Aceptable</v>
      </c>
      <c r="V150" s="69">
        <v>6</v>
      </c>
      <c r="W150" s="67" t="str">
        <f>VLOOKUP(I150,Hoja2!A$3:I$54,6,0)</f>
        <v>SECUELA, CALIFICACIÓN DE ENFERMEDAD LABORAL</v>
      </c>
      <c r="X150" s="73"/>
      <c r="Y150" s="73"/>
      <c r="Z150" s="73"/>
      <c r="AA150" s="72" t="str">
        <f>VLOOKUP(I150,Hoja2!A$3:I$54,7,0)</f>
        <v>N/A</v>
      </c>
      <c r="AB150" s="72" t="str">
        <f>VLOOKUP(I150,Hoja2!A$3:I$54,8,0)</f>
        <v>N/A</v>
      </c>
      <c r="AC150" s="73" t="str">
        <f>VLOOKUP(I150,Hoja2!A$3:I$54,9,0)</f>
        <v>FORTALECIMIENTO PVE PSICOSOCIAL</v>
      </c>
      <c r="AD150" s="84"/>
      <c r="AE150" s="14"/>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2"/>
      <c r="DV150" s="12"/>
      <c r="DW150" s="12"/>
      <c r="DX150" s="12"/>
      <c r="DY150" s="12"/>
      <c r="DZ150" s="12"/>
      <c r="EA150" s="12"/>
      <c r="EB150" s="12"/>
      <c r="EC150" s="12"/>
      <c r="ED150" s="12"/>
      <c r="EE150" s="12"/>
      <c r="EF150" s="12"/>
      <c r="EG150" s="12"/>
      <c r="EH150" s="12"/>
      <c r="EI150" s="12"/>
      <c r="EJ150" s="12"/>
      <c r="EK150" s="12"/>
      <c r="EL150" s="12"/>
      <c r="EM150" s="12"/>
      <c r="EN150" s="12"/>
      <c r="EO150" s="12"/>
      <c r="EP150" s="12"/>
      <c r="EQ150" s="12"/>
      <c r="ER150" s="12"/>
      <c r="ES150" s="12"/>
      <c r="ET150" s="12"/>
      <c r="EU150" s="15"/>
    </row>
    <row r="151" spans="1:151" s="13" customFormat="1" ht="38.25">
      <c r="A151" s="156"/>
      <c r="B151" s="153"/>
      <c r="C151" s="150"/>
      <c r="D151" s="147"/>
      <c r="E151" s="127"/>
      <c r="F151" s="127"/>
      <c r="G151" s="127"/>
      <c r="H151" s="67" t="str">
        <f>VLOOKUP(I151,Hoja2!A$3:I$54,2,0)</f>
        <v>TECNOLOGÍA NO AVANZADA, COMUNICACIÓN NO EFECTIVA, SOBRECARGA CUANTITATIVA Y CUALITATIVA, NO HAY VARIACIÓN EN FORMA DE TRABAJO</v>
      </c>
      <c r="I151" s="68" t="s">
        <v>149</v>
      </c>
      <c r="J151" s="67" t="str">
        <f>VLOOKUP(I151,Hoja2!A$3:I$54,3,0)</f>
        <v>ENFERMEDADES DIGESTIVAS, IRRITABILIDAD</v>
      </c>
      <c r="K151" s="69"/>
      <c r="L151" s="67" t="str">
        <f>VLOOKUP(I151,Hoja2!A$3:I$54,4,0)</f>
        <v>N/A</v>
      </c>
      <c r="M151" s="67" t="str">
        <f>VLOOKUP(I151,Hoja2!A$3:I$54,5,0)</f>
        <v>PVE PSICOSOCIAL</v>
      </c>
      <c r="N151" s="70">
        <v>2</v>
      </c>
      <c r="O151" s="70">
        <v>2</v>
      </c>
      <c r="P151" s="70">
        <v>10</v>
      </c>
      <c r="Q151" s="70">
        <f t="shared" si="26"/>
        <v>4</v>
      </c>
      <c r="R151" s="70">
        <f t="shared" si="27"/>
        <v>40</v>
      </c>
      <c r="S151" s="70" t="str">
        <f t="shared" si="28"/>
        <v>B-4</v>
      </c>
      <c r="T151" s="66" t="str">
        <f t="shared" si="29"/>
        <v>III</v>
      </c>
      <c r="U151" s="66" t="str">
        <f t="shared" si="30"/>
        <v>Mejorable</v>
      </c>
      <c r="V151" s="69">
        <v>6</v>
      </c>
      <c r="W151" s="67" t="str">
        <f>VLOOKUP(I151,Hoja2!A$3:I$54,6,0)</f>
        <v>SECUELA, CALIFICACIÓN DE ENFERMEDAD LABORAL</v>
      </c>
      <c r="X151" s="73"/>
      <c r="Y151" s="73"/>
      <c r="Z151" s="73"/>
      <c r="AA151" s="72" t="str">
        <f>VLOOKUP(I151,Hoja2!A$3:I$54,7,0)</f>
        <v>N/A</v>
      </c>
      <c r="AB151" s="72" t="str">
        <f>VLOOKUP(I151,Hoja2!A$3:I$54,8,0)</f>
        <v>N/A</v>
      </c>
      <c r="AC151" s="73" t="str">
        <f>VLOOKUP(I151,Hoja2!A$3:I$54,9,0)</f>
        <v>FORTALECIMIENTO PVE PSICOSOCIAL</v>
      </c>
      <c r="AD151" s="84"/>
      <c r="AE151" s="14"/>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c r="DE151" s="12"/>
      <c r="DF151" s="12"/>
      <c r="DG151" s="12"/>
      <c r="DH151" s="12"/>
      <c r="DI151" s="12"/>
      <c r="DJ151" s="12"/>
      <c r="DK151" s="12"/>
      <c r="DL151" s="12"/>
      <c r="DM151" s="12"/>
      <c r="DN151" s="12"/>
      <c r="DO151" s="12"/>
      <c r="DP151" s="12"/>
      <c r="DQ151" s="12"/>
      <c r="DR151" s="12"/>
      <c r="DS151" s="12"/>
      <c r="DT151" s="12"/>
      <c r="DU151" s="12"/>
      <c r="DV151" s="12"/>
      <c r="DW151" s="12"/>
      <c r="DX151" s="12"/>
      <c r="DY151" s="12"/>
      <c r="DZ151" s="12"/>
      <c r="EA151" s="12"/>
      <c r="EB151" s="12"/>
      <c r="EC151" s="12"/>
      <c r="ED151" s="12"/>
      <c r="EE151" s="12"/>
      <c r="EF151" s="12"/>
      <c r="EG151" s="12"/>
      <c r="EH151" s="12"/>
      <c r="EI151" s="12"/>
      <c r="EJ151" s="12"/>
      <c r="EK151" s="12"/>
      <c r="EL151" s="12"/>
      <c r="EM151" s="12"/>
      <c r="EN151" s="12"/>
      <c r="EO151" s="12"/>
      <c r="EP151" s="12"/>
      <c r="EQ151" s="12"/>
      <c r="ER151" s="12"/>
      <c r="ES151" s="12"/>
      <c r="ET151" s="12"/>
      <c r="EU151" s="15"/>
    </row>
    <row r="152" spans="1:151" s="13" customFormat="1" ht="25.5">
      <c r="A152" s="156"/>
      <c r="B152" s="153"/>
      <c r="C152" s="150"/>
      <c r="D152" s="147"/>
      <c r="E152" s="127"/>
      <c r="F152" s="127"/>
      <c r="G152" s="127"/>
      <c r="H152" s="67" t="str">
        <f>VLOOKUP(I152,Hoja2!A$3:I$54,2,0)</f>
        <v>ESTILOS DE MANDO RÍGIDOS, AUSENCIA DE CAPACITACIÓN, AUSENCIA DE PROGRAMAS DE BIENESTAR</v>
      </c>
      <c r="I152" s="68" t="s">
        <v>154</v>
      </c>
      <c r="J152" s="67" t="str">
        <f>VLOOKUP(I152,Hoja2!A$3:I$54,3,0)</f>
        <v>ESTRÉS, DEPRESIÓN, DESMOTIVACIÓN, AUSENCIA DE ATENCIÓN</v>
      </c>
      <c r="K152" s="69"/>
      <c r="L152" s="67" t="str">
        <f>VLOOKUP(I152,Hoja2!A$3:I$54,4,0)</f>
        <v>N/A</v>
      </c>
      <c r="M152" s="67" t="str">
        <f>VLOOKUP(I152,Hoja2!A$3:I$54,5,0)</f>
        <v>PVE PSICOSOCIAL</v>
      </c>
      <c r="N152" s="70">
        <v>2</v>
      </c>
      <c r="O152" s="70">
        <v>2</v>
      </c>
      <c r="P152" s="70">
        <v>10</v>
      </c>
      <c r="Q152" s="70">
        <f t="shared" si="26"/>
        <v>4</v>
      </c>
      <c r="R152" s="70">
        <f t="shared" si="27"/>
        <v>40</v>
      </c>
      <c r="S152" s="70" t="str">
        <f t="shared" si="28"/>
        <v>B-4</v>
      </c>
      <c r="T152" s="66" t="str">
        <f t="shared" si="29"/>
        <v>III</v>
      </c>
      <c r="U152" s="66" t="str">
        <f t="shared" si="30"/>
        <v>Mejorable</v>
      </c>
      <c r="V152" s="69">
        <v>6</v>
      </c>
      <c r="W152" s="67" t="str">
        <f>VLOOKUP(I152,Hoja2!A$3:I$54,6,0)</f>
        <v>SECUELA, CALIFICACIÓN DE ENFERMEDAD LABORAL</v>
      </c>
      <c r="X152" s="73"/>
      <c r="Y152" s="73"/>
      <c r="Z152" s="73"/>
      <c r="AA152" s="72" t="str">
        <f>VLOOKUP(I152,Hoja2!A$3:I$54,7,0)</f>
        <v>N/A</v>
      </c>
      <c r="AB152" s="72" t="str">
        <f>VLOOKUP(I152,Hoja2!A$3:I$54,8,0)</f>
        <v>N/A</v>
      </c>
      <c r="AC152" s="73" t="str">
        <f>VLOOKUP(I152,Hoja2!A$3:I$54,9,0)</f>
        <v>FORTALECIMIENTO PVE PSICOSOCIAL</v>
      </c>
      <c r="AD152" s="84"/>
      <c r="AE152" s="14"/>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c r="CZ152" s="12"/>
      <c r="DA152" s="12"/>
      <c r="DB152" s="12"/>
      <c r="DC152" s="12"/>
      <c r="DD152" s="12"/>
      <c r="DE152" s="12"/>
      <c r="DF152" s="12"/>
      <c r="DG152" s="12"/>
      <c r="DH152" s="12"/>
      <c r="DI152" s="12"/>
      <c r="DJ152" s="12"/>
      <c r="DK152" s="12"/>
      <c r="DL152" s="12"/>
      <c r="DM152" s="12"/>
      <c r="DN152" s="12"/>
      <c r="DO152" s="12"/>
      <c r="DP152" s="12"/>
      <c r="DQ152" s="12"/>
      <c r="DR152" s="12"/>
      <c r="DS152" s="12"/>
      <c r="DT152" s="12"/>
      <c r="DU152" s="12"/>
      <c r="DV152" s="12"/>
      <c r="DW152" s="12"/>
      <c r="DX152" s="12"/>
      <c r="DY152" s="12"/>
      <c r="DZ152" s="12"/>
      <c r="EA152" s="12"/>
      <c r="EB152" s="12"/>
      <c r="EC152" s="12"/>
      <c r="ED152" s="12"/>
      <c r="EE152" s="12"/>
      <c r="EF152" s="12"/>
      <c r="EG152" s="12"/>
      <c r="EH152" s="12"/>
      <c r="EI152" s="12"/>
      <c r="EJ152" s="12"/>
      <c r="EK152" s="12"/>
      <c r="EL152" s="12"/>
      <c r="EM152" s="12"/>
      <c r="EN152" s="12"/>
      <c r="EO152" s="12"/>
      <c r="EP152" s="12"/>
      <c r="EQ152" s="12"/>
      <c r="ER152" s="12"/>
      <c r="ES152" s="12"/>
      <c r="ET152" s="12"/>
      <c r="EU152" s="15"/>
    </row>
    <row r="153" spans="1:151" s="13" customFormat="1" ht="25.5">
      <c r="A153" s="156"/>
      <c r="B153" s="153"/>
      <c r="C153" s="150"/>
      <c r="D153" s="147"/>
      <c r="E153" s="127"/>
      <c r="F153" s="127"/>
      <c r="G153" s="127"/>
      <c r="H153" s="67" t="str">
        <f>VLOOKUP(I153,Hoja2!A$3:I$54,2,0)</f>
        <v>SISMOS, INCENDIOS, INUNDACIONES, TERREMOTOS, VENDAVALES</v>
      </c>
      <c r="I153" s="68" t="s">
        <v>250</v>
      </c>
      <c r="J153" s="67" t="str">
        <f>VLOOKUP(I153,Hoja2!A$3:I$54,3,0)</f>
        <v>LESIONES, ATRAPAMIENTO, APLASTAMIENTO, PÉRDIDAS MATERIALES</v>
      </c>
      <c r="K153" s="69"/>
      <c r="L153" s="67" t="str">
        <f>VLOOKUP(I153,Hoja2!A$3:I$54,4,0)</f>
        <v>PG INSPECCIONES, PG EMERGENCIA</v>
      </c>
      <c r="M153" s="67" t="str">
        <f>VLOOKUP(I153,Hoja2!A$3:I$54,5,0)</f>
        <v>BRIGADAS DE EMERGENCIA</v>
      </c>
      <c r="N153" s="70">
        <v>2</v>
      </c>
      <c r="O153" s="70">
        <v>2</v>
      </c>
      <c r="P153" s="70">
        <v>10</v>
      </c>
      <c r="Q153" s="70">
        <f t="shared" si="26"/>
        <v>4</v>
      </c>
      <c r="R153" s="70">
        <f t="shared" si="27"/>
        <v>40</v>
      </c>
      <c r="S153" s="70" t="str">
        <f t="shared" si="28"/>
        <v>B-4</v>
      </c>
      <c r="T153" s="66" t="str">
        <f t="shared" si="29"/>
        <v>III</v>
      </c>
      <c r="U153" s="66" t="str">
        <f t="shared" si="30"/>
        <v>Mejorable</v>
      </c>
      <c r="V153" s="69">
        <v>6</v>
      </c>
      <c r="W153" s="67" t="str">
        <f>VLOOKUP(I153,Hoja2!A$3:I$54,6,0)</f>
        <v>SECUELA, CALIFICACIÓN DE ENFERMEDAD LABORAL, MUERTE</v>
      </c>
      <c r="X153" s="73"/>
      <c r="Y153" s="73"/>
      <c r="Z153" s="73"/>
      <c r="AA153" s="72" t="str">
        <f>VLOOKUP(I153,Hoja2!A$3:I$54,7,0)</f>
        <v>NS PLANES DE EMERGENCIA</v>
      </c>
      <c r="AB153" s="72" t="str">
        <f>VLOOKUP(I153,Hoja2!A$3:I$54,8,0)</f>
        <v>N/A</v>
      </c>
      <c r="AC153" s="73" t="str">
        <f>VLOOKUP(I153,Hoja2!A$3:I$54,9,0)</f>
        <v>N/A</v>
      </c>
      <c r="AD153" s="84"/>
      <c r="AE153" s="14"/>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c r="DN153" s="12"/>
      <c r="DO153" s="12"/>
      <c r="DP153" s="12"/>
      <c r="DQ153" s="12"/>
      <c r="DR153" s="12"/>
      <c r="DS153" s="12"/>
      <c r="DT153" s="12"/>
      <c r="DU153" s="12"/>
      <c r="DV153" s="12"/>
      <c r="DW153" s="12"/>
      <c r="DX153" s="12"/>
      <c r="DY153" s="12"/>
      <c r="DZ153" s="12"/>
      <c r="EA153" s="12"/>
      <c r="EB153" s="12"/>
      <c r="EC153" s="12"/>
      <c r="ED153" s="12"/>
      <c r="EE153" s="12"/>
      <c r="EF153" s="12"/>
      <c r="EG153" s="12"/>
      <c r="EH153" s="12"/>
      <c r="EI153" s="12"/>
      <c r="EJ153" s="12"/>
      <c r="EK153" s="12"/>
      <c r="EL153" s="12"/>
      <c r="EM153" s="12"/>
      <c r="EN153" s="12"/>
      <c r="EO153" s="12"/>
      <c r="EP153" s="12"/>
      <c r="EQ153" s="12"/>
      <c r="ER153" s="12"/>
      <c r="ES153" s="12"/>
      <c r="ET153" s="12"/>
      <c r="EU153" s="15"/>
    </row>
    <row r="154" spans="1:151" s="13" customFormat="1" ht="51" customHeight="1" thickBot="1">
      <c r="A154" s="156"/>
      <c r="B154" s="153"/>
      <c r="C154" s="151"/>
      <c r="D154" s="148"/>
      <c r="E154" s="128"/>
      <c r="F154" s="128"/>
      <c r="G154" s="128"/>
      <c r="H154" s="85" t="str">
        <f>VLOOKUP(I154,Hoja2!A$3:I$54,2,0)</f>
        <v>LLUVIAS, GRANIZADA, HELADAS</v>
      </c>
      <c r="I154" s="86" t="s">
        <v>251</v>
      </c>
      <c r="J154" s="85" t="str">
        <f>VLOOKUP(I154,Hoja2!A$3:I$54,3,0)</f>
        <v>LESIONES, ATRAPAMIENTO, APLASTAMIENTO, PÉRDIDAS MATERIALES</v>
      </c>
      <c r="K154" s="87"/>
      <c r="L154" s="85" t="str">
        <f>VLOOKUP(I154,Hoja2!A$3:I$54,4,0)</f>
        <v>PG INSPECCIONES, PG EMERGENCIA</v>
      </c>
      <c r="M154" s="85" t="str">
        <f>VLOOKUP(I154,Hoja2!A$3:I$54,5,0)</f>
        <v>BRIGADAS DE EMERGENCIA</v>
      </c>
      <c r="N154" s="88">
        <v>2</v>
      </c>
      <c r="O154" s="88">
        <v>3</v>
      </c>
      <c r="P154" s="88">
        <v>10</v>
      </c>
      <c r="Q154" s="88">
        <f t="shared" si="26"/>
        <v>6</v>
      </c>
      <c r="R154" s="88">
        <f t="shared" si="27"/>
        <v>60</v>
      </c>
      <c r="S154" s="88" t="str">
        <f t="shared" si="28"/>
        <v>M-6</v>
      </c>
      <c r="T154" s="89" t="str">
        <f t="shared" si="29"/>
        <v>III</v>
      </c>
      <c r="U154" s="89" t="str">
        <f t="shared" si="30"/>
        <v>Mejorable</v>
      </c>
      <c r="V154" s="87">
        <v>6</v>
      </c>
      <c r="W154" s="85" t="str">
        <f>VLOOKUP(I154,Hoja2!A$3:I$54,6,0)</f>
        <v>SECUELA, CALIFICACIÓN DE ENFERMEDAD LABORAL, MUERTE</v>
      </c>
      <c r="X154" s="90"/>
      <c r="Y154" s="90"/>
      <c r="Z154" s="90"/>
      <c r="AA154" s="91" t="str">
        <f>VLOOKUP(I154,Hoja2!A$3:I$54,7,0)</f>
        <v>NS PLANES DE EMERGENCIA</v>
      </c>
      <c r="AB154" s="91" t="str">
        <f>VLOOKUP(I154,Hoja2!A$3:I$54,8,0)</f>
        <v>N/A</v>
      </c>
      <c r="AC154" s="90" t="str">
        <f>VLOOKUP(I154,Hoja2!A$3:I$54,9,0)</f>
        <v>N/A</v>
      </c>
      <c r="AD154" s="92"/>
      <c r="AE154" s="14"/>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c r="DA154" s="12"/>
      <c r="DB154" s="12"/>
      <c r="DC154" s="12"/>
      <c r="DD154" s="12"/>
      <c r="DE154" s="12"/>
      <c r="DF154" s="12"/>
      <c r="DG154" s="12"/>
      <c r="DH154" s="12"/>
      <c r="DI154" s="12"/>
      <c r="DJ154" s="12"/>
      <c r="DK154" s="12"/>
      <c r="DL154" s="12"/>
      <c r="DM154" s="12"/>
      <c r="DN154" s="12"/>
      <c r="DO154" s="12"/>
      <c r="DP154" s="12"/>
      <c r="DQ154" s="12"/>
      <c r="DR154" s="12"/>
      <c r="DS154" s="12"/>
      <c r="DT154" s="12"/>
      <c r="DU154" s="12"/>
      <c r="DV154" s="12"/>
      <c r="DW154" s="12"/>
      <c r="DX154" s="12"/>
      <c r="DY154" s="12"/>
      <c r="DZ154" s="12"/>
      <c r="EA154" s="12"/>
      <c r="EB154" s="12"/>
      <c r="EC154" s="12"/>
      <c r="ED154" s="12"/>
      <c r="EE154" s="12"/>
      <c r="EF154" s="12"/>
      <c r="EG154" s="12"/>
      <c r="EH154" s="12"/>
      <c r="EI154" s="12"/>
      <c r="EJ154" s="12"/>
      <c r="EK154" s="12"/>
      <c r="EL154" s="12"/>
      <c r="EM154" s="12"/>
      <c r="EN154" s="12"/>
      <c r="EO154" s="12"/>
      <c r="EP154" s="12"/>
      <c r="EQ154" s="12"/>
      <c r="ER154" s="12"/>
      <c r="ES154" s="12"/>
      <c r="ET154" s="12"/>
      <c r="EU154" s="15"/>
    </row>
    <row r="155" spans="1:151" s="13" customFormat="1" ht="25.5">
      <c r="A155" s="156"/>
      <c r="B155" s="153"/>
      <c r="C155" s="113" t="s">
        <v>281</v>
      </c>
      <c r="D155" s="123" t="s">
        <v>318</v>
      </c>
      <c r="E155" s="120" t="s">
        <v>279</v>
      </c>
      <c r="F155" s="120">
        <v>32</v>
      </c>
      <c r="G155" s="120" t="s">
        <v>256</v>
      </c>
      <c r="H155" s="74" t="str">
        <f>VLOOKUP(I155,Hoja2!A$3:I$54,2,0)</f>
        <v>INADECUADAS CONEXIONES ELÉCTRICAS, SATURACIÓN EN TOMAS DE ENERGÍA</v>
      </c>
      <c r="I155" s="75" t="s">
        <v>158</v>
      </c>
      <c r="J155" s="74" t="str">
        <f>VLOOKUP(I155,Hoja2!A$3:I$54,3,0)</f>
        <v>QUEMADURAS, ELECTROCUCIÓN, ARITMIA CARDIACA, MUERTE</v>
      </c>
      <c r="K155" s="76"/>
      <c r="L155" s="74" t="str">
        <f>VLOOKUP(I155,Hoja2!A$3:I$54,4,0)</f>
        <v>PG INSPECCIONES, PG EMERGENCIA, REQUISITOS MÍNIMOS PARA LÍNEAS ELÉCTRICAS</v>
      </c>
      <c r="M155" s="74" t="str">
        <f>VLOOKUP(I155,Hoja2!A$3:I$54,5,0)</f>
        <v>ELEMENTOS DE PROTECCIÓN PERSONAL</v>
      </c>
      <c r="N155" s="77">
        <v>10</v>
      </c>
      <c r="O155" s="77">
        <v>3</v>
      </c>
      <c r="P155" s="77">
        <v>60</v>
      </c>
      <c r="Q155" s="77">
        <f t="shared" si="26"/>
        <v>30</v>
      </c>
      <c r="R155" s="77">
        <f t="shared" si="27"/>
        <v>1800</v>
      </c>
      <c r="S155" s="77" t="str">
        <f t="shared" si="28"/>
        <v>MA-30</v>
      </c>
      <c r="T155" s="78" t="str">
        <f t="shared" si="29"/>
        <v>I</v>
      </c>
      <c r="U155" s="78" t="str">
        <f>IF(T155=0,"",IF(T155="IV","Aceptable",IF(T155="III","Mejorable",IF(T155="II","No Aceptable o Aceptable con Control Especifico",IF(T155="I","No Aceptable","")))))</f>
        <v>No Aceptable</v>
      </c>
      <c r="V155" s="76">
        <v>1</v>
      </c>
      <c r="W155" s="74" t="str">
        <f>VLOOKUP(I155,Hoja2!A$3:I$54,6,0)</f>
        <v>SECUELA, CALIFICACIÓN DE ENFERMEDAD LABORAL, MUERTE</v>
      </c>
      <c r="X155" s="79"/>
      <c r="Y155" s="79"/>
      <c r="Z155" s="79"/>
      <c r="AA155" s="80" t="str">
        <f>VLOOKUP(I155,Hoja2!A$3:I$54,7,0)</f>
        <v>NS LÍNEAS ELÉCTRICAS</v>
      </c>
      <c r="AB155" s="80" t="str">
        <f>VLOOKUP(I155,Hoja2!A$3:I$54,8,0)</f>
        <v>BUENAS PRACTICAS, APLICACIÓN DE PROCEDIMIENTOS</v>
      </c>
      <c r="AC155" s="81" t="str">
        <f>VLOOKUP(I155,Hoja2!A$3:I$54,9,0)</f>
        <v>BUENAS PRACTICAS, APLICACIÓN DE PROCEDIMIENTOS</v>
      </c>
      <c r="AD155" s="82"/>
      <c r="AE155" s="14"/>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c r="CV155" s="12"/>
      <c r="CW155" s="12"/>
      <c r="CX155" s="12"/>
      <c r="CY155" s="12"/>
      <c r="CZ155" s="12"/>
      <c r="DA155" s="12"/>
      <c r="DB155" s="12"/>
      <c r="DC155" s="12"/>
      <c r="DD155" s="12"/>
      <c r="DE155" s="12"/>
      <c r="DF155" s="12"/>
      <c r="DG155" s="12"/>
      <c r="DH155" s="12"/>
      <c r="DI155" s="12"/>
      <c r="DJ155" s="12"/>
      <c r="DK155" s="12"/>
      <c r="DL155" s="12"/>
      <c r="DM155" s="12"/>
      <c r="DN155" s="12"/>
      <c r="DO155" s="12"/>
      <c r="DP155" s="12"/>
      <c r="DQ155" s="12"/>
      <c r="DR155" s="12"/>
      <c r="DS155" s="12"/>
      <c r="DT155" s="12"/>
      <c r="DU155" s="12"/>
      <c r="DV155" s="12"/>
      <c r="DW155" s="12"/>
      <c r="DX155" s="12"/>
      <c r="DY155" s="12"/>
      <c r="DZ155" s="12"/>
      <c r="EA155" s="12"/>
      <c r="EB155" s="12"/>
      <c r="EC155" s="12"/>
      <c r="ED155" s="12"/>
      <c r="EE155" s="12"/>
      <c r="EF155" s="12"/>
      <c r="EG155" s="12"/>
      <c r="EH155" s="12"/>
      <c r="EI155" s="12"/>
      <c r="EJ155" s="12"/>
      <c r="EK155" s="12"/>
      <c r="EL155" s="12"/>
      <c r="EM155" s="12"/>
      <c r="EN155" s="12"/>
      <c r="EO155" s="12"/>
      <c r="EP155" s="12"/>
      <c r="EQ155" s="12"/>
      <c r="ER155" s="12"/>
      <c r="ES155" s="12"/>
      <c r="ET155" s="12"/>
      <c r="EU155" s="15"/>
    </row>
    <row r="156" spans="1:151" s="13" customFormat="1" ht="25.5">
      <c r="A156" s="156"/>
      <c r="B156" s="153"/>
      <c r="C156" s="114"/>
      <c r="D156" s="124"/>
      <c r="E156" s="121"/>
      <c r="F156" s="121"/>
      <c r="G156" s="121"/>
      <c r="H156" s="58" t="str">
        <f>VLOOKUP(I156,Hoja2!A$3:I$54,2,0)</f>
        <v>INADECUADAS CONEXIONES ELÉCTRICAS, SATURACIÓN EN TOMAS DE ENERGÍA</v>
      </c>
      <c r="I156" s="59" t="s">
        <v>163</v>
      </c>
      <c r="J156" s="58" t="str">
        <f>VLOOKUP(I156,Hoja2!A$3:I$54,3,0)</f>
        <v>INTOXICACIÓN, QUEMADURAS</v>
      </c>
      <c r="K156" s="60"/>
      <c r="L156" s="58" t="str">
        <f>VLOOKUP(I156,Hoja2!A$3:I$54,4,0)</f>
        <v>PG INSPECCIONES, PG EMERGENCIA</v>
      </c>
      <c r="M156" s="58" t="str">
        <f>VLOOKUP(I156,Hoja2!A$3:I$54,5,0)</f>
        <v>BRIGADAS DE EMERGENCIA</v>
      </c>
      <c r="N156" s="61">
        <v>10</v>
      </c>
      <c r="O156" s="61">
        <v>3</v>
      </c>
      <c r="P156" s="61">
        <v>60</v>
      </c>
      <c r="Q156" s="61">
        <f t="shared" si="26"/>
        <v>30</v>
      </c>
      <c r="R156" s="61">
        <f t="shared" si="27"/>
        <v>1800</v>
      </c>
      <c r="S156" s="61" t="str">
        <f t="shared" si="28"/>
        <v>MA-30</v>
      </c>
      <c r="T156" s="62" t="str">
        <f t="shared" si="29"/>
        <v>I</v>
      </c>
      <c r="U156" s="62" t="str">
        <f aca="true" t="shared" si="31" ref="U156:U190">IF(T156=0,"",IF(T156="IV","Aceptable",IF(T156="III","Mejorable",IF(T156="II","No Aceptable o Aceptable con Control Especifico",IF(T156="I","No Aceptable","")))))</f>
        <v>No Aceptable</v>
      </c>
      <c r="V156" s="60">
        <v>1</v>
      </c>
      <c r="W156" s="58" t="str">
        <f>VLOOKUP(I156,Hoja2!A$3:I$54,6,0)</f>
        <v>SECUELA, CALIFICACIÓN DE ENFERMEDAD LABORAL, MUERTE</v>
      </c>
      <c r="X156" s="63"/>
      <c r="Y156" s="63"/>
      <c r="Z156" s="63"/>
      <c r="AA156" s="64" t="str">
        <f>VLOOKUP(I156,Hoja2!A$3:I$54,7,0)</f>
        <v>NS PLANES DE EMERGENCIA</v>
      </c>
      <c r="AB156" s="64" t="str">
        <f>VLOOKUP(I156,Hoja2!A$3:I$54,8,0)</f>
        <v>REPORTES DE CONDICIONES INSEGURAS</v>
      </c>
      <c r="AC156" s="65" t="str">
        <f>VLOOKUP(I156,Hoja2!A$3:I$54,9,0)</f>
        <v>N/A</v>
      </c>
      <c r="AD156" s="83"/>
      <c r="AE156" s="14"/>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c r="CW156" s="12"/>
      <c r="CX156" s="12"/>
      <c r="CY156" s="12"/>
      <c r="CZ156" s="12"/>
      <c r="DA156" s="12"/>
      <c r="DB156" s="12"/>
      <c r="DC156" s="12"/>
      <c r="DD156" s="12"/>
      <c r="DE156" s="12"/>
      <c r="DF156" s="12"/>
      <c r="DG156" s="12"/>
      <c r="DH156" s="12"/>
      <c r="DI156" s="12"/>
      <c r="DJ156" s="12"/>
      <c r="DK156" s="12"/>
      <c r="DL156" s="12"/>
      <c r="DM156" s="12"/>
      <c r="DN156" s="12"/>
      <c r="DO156" s="12"/>
      <c r="DP156" s="12"/>
      <c r="DQ156" s="12"/>
      <c r="DR156" s="12"/>
      <c r="DS156" s="12"/>
      <c r="DT156" s="12"/>
      <c r="DU156" s="12"/>
      <c r="DV156" s="12"/>
      <c r="DW156" s="12"/>
      <c r="DX156" s="12"/>
      <c r="DY156" s="12"/>
      <c r="DZ156" s="12"/>
      <c r="EA156" s="12"/>
      <c r="EB156" s="12"/>
      <c r="EC156" s="12"/>
      <c r="ED156" s="12"/>
      <c r="EE156" s="12"/>
      <c r="EF156" s="12"/>
      <c r="EG156" s="12"/>
      <c r="EH156" s="12"/>
      <c r="EI156" s="12"/>
      <c r="EJ156" s="12"/>
      <c r="EK156" s="12"/>
      <c r="EL156" s="12"/>
      <c r="EM156" s="12"/>
      <c r="EN156" s="12"/>
      <c r="EO156" s="12"/>
      <c r="EP156" s="12"/>
      <c r="EQ156" s="12"/>
      <c r="ER156" s="12"/>
      <c r="ES156" s="12"/>
      <c r="ET156" s="12"/>
      <c r="EU156" s="15"/>
    </row>
    <row r="157" spans="1:151" s="13" customFormat="1" ht="40.5">
      <c r="A157" s="156"/>
      <c r="B157" s="153"/>
      <c r="C157" s="114"/>
      <c r="D157" s="124"/>
      <c r="E157" s="121"/>
      <c r="F157" s="121"/>
      <c r="G157" s="121"/>
      <c r="H157" s="58" t="str">
        <f>VLOOKUP(I157,Hoja2!A$3:I$54,2,0)</f>
        <v>ESCALERAS SIN BARANDAL, PISOS A DESNIVEL,INFRAESTRUCTURA DÉBIL, OBJETOS MAL UBICADOS, AUSENCIA DE ORDEN Y ASEO</v>
      </c>
      <c r="I157" s="59" t="s">
        <v>247</v>
      </c>
      <c r="J157" s="58" t="str">
        <f>VLOOKUP(I157,Hoja2!A$3:I$54,3,0)</f>
        <v>CAÍDAS DEL MISMO Y DISTINTO NIVEL, FRACTURAS, GOLPE CON OBJETOS, CAÍDA DE OBJETOS, OBSTRUCCIÓN DE VÍAS</v>
      </c>
      <c r="K157" s="60"/>
      <c r="L157" s="58" t="str">
        <f>VLOOKUP(I157,Hoja2!A$3:I$54,4,0)</f>
        <v>PG INSPECCIONES, PG EMERGENCIA</v>
      </c>
      <c r="M157" s="58" t="str">
        <f>VLOOKUP(I157,Hoja2!A$3:I$54,5,0)</f>
        <v>CAPACITACIÓN</v>
      </c>
      <c r="N157" s="61">
        <v>6</v>
      </c>
      <c r="O157" s="61">
        <v>3</v>
      </c>
      <c r="P157" s="61">
        <v>10</v>
      </c>
      <c r="Q157" s="61">
        <f t="shared" si="26"/>
        <v>18</v>
      </c>
      <c r="R157" s="61">
        <f t="shared" si="27"/>
        <v>180</v>
      </c>
      <c r="S157" s="61" t="str">
        <f t="shared" si="28"/>
        <v>A-18</v>
      </c>
      <c r="T157" s="62" t="str">
        <f t="shared" si="29"/>
        <v>II</v>
      </c>
      <c r="U157" s="62" t="str">
        <f t="shared" si="31"/>
        <v>No Aceptable o Aceptable con Control Especifico</v>
      </c>
      <c r="V157" s="60">
        <v>1</v>
      </c>
      <c r="W157" s="58" t="str">
        <f>VLOOKUP(I157,Hoja2!A$3:I$54,6,0)</f>
        <v>SECUELA, CALIFICACIÓN DE ENFERMEDAD LABORAL, MUERTE</v>
      </c>
      <c r="X157" s="65"/>
      <c r="Y157" s="65"/>
      <c r="Z157" s="65"/>
      <c r="AA157" s="64" t="str">
        <f>VLOOKUP(I157,Hoja2!A$3:I$54,7,0)</f>
        <v>N/A</v>
      </c>
      <c r="AB157" s="64" t="str">
        <f>VLOOKUP(I157,Hoja2!A$3:I$54,8,0)</f>
        <v>REPORTES DE CONDICIONES INSEGURAS</v>
      </c>
      <c r="AC157" s="65" t="str">
        <f>VLOOKUP(I157,Hoja2!A$3:I$54,9,0)</f>
        <v>SEGUIMIENTO A ACCIONES PREVENTIVAS Y CORRECTIVAS</v>
      </c>
      <c r="AD157" s="83"/>
      <c r="AE157" s="14"/>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c r="CV157" s="12"/>
      <c r="CW157" s="12"/>
      <c r="CX157" s="12"/>
      <c r="CY157" s="12"/>
      <c r="CZ157" s="12"/>
      <c r="DA157" s="12"/>
      <c r="DB157" s="12"/>
      <c r="DC157" s="12"/>
      <c r="DD157" s="12"/>
      <c r="DE157" s="12"/>
      <c r="DF157" s="12"/>
      <c r="DG157" s="12"/>
      <c r="DH157" s="12"/>
      <c r="DI157" s="12"/>
      <c r="DJ157" s="12"/>
      <c r="DK157" s="12"/>
      <c r="DL157" s="12"/>
      <c r="DM157" s="12"/>
      <c r="DN157" s="12"/>
      <c r="DO157" s="12"/>
      <c r="DP157" s="12"/>
      <c r="DQ157" s="12"/>
      <c r="DR157" s="12"/>
      <c r="DS157" s="12"/>
      <c r="DT157" s="12"/>
      <c r="DU157" s="12"/>
      <c r="DV157" s="12"/>
      <c r="DW157" s="12"/>
      <c r="DX157" s="12"/>
      <c r="DY157" s="12"/>
      <c r="DZ157" s="12"/>
      <c r="EA157" s="12"/>
      <c r="EB157" s="12"/>
      <c r="EC157" s="12"/>
      <c r="ED157" s="12"/>
      <c r="EE157" s="12"/>
      <c r="EF157" s="12"/>
      <c r="EG157" s="12"/>
      <c r="EH157" s="12"/>
      <c r="EI157" s="12"/>
      <c r="EJ157" s="12"/>
      <c r="EK157" s="12"/>
      <c r="EL157" s="12"/>
      <c r="EM157" s="12"/>
      <c r="EN157" s="12"/>
      <c r="EO157" s="12"/>
      <c r="EP157" s="12"/>
      <c r="EQ157" s="12"/>
      <c r="ER157" s="12"/>
      <c r="ES157" s="12"/>
      <c r="ET157" s="12"/>
      <c r="EU157" s="15"/>
    </row>
    <row r="158" spans="1:151" s="13" customFormat="1" ht="40.5">
      <c r="A158" s="156"/>
      <c r="B158" s="153"/>
      <c r="C158" s="114"/>
      <c r="D158" s="124"/>
      <c r="E158" s="121"/>
      <c r="F158" s="121"/>
      <c r="G158" s="121"/>
      <c r="H158" s="58" t="str">
        <f>VLOOKUP(I158,Hoja2!A$3:I$54,2,0)</f>
        <v>LLUVIAS, CRECIENTE DE RIOS Y QUEBRADAS, CAÍDAS DESDE TARAVITAS Y PUENTES</v>
      </c>
      <c r="I158" s="59" t="s">
        <v>334</v>
      </c>
      <c r="J158" s="58" t="str">
        <f>VLOOKUP(I158,Hoja2!A$3:I$54,3,0)</f>
        <v>INMERSIÓN, MUERTE</v>
      </c>
      <c r="K158" s="60"/>
      <c r="L158" s="58" t="str">
        <f>VLOOKUP(I158,Hoja2!A$3:I$54,4,0)</f>
        <v>PG INSPECCIONES, PG EMERGENCIA</v>
      </c>
      <c r="M158" s="58" t="str">
        <f>VLOOKUP(I158,Hoja2!A$3:I$54,5,0)</f>
        <v>CAPACITACIÓN</v>
      </c>
      <c r="N158" s="61">
        <v>6</v>
      </c>
      <c r="O158" s="61">
        <v>3</v>
      </c>
      <c r="P158" s="61">
        <v>10</v>
      </c>
      <c r="Q158" s="61">
        <f t="shared" si="26"/>
        <v>18</v>
      </c>
      <c r="R158" s="61">
        <f t="shared" si="27"/>
        <v>180</v>
      </c>
      <c r="S158" s="61" t="str">
        <f t="shared" si="28"/>
        <v>A-18</v>
      </c>
      <c r="T158" s="66" t="str">
        <f t="shared" si="29"/>
        <v>II</v>
      </c>
      <c r="U158" s="66" t="str">
        <f t="shared" si="31"/>
        <v>No Aceptable o Aceptable con Control Especifico</v>
      </c>
      <c r="V158" s="60">
        <v>1</v>
      </c>
      <c r="W158" s="58" t="str">
        <f>VLOOKUP(I158,Hoja2!A$3:I$54,6,0)</f>
        <v>SECUELA, CALIFICACIÓN DE ENFERMEDAD LABORAL, MUERTE</v>
      </c>
      <c r="X158" s="65"/>
      <c r="Y158" s="65"/>
      <c r="Z158" s="65"/>
      <c r="AA158" s="64" t="str">
        <f>VLOOKUP(I158,Hoja2!A$3:I$54,7,0)</f>
        <v>N/A</v>
      </c>
      <c r="AB158" s="64" t="str">
        <f>VLOOKUP(I158,Hoja2!A$3:I$54,8,0)</f>
        <v>REPORTES DE CONDICIONES INSEGURAS</v>
      </c>
      <c r="AC158" s="65" t="str">
        <f>VLOOKUP(I158,Hoja2!A$3:I$54,9,0)</f>
        <v>SEGUIMIENTO A ACCIONES PREVENTIVAS Y CORRECTIVAS</v>
      </c>
      <c r="AD158" s="83"/>
      <c r="AE158" s="14"/>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c r="CV158" s="12"/>
      <c r="CW158" s="12"/>
      <c r="CX158" s="12"/>
      <c r="CY158" s="12"/>
      <c r="CZ158" s="12"/>
      <c r="DA158" s="12"/>
      <c r="DB158" s="12"/>
      <c r="DC158" s="12"/>
      <c r="DD158" s="12"/>
      <c r="DE158" s="12"/>
      <c r="DF158" s="12"/>
      <c r="DG158" s="12"/>
      <c r="DH158" s="12"/>
      <c r="DI158" s="12"/>
      <c r="DJ158" s="12"/>
      <c r="DK158" s="12"/>
      <c r="DL158" s="12"/>
      <c r="DM158" s="12"/>
      <c r="DN158" s="12"/>
      <c r="DO158" s="12"/>
      <c r="DP158" s="12"/>
      <c r="DQ158" s="12"/>
      <c r="DR158" s="12"/>
      <c r="DS158" s="12"/>
      <c r="DT158" s="12"/>
      <c r="DU158" s="12"/>
      <c r="DV158" s="12"/>
      <c r="DW158" s="12"/>
      <c r="DX158" s="12"/>
      <c r="DY158" s="12"/>
      <c r="DZ158" s="12"/>
      <c r="EA158" s="12"/>
      <c r="EB158" s="12"/>
      <c r="EC158" s="12"/>
      <c r="ED158" s="12"/>
      <c r="EE158" s="12"/>
      <c r="EF158" s="12"/>
      <c r="EG158" s="12"/>
      <c r="EH158" s="12"/>
      <c r="EI158" s="12"/>
      <c r="EJ158" s="12"/>
      <c r="EK158" s="12"/>
      <c r="EL158" s="12"/>
      <c r="EM158" s="12"/>
      <c r="EN158" s="12"/>
      <c r="EO158" s="12"/>
      <c r="EP158" s="12"/>
      <c r="EQ158" s="12"/>
      <c r="ER158" s="12"/>
      <c r="ES158" s="12"/>
      <c r="ET158" s="12"/>
      <c r="EU158" s="15"/>
    </row>
    <row r="159" spans="1:151" s="13" customFormat="1" ht="25.5">
      <c r="A159" s="156"/>
      <c r="B159" s="153"/>
      <c r="C159" s="114"/>
      <c r="D159" s="124"/>
      <c r="E159" s="121"/>
      <c r="F159" s="121"/>
      <c r="G159" s="121"/>
      <c r="H159" s="58" t="str">
        <f>VLOOKUP(I159,Hoja2!A$3:I$54,2,0)</f>
        <v>SUPERFICIES DE TRABAJO IRREGULARES O DESLIZANTES</v>
      </c>
      <c r="I159" s="59" t="s">
        <v>248</v>
      </c>
      <c r="J159" s="58" t="str">
        <f>VLOOKUP(I159,Hoja2!A$3:I$54,3,0)</f>
        <v>CAÍDAS DEL MISMO Y DISTINTO NIVEL, FRACTURAS, GOLPE CON OBJETOS</v>
      </c>
      <c r="K159" s="60"/>
      <c r="L159" s="58" t="str">
        <f>VLOOKUP(I159,Hoja2!A$3:I$54,4,0)</f>
        <v>PG INSPECCIONES, PG EMERGENCIA</v>
      </c>
      <c r="M159" s="58" t="str">
        <f>VLOOKUP(I159,Hoja2!A$3:I$54,5,0)</f>
        <v>CAPACITACIÓN</v>
      </c>
      <c r="N159" s="61">
        <v>6</v>
      </c>
      <c r="O159" s="61">
        <v>4</v>
      </c>
      <c r="P159" s="61">
        <v>25</v>
      </c>
      <c r="Q159" s="61">
        <f t="shared" si="26"/>
        <v>24</v>
      </c>
      <c r="R159" s="61">
        <f t="shared" si="27"/>
        <v>600</v>
      </c>
      <c r="S159" s="61" t="str">
        <f t="shared" si="28"/>
        <v>MA-24</v>
      </c>
      <c r="T159" s="66" t="str">
        <f t="shared" si="29"/>
        <v>I</v>
      </c>
      <c r="U159" s="66" t="str">
        <f t="shared" si="31"/>
        <v>No Aceptable</v>
      </c>
      <c r="V159" s="60">
        <v>1</v>
      </c>
      <c r="W159" s="58" t="str">
        <f>VLOOKUP(I159,Hoja2!A$3:I$54,6,0)</f>
        <v>SECUELA, CALIFICACIÓN DE ENFERMEDAD LABORAL, MUERTE</v>
      </c>
      <c r="X159" s="65"/>
      <c r="Y159" s="65"/>
      <c r="Z159" s="65"/>
      <c r="AA159" s="64" t="str">
        <f>VLOOKUP(I159,Hoja2!A$3:I$54,7,0)</f>
        <v>N/A</v>
      </c>
      <c r="AB159" s="64" t="str">
        <f>VLOOKUP(I159,Hoja2!A$3:I$54,8,0)</f>
        <v>REPORTES DE CONDICIONES INSEGURAS</v>
      </c>
      <c r="AC159" s="65" t="str">
        <f>VLOOKUP(I159,Hoja2!A$3:I$54,9,0)</f>
        <v>SEGUIMIENTO A ACCIONES PREVENTIVAS Y CORRECTIVAS</v>
      </c>
      <c r="AD159" s="83"/>
      <c r="AE159" s="14"/>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c r="CJ159" s="12"/>
      <c r="CK159" s="12"/>
      <c r="CL159" s="12"/>
      <c r="CM159" s="12"/>
      <c r="CN159" s="12"/>
      <c r="CO159" s="12"/>
      <c r="CP159" s="12"/>
      <c r="CQ159" s="12"/>
      <c r="CR159" s="12"/>
      <c r="CS159" s="12"/>
      <c r="CT159" s="12"/>
      <c r="CU159" s="12"/>
      <c r="CV159" s="12"/>
      <c r="CW159" s="12"/>
      <c r="CX159" s="12"/>
      <c r="CY159" s="12"/>
      <c r="CZ159" s="12"/>
      <c r="DA159" s="12"/>
      <c r="DB159" s="12"/>
      <c r="DC159" s="12"/>
      <c r="DD159" s="12"/>
      <c r="DE159" s="12"/>
      <c r="DF159" s="12"/>
      <c r="DG159" s="12"/>
      <c r="DH159" s="12"/>
      <c r="DI159" s="12"/>
      <c r="DJ159" s="12"/>
      <c r="DK159" s="12"/>
      <c r="DL159" s="12"/>
      <c r="DM159" s="12"/>
      <c r="DN159" s="12"/>
      <c r="DO159" s="12"/>
      <c r="DP159" s="12"/>
      <c r="DQ159" s="12"/>
      <c r="DR159" s="12"/>
      <c r="DS159" s="12"/>
      <c r="DT159" s="12"/>
      <c r="DU159" s="12"/>
      <c r="DV159" s="12"/>
      <c r="DW159" s="12"/>
      <c r="DX159" s="12"/>
      <c r="DY159" s="12"/>
      <c r="DZ159" s="12"/>
      <c r="EA159" s="12"/>
      <c r="EB159" s="12"/>
      <c r="EC159" s="12"/>
      <c r="ED159" s="12"/>
      <c r="EE159" s="12"/>
      <c r="EF159" s="12"/>
      <c r="EG159" s="12"/>
      <c r="EH159" s="12"/>
      <c r="EI159" s="12"/>
      <c r="EJ159" s="12"/>
      <c r="EK159" s="12"/>
      <c r="EL159" s="12"/>
      <c r="EM159" s="12"/>
      <c r="EN159" s="12"/>
      <c r="EO159" s="12"/>
      <c r="EP159" s="12"/>
      <c r="EQ159" s="12"/>
      <c r="ER159" s="12"/>
      <c r="ES159" s="12"/>
      <c r="ET159" s="12"/>
      <c r="EU159" s="15"/>
    </row>
    <row r="160" spans="1:151" s="13" customFormat="1" ht="40.5">
      <c r="A160" s="156"/>
      <c r="B160" s="153"/>
      <c r="C160" s="114"/>
      <c r="D160" s="124"/>
      <c r="E160" s="121"/>
      <c r="F160" s="121"/>
      <c r="G160" s="121"/>
      <c r="H160" s="58" t="str">
        <f>VLOOKUP(I160,Hoja2!A$3:I$54,2,0)</f>
        <v>SISTEMAS Y MEDIDAS DE ALMACENAMIENTO</v>
      </c>
      <c r="I160" s="59" t="s">
        <v>249</v>
      </c>
      <c r="J160" s="58" t="str">
        <f>VLOOKUP(I160,Hoja2!A$3:I$54,3,0)</f>
        <v>CAÍDAS DEL MISMO Y DISTINTO NIVEL, FRACTURAS, GOLPE CON OBJETOS, CAÍDA DE OBJETOS, OBSTRUCCIÓN DE VÍAS</v>
      </c>
      <c r="K160" s="60"/>
      <c r="L160" s="58" t="str">
        <f>VLOOKUP(I160,Hoja2!A$3:I$54,4,0)</f>
        <v>PG INSPECCIONES, PG EMERGENCIA</v>
      </c>
      <c r="M160" s="58" t="str">
        <f>VLOOKUP(I160,Hoja2!A$3:I$54,5,0)</f>
        <v>CAPACITACIÓN</v>
      </c>
      <c r="N160" s="61">
        <v>6</v>
      </c>
      <c r="O160" s="61">
        <v>3</v>
      </c>
      <c r="P160" s="61">
        <v>10</v>
      </c>
      <c r="Q160" s="61">
        <f t="shared" si="26"/>
        <v>18</v>
      </c>
      <c r="R160" s="61">
        <f t="shared" si="27"/>
        <v>180</v>
      </c>
      <c r="S160" s="61" t="str">
        <f t="shared" si="28"/>
        <v>A-18</v>
      </c>
      <c r="T160" s="66" t="str">
        <f t="shared" si="29"/>
        <v>II</v>
      </c>
      <c r="U160" s="66" t="str">
        <f t="shared" si="31"/>
        <v>No Aceptable o Aceptable con Control Especifico</v>
      </c>
      <c r="V160" s="60">
        <v>1</v>
      </c>
      <c r="W160" s="58" t="str">
        <f>VLOOKUP(I160,Hoja2!A$3:I$54,6,0)</f>
        <v>SECUELA, CALIFICACIÓN DE ENFERMEDAD LABORAL, MUERTE</v>
      </c>
      <c r="X160" s="65"/>
      <c r="Y160" s="65"/>
      <c r="Z160" s="65"/>
      <c r="AA160" s="64" t="str">
        <f>VLOOKUP(I160,Hoja2!A$3:I$54,7,0)</f>
        <v>N/A</v>
      </c>
      <c r="AB160" s="64" t="str">
        <f>VLOOKUP(I160,Hoja2!A$3:I$54,8,0)</f>
        <v>REPORTES DE CONDICIONES INSEGURAS</v>
      </c>
      <c r="AC160" s="65" t="str">
        <f>VLOOKUP(I160,Hoja2!A$3:I$54,9,0)</f>
        <v>SEGUIMIENTO A ACCIONES PREVENTIVAS Y CORRECTIVAS</v>
      </c>
      <c r="AD160" s="83"/>
      <c r="AE160" s="14"/>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2"/>
      <c r="DZ160" s="12"/>
      <c r="EA160" s="12"/>
      <c r="EB160" s="12"/>
      <c r="EC160" s="12"/>
      <c r="ED160" s="12"/>
      <c r="EE160" s="12"/>
      <c r="EF160" s="12"/>
      <c r="EG160" s="12"/>
      <c r="EH160" s="12"/>
      <c r="EI160" s="12"/>
      <c r="EJ160" s="12"/>
      <c r="EK160" s="12"/>
      <c r="EL160" s="12"/>
      <c r="EM160" s="12"/>
      <c r="EN160" s="12"/>
      <c r="EO160" s="12"/>
      <c r="EP160" s="12"/>
      <c r="EQ160" s="12"/>
      <c r="ER160" s="12"/>
      <c r="ES160" s="12"/>
      <c r="ET160" s="12"/>
      <c r="EU160" s="15"/>
    </row>
    <row r="161" spans="1:151" s="13" customFormat="1" ht="40.5">
      <c r="A161" s="156"/>
      <c r="B161" s="153"/>
      <c r="C161" s="114"/>
      <c r="D161" s="124"/>
      <c r="E161" s="121"/>
      <c r="F161" s="121"/>
      <c r="G161" s="121"/>
      <c r="H161" s="58" t="str">
        <f>VLOOKUP(I161,Hoja2!A$3:I$54,2,0)</f>
        <v>ATROPELLAMIENTO, ENVESTIDA</v>
      </c>
      <c r="I161" s="59" t="s">
        <v>189</v>
      </c>
      <c r="J161" s="58" t="str">
        <f>VLOOKUP(I161,Hoja2!A$3:I$54,3,0)</f>
        <v>LESIONES, PÉRDIDAS MATERIALES, MUERTE</v>
      </c>
      <c r="K161" s="60"/>
      <c r="L161" s="58" t="str">
        <f>VLOOKUP(I161,Hoja2!A$3:I$54,4,0)</f>
        <v>PG INSPECCIONES, PG EMERGENCIA</v>
      </c>
      <c r="M161" s="58" t="str">
        <f>VLOOKUP(I161,Hoja2!A$3:I$54,5,0)</f>
        <v>PG SEGURIDAD VIAL</v>
      </c>
      <c r="N161" s="61">
        <v>2</v>
      </c>
      <c r="O161" s="61">
        <v>4</v>
      </c>
      <c r="P161" s="61">
        <v>25</v>
      </c>
      <c r="Q161" s="61">
        <f t="shared" si="26"/>
        <v>8</v>
      </c>
      <c r="R161" s="61">
        <f t="shared" si="27"/>
        <v>200</v>
      </c>
      <c r="S161" s="61" t="str">
        <f t="shared" si="28"/>
        <v>M-8</v>
      </c>
      <c r="T161" s="62" t="str">
        <f t="shared" si="29"/>
        <v>II</v>
      </c>
      <c r="U161" s="62" t="str">
        <f t="shared" si="31"/>
        <v>No Aceptable o Aceptable con Control Especifico</v>
      </c>
      <c r="V161" s="60">
        <v>1</v>
      </c>
      <c r="W161" s="58" t="str">
        <f>VLOOKUP(I161,Hoja2!A$3:I$54,6,0)</f>
        <v>SECUELA, CALIFICACIÓN DE ENFERMEDAD LABORAL, MUERTE</v>
      </c>
      <c r="X161" s="65"/>
      <c r="Y161" s="65"/>
      <c r="Z161" s="65"/>
      <c r="AA161" s="64" t="str">
        <f>VLOOKUP(I161,Hoja2!A$3:I$54,7,0)</f>
        <v>NS SEGURIDAD VIAL</v>
      </c>
      <c r="AB161" s="64" t="str">
        <f>VLOOKUP(I161,Hoja2!A$3:I$54,8,0)</f>
        <v>REPORTE DE CONDICIONES</v>
      </c>
      <c r="AC161" s="65" t="str">
        <f>VLOOKUP(I161,Hoja2!A$3:I$54,9,0)</f>
        <v>LISTAS PREOPERACIONALES, MANTENIMIENTO PREVENTIVO Y CORRECTIVO</v>
      </c>
      <c r="AD161" s="83"/>
      <c r="AE161" s="14"/>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2"/>
      <c r="CG161" s="12"/>
      <c r="CH161" s="12"/>
      <c r="CI161" s="12"/>
      <c r="CJ161" s="12"/>
      <c r="CK161" s="12"/>
      <c r="CL161" s="12"/>
      <c r="CM161" s="12"/>
      <c r="CN161" s="12"/>
      <c r="CO161" s="12"/>
      <c r="CP161" s="12"/>
      <c r="CQ161" s="12"/>
      <c r="CR161" s="12"/>
      <c r="CS161" s="12"/>
      <c r="CT161" s="12"/>
      <c r="CU161" s="12"/>
      <c r="CV161" s="12"/>
      <c r="CW161" s="12"/>
      <c r="CX161" s="12"/>
      <c r="CY161" s="12"/>
      <c r="CZ161" s="12"/>
      <c r="DA161" s="12"/>
      <c r="DB161" s="12"/>
      <c r="DC161" s="12"/>
      <c r="DD161" s="12"/>
      <c r="DE161" s="12"/>
      <c r="DF161" s="12"/>
      <c r="DG161" s="12"/>
      <c r="DH161" s="12"/>
      <c r="DI161" s="12"/>
      <c r="DJ161" s="12"/>
      <c r="DK161" s="12"/>
      <c r="DL161" s="12"/>
      <c r="DM161" s="12"/>
      <c r="DN161" s="12"/>
      <c r="DO161" s="12"/>
      <c r="DP161" s="12"/>
      <c r="DQ161" s="12"/>
      <c r="DR161" s="12"/>
      <c r="DS161" s="12"/>
      <c r="DT161" s="12"/>
      <c r="DU161" s="12"/>
      <c r="DV161" s="12"/>
      <c r="DW161" s="12"/>
      <c r="DX161" s="12"/>
      <c r="DY161" s="12"/>
      <c r="DZ161" s="12"/>
      <c r="EA161" s="12"/>
      <c r="EB161" s="12"/>
      <c r="EC161" s="12"/>
      <c r="ED161" s="12"/>
      <c r="EE161" s="12"/>
      <c r="EF161" s="12"/>
      <c r="EG161" s="12"/>
      <c r="EH161" s="12"/>
      <c r="EI161" s="12"/>
      <c r="EJ161" s="12"/>
      <c r="EK161" s="12"/>
      <c r="EL161" s="12"/>
      <c r="EM161" s="12"/>
      <c r="EN161" s="12"/>
      <c r="EO161" s="12"/>
      <c r="EP161" s="12"/>
      <c r="EQ161" s="12"/>
      <c r="ER161" s="12"/>
      <c r="ES161" s="12"/>
      <c r="ET161" s="12"/>
      <c r="EU161" s="15"/>
    </row>
    <row r="162" spans="1:151" s="13" customFormat="1" ht="40.5">
      <c r="A162" s="156"/>
      <c r="B162" s="153"/>
      <c r="C162" s="114"/>
      <c r="D162" s="124"/>
      <c r="E162" s="121"/>
      <c r="F162" s="121"/>
      <c r="G162" s="121"/>
      <c r="H162" s="58" t="str">
        <f>VLOOKUP(I162,Hoja2!A$3:I$54,2,0)</f>
        <v>ATRACO, ROBO, ATENTADO, SECUESTROS, DE ORDEN PÚBLICO</v>
      </c>
      <c r="I162" s="59" t="s">
        <v>180</v>
      </c>
      <c r="J162" s="58" t="str">
        <f>VLOOKUP(I162,Hoja2!A$3:I$54,3,0)</f>
        <v>HERIDAS, LESIONES FÍSICAS / PSICOLÓGICAS</v>
      </c>
      <c r="K162" s="60"/>
      <c r="L162" s="58" t="str">
        <f>VLOOKUP(I162,Hoja2!A$3:I$54,4,0)</f>
        <v>PG INSPECCIONES, PG EMERGENCIA</v>
      </c>
      <c r="M162" s="58" t="str">
        <f>VLOOKUP(I162,Hoja2!A$3:I$54,5,0)</f>
        <v>UNIFORMES CORPORATIVOS, CHAQUETAS CORPORATIVAS, CARNETIZACIÓN</v>
      </c>
      <c r="N162" s="61">
        <v>6</v>
      </c>
      <c r="O162" s="61">
        <v>3</v>
      </c>
      <c r="P162" s="61">
        <v>25</v>
      </c>
      <c r="Q162" s="61">
        <f t="shared" si="26"/>
        <v>18</v>
      </c>
      <c r="R162" s="61">
        <f t="shared" si="27"/>
        <v>450</v>
      </c>
      <c r="S162" s="61" t="str">
        <f t="shared" si="28"/>
        <v>A-18</v>
      </c>
      <c r="T162" s="62" t="str">
        <f t="shared" si="29"/>
        <v>II</v>
      </c>
      <c r="U162" s="62" t="str">
        <f t="shared" si="31"/>
        <v>No Aceptable o Aceptable con Control Especifico</v>
      </c>
      <c r="V162" s="60">
        <v>1</v>
      </c>
      <c r="W162" s="58" t="str">
        <f>VLOOKUP(I162,Hoja2!A$3:I$54,6,0)</f>
        <v>SECUELA, CALIFICACIÓN DE ENFERMEDAD LABORAL, MUERTE</v>
      </c>
      <c r="X162" s="65"/>
      <c r="Y162" s="65"/>
      <c r="Z162" s="65"/>
      <c r="AA162" s="64" t="str">
        <f>VLOOKUP(I162,Hoja2!A$3:I$54,7,0)</f>
        <v>N/A</v>
      </c>
      <c r="AB162" s="64" t="str">
        <f>VLOOKUP(I162,Hoja2!A$3:I$54,8,0)</f>
        <v>BUENAS PRACTICAS, APLICACIÓN DE PROCEDIMIENTOS</v>
      </c>
      <c r="AC162" s="65" t="str">
        <f>VLOOKUP(I162,Hoja2!A$3:I$54,9,0)</f>
        <v>BUENAS PRACTICAS</v>
      </c>
      <c r="AD162" s="83"/>
      <c r="AE162" s="14"/>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c r="CI162" s="12"/>
      <c r="CJ162" s="12"/>
      <c r="CK162" s="12"/>
      <c r="CL162" s="12"/>
      <c r="CM162" s="12"/>
      <c r="CN162" s="12"/>
      <c r="CO162" s="12"/>
      <c r="CP162" s="12"/>
      <c r="CQ162" s="12"/>
      <c r="CR162" s="12"/>
      <c r="CS162" s="12"/>
      <c r="CT162" s="12"/>
      <c r="CU162" s="12"/>
      <c r="CV162" s="12"/>
      <c r="CW162" s="12"/>
      <c r="CX162" s="12"/>
      <c r="CY162" s="12"/>
      <c r="CZ162" s="12"/>
      <c r="DA162" s="12"/>
      <c r="DB162" s="12"/>
      <c r="DC162" s="12"/>
      <c r="DD162" s="12"/>
      <c r="DE162" s="12"/>
      <c r="DF162" s="12"/>
      <c r="DG162" s="12"/>
      <c r="DH162" s="12"/>
      <c r="DI162" s="12"/>
      <c r="DJ162" s="12"/>
      <c r="DK162" s="12"/>
      <c r="DL162" s="12"/>
      <c r="DM162" s="12"/>
      <c r="DN162" s="12"/>
      <c r="DO162" s="12"/>
      <c r="DP162" s="12"/>
      <c r="DQ162" s="12"/>
      <c r="DR162" s="12"/>
      <c r="DS162" s="12"/>
      <c r="DT162" s="12"/>
      <c r="DU162" s="12"/>
      <c r="DV162" s="12"/>
      <c r="DW162" s="12"/>
      <c r="DX162" s="12"/>
      <c r="DY162" s="12"/>
      <c r="DZ162" s="12"/>
      <c r="EA162" s="12"/>
      <c r="EB162" s="12"/>
      <c r="EC162" s="12"/>
      <c r="ED162" s="12"/>
      <c r="EE162" s="12"/>
      <c r="EF162" s="12"/>
      <c r="EG162" s="12"/>
      <c r="EH162" s="12"/>
      <c r="EI162" s="12"/>
      <c r="EJ162" s="12"/>
      <c r="EK162" s="12"/>
      <c r="EL162" s="12"/>
      <c r="EM162" s="12"/>
      <c r="EN162" s="12"/>
      <c r="EO162" s="12"/>
      <c r="EP162" s="12"/>
      <c r="EQ162" s="12"/>
      <c r="ER162" s="12"/>
      <c r="ES162" s="12"/>
      <c r="ET162" s="12"/>
      <c r="EU162" s="15"/>
    </row>
    <row r="163" spans="1:151" s="13" customFormat="1" ht="25.5">
      <c r="A163" s="156"/>
      <c r="B163" s="153"/>
      <c r="C163" s="114"/>
      <c r="D163" s="124"/>
      <c r="E163" s="121"/>
      <c r="F163" s="121"/>
      <c r="G163" s="121"/>
      <c r="H163" s="58" t="str">
        <f>VLOOKUP(I163,Hoja2!A$3:I$54,2,0)</f>
        <v>EXPLOSION, FUGA, DERRAME E INCENDIO</v>
      </c>
      <c r="I163" s="59" t="s">
        <v>230</v>
      </c>
      <c r="J163" s="58" t="str">
        <f>VLOOKUP(I163,Hoja2!A$3:I$54,3,0)</f>
        <v>INTOXICACIÓN, QUEMADURAS, LESIONES, ATRAPAMIENTO</v>
      </c>
      <c r="K163" s="60"/>
      <c r="L163" s="58" t="str">
        <f>VLOOKUP(I163,Hoja2!A$3:I$54,4,0)</f>
        <v>PG INSPECCIONES, PG EMERGENCIA</v>
      </c>
      <c r="M163" s="58" t="str">
        <f>VLOOKUP(I163,Hoja2!A$3:I$54,5,0)</f>
        <v>NO OBSERVADO</v>
      </c>
      <c r="N163" s="61">
        <v>2</v>
      </c>
      <c r="O163" s="61">
        <v>2</v>
      </c>
      <c r="P163" s="61">
        <v>10</v>
      </c>
      <c r="Q163" s="61">
        <f t="shared" si="26"/>
        <v>4</v>
      </c>
      <c r="R163" s="61">
        <f t="shared" si="27"/>
        <v>40</v>
      </c>
      <c r="S163" s="61" t="str">
        <f t="shared" si="28"/>
        <v>B-4</v>
      </c>
      <c r="T163" s="62" t="str">
        <f t="shared" si="29"/>
        <v>III</v>
      </c>
      <c r="U163" s="62" t="str">
        <f t="shared" si="31"/>
        <v>Mejorable</v>
      </c>
      <c r="V163" s="60">
        <v>1</v>
      </c>
      <c r="W163" s="58" t="str">
        <f>VLOOKUP(I163,Hoja2!A$3:I$54,6,0)</f>
        <v>SECUELA, CALIFICACIÓN DE ENFERMEDAD LABORAL, MUERTE</v>
      </c>
      <c r="X163" s="65"/>
      <c r="Y163" s="65"/>
      <c r="Z163" s="65"/>
      <c r="AA163" s="64" t="str">
        <f>VLOOKUP(I163,Hoja2!A$3:I$54,7,0)</f>
        <v>NS PLANES DE EMERGENCIA</v>
      </c>
      <c r="AB163" s="64" t="str">
        <f>VLOOKUP(I163,Hoja2!A$3:I$54,8,0)</f>
        <v>PROTOCOLOS DE EVACUACIÓN, PUNTO DE ENCUENTRO</v>
      </c>
      <c r="AC163" s="65" t="str">
        <f>VLOOKUP(I163,Hoja2!A$3:I$54,9,0)</f>
        <v>N/A</v>
      </c>
      <c r="AD163" s="83"/>
      <c r="AE163" s="14"/>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J163" s="12"/>
      <c r="CK163" s="12"/>
      <c r="CL163" s="12"/>
      <c r="CM163" s="12"/>
      <c r="CN163" s="12"/>
      <c r="CO163" s="12"/>
      <c r="CP163" s="12"/>
      <c r="CQ163" s="12"/>
      <c r="CR163" s="12"/>
      <c r="CS163" s="12"/>
      <c r="CT163" s="12"/>
      <c r="CU163" s="12"/>
      <c r="CV163" s="12"/>
      <c r="CW163" s="12"/>
      <c r="CX163" s="12"/>
      <c r="CY163" s="12"/>
      <c r="CZ163" s="12"/>
      <c r="DA163" s="12"/>
      <c r="DB163" s="12"/>
      <c r="DC163" s="12"/>
      <c r="DD163" s="12"/>
      <c r="DE163" s="12"/>
      <c r="DF163" s="12"/>
      <c r="DG163" s="12"/>
      <c r="DH163" s="12"/>
      <c r="DI163" s="12"/>
      <c r="DJ163" s="12"/>
      <c r="DK163" s="12"/>
      <c r="DL163" s="12"/>
      <c r="DM163" s="12"/>
      <c r="DN163" s="12"/>
      <c r="DO163" s="12"/>
      <c r="DP163" s="12"/>
      <c r="DQ163" s="12"/>
      <c r="DR163" s="12"/>
      <c r="DS163" s="12"/>
      <c r="DT163" s="12"/>
      <c r="DU163" s="12"/>
      <c r="DV163" s="12"/>
      <c r="DW163" s="12"/>
      <c r="DX163" s="12"/>
      <c r="DY163" s="12"/>
      <c r="DZ163" s="12"/>
      <c r="EA163" s="12"/>
      <c r="EB163" s="12"/>
      <c r="EC163" s="12"/>
      <c r="ED163" s="12"/>
      <c r="EE163" s="12"/>
      <c r="EF163" s="12"/>
      <c r="EG163" s="12"/>
      <c r="EH163" s="12"/>
      <c r="EI163" s="12"/>
      <c r="EJ163" s="12"/>
      <c r="EK163" s="12"/>
      <c r="EL163" s="12"/>
      <c r="EM163" s="12"/>
      <c r="EN163" s="12"/>
      <c r="EO163" s="12"/>
      <c r="EP163" s="12"/>
      <c r="EQ163" s="12"/>
      <c r="ER163" s="12"/>
      <c r="ES163" s="12"/>
      <c r="ET163" s="12"/>
      <c r="EU163" s="15"/>
    </row>
    <row r="164" spans="1:151" s="13" customFormat="1" ht="51">
      <c r="A164" s="156"/>
      <c r="B164" s="153"/>
      <c r="C164" s="114"/>
      <c r="D164" s="124"/>
      <c r="E164" s="121"/>
      <c r="F164" s="121"/>
      <c r="G164" s="121"/>
      <c r="H164" s="108" t="str">
        <f>VLOOKUP(I164,Hoja2!A$3:I$54,2,0)</f>
        <v>MÁQUINARIA Y EQUIPO</v>
      </c>
      <c r="I164" s="59" t="s">
        <v>168</v>
      </c>
      <c r="J164" s="108" t="str">
        <f>VLOOKUP(I164,Hoja2!A$3:I$54,3,0)</f>
        <v>ATRAPAMIENTO, AMPUTACIÓN, APLASTAMIENTO, FRACTURA</v>
      </c>
      <c r="K164" s="60"/>
      <c r="L164" s="108" t="str">
        <f>VLOOKUP(I164,Hoja2!A$3:I$54,4,0)</f>
        <v>PG INSPECCIONES, PG EMERGENCIA, REQUISITOS PARA MANEJO DE MÁQUINAS, REQUISITOS PARA REALIZAR LABORES EN TALLERES</v>
      </c>
      <c r="M164" s="108" t="str">
        <f>VLOOKUP(I164,Hoja2!A$3:I$54,5,0)</f>
        <v>ELEMENTOS DE PROTECCIÓN PERSONAL</v>
      </c>
      <c r="N164" s="61">
        <v>2</v>
      </c>
      <c r="O164" s="61">
        <v>1</v>
      </c>
      <c r="P164" s="61">
        <v>10</v>
      </c>
      <c r="Q164" s="61">
        <f t="shared" si="26"/>
        <v>2</v>
      </c>
      <c r="R164" s="61">
        <f t="shared" si="27"/>
        <v>20</v>
      </c>
      <c r="S164" s="61" t="str">
        <f t="shared" si="28"/>
        <v>B-2</v>
      </c>
      <c r="T164" s="62" t="str">
        <f t="shared" si="29"/>
        <v>IV</v>
      </c>
      <c r="U164" s="62" t="str">
        <f t="shared" si="31"/>
        <v>Aceptable</v>
      </c>
      <c r="V164" s="60">
        <v>1</v>
      </c>
      <c r="W164" s="108" t="str">
        <f>VLOOKUP(I164,Hoja2!A$3:I$54,6,0)</f>
        <v>SECUELA, CALIFICACIÓN DE ENFERMEDAD LABORAL, MUERTE</v>
      </c>
      <c r="X164" s="65"/>
      <c r="Y164" s="65"/>
      <c r="Z164" s="65"/>
      <c r="AA164" s="64" t="str">
        <f>VLOOKUP(I164,Hoja2!A$3:I$54,7,0)</f>
        <v>NS EQUIPOS</v>
      </c>
      <c r="AB164" s="64" t="str">
        <f>VLOOKUP(I164,Hoja2!A$3:I$54,8,0)</f>
        <v>BUENAS PRACTICAS, PROCEDIMIENTOS, INSPECCIONES PREUSO OPERACIONALES</v>
      </c>
      <c r="AC164" s="65" t="str">
        <f>VLOOKUP(I164,Hoja2!A$3:I$54,9,0)</f>
        <v>INSPECCIONES PREOPERACIONALES</v>
      </c>
      <c r="AD164" s="83"/>
      <c r="AE164" s="14"/>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c r="CJ164" s="12"/>
      <c r="CK164" s="12"/>
      <c r="CL164" s="12"/>
      <c r="CM164" s="12"/>
      <c r="CN164" s="12"/>
      <c r="CO164" s="12"/>
      <c r="CP164" s="12"/>
      <c r="CQ164" s="12"/>
      <c r="CR164" s="12"/>
      <c r="CS164" s="12"/>
      <c r="CT164" s="12"/>
      <c r="CU164" s="12"/>
      <c r="CV164" s="12"/>
      <c r="CW164" s="12"/>
      <c r="CX164" s="12"/>
      <c r="CY164" s="12"/>
      <c r="CZ164" s="12"/>
      <c r="DA164" s="12"/>
      <c r="DB164" s="12"/>
      <c r="DC164" s="12"/>
      <c r="DD164" s="12"/>
      <c r="DE164" s="12"/>
      <c r="DF164" s="12"/>
      <c r="DG164" s="12"/>
      <c r="DH164" s="12"/>
      <c r="DI164" s="12"/>
      <c r="DJ164" s="12"/>
      <c r="DK164" s="12"/>
      <c r="DL164" s="12"/>
      <c r="DM164" s="12"/>
      <c r="DN164" s="12"/>
      <c r="DO164" s="12"/>
      <c r="DP164" s="12"/>
      <c r="DQ164" s="12"/>
      <c r="DR164" s="12"/>
      <c r="DS164" s="12"/>
      <c r="DT164" s="12"/>
      <c r="DU164" s="12"/>
      <c r="DV164" s="12"/>
      <c r="DW164" s="12"/>
      <c r="DX164" s="12"/>
      <c r="DY164" s="12"/>
      <c r="DZ164" s="12"/>
      <c r="EA164" s="12"/>
      <c r="EB164" s="12"/>
      <c r="EC164" s="12"/>
      <c r="ED164" s="12"/>
      <c r="EE164" s="12"/>
      <c r="EF164" s="12"/>
      <c r="EG164" s="12"/>
      <c r="EH164" s="12"/>
      <c r="EI164" s="12"/>
      <c r="EJ164" s="12"/>
      <c r="EK164" s="12"/>
      <c r="EL164" s="12"/>
      <c r="EM164" s="12"/>
      <c r="EN164" s="12"/>
      <c r="EO164" s="12"/>
      <c r="EP164" s="12"/>
      <c r="EQ164" s="12"/>
      <c r="ER164" s="12"/>
      <c r="ES164" s="12"/>
      <c r="ET164" s="12"/>
      <c r="EU164" s="15"/>
    </row>
    <row r="165" spans="1:151" s="13" customFormat="1" ht="63.75">
      <c r="A165" s="156"/>
      <c r="B165" s="153"/>
      <c r="C165" s="114"/>
      <c r="D165" s="124"/>
      <c r="E165" s="121"/>
      <c r="F165" s="121"/>
      <c r="G165" s="121"/>
      <c r="H165" s="108" t="str">
        <f>VLOOKUP(I165,Hoja2!A$3:I$54,2,0)</f>
        <v>HERRAMIENTAS MANUALES</v>
      </c>
      <c r="I165" s="59" t="s">
        <v>174</v>
      </c>
      <c r="J165" s="108" t="str">
        <f>VLOOKUP(I165,Hoja2!A$3:I$54,3,0)</f>
        <v>QUEMADURAS, LESIONES, PELLIZCOS, APLASTAMIENTOS</v>
      </c>
      <c r="K165" s="60"/>
      <c r="L165" s="108" t="str">
        <f>VLOOKUP(I165,Hoja2!A$3:I$54,4,0)</f>
        <v>REQUISITOS MANEJO DE EQUIPOS EMPLEADOS EN LABORES DE CONSTRUCCION ACUEDUCTO Y ALCANTARILLADO, PG INSPECCIONES,PG EMERGENCIA, REQUISITOS  PARA EL MANEJO DE MÁQUINAS HERRAMIENTAS</v>
      </c>
      <c r="M165" s="108" t="str">
        <f>VLOOKUP(I165,Hoja2!A$3:I$54,5,0)</f>
        <v>ELEMENTOS DE PROTECCIÓN PERSONAL</v>
      </c>
      <c r="N165" s="61">
        <v>2</v>
      </c>
      <c r="O165" s="61">
        <v>1</v>
      </c>
      <c r="P165" s="61">
        <v>10</v>
      </c>
      <c r="Q165" s="61">
        <f t="shared" si="26"/>
        <v>2</v>
      </c>
      <c r="R165" s="61">
        <f t="shared" si="27"/>
        <v>20</v>
      </c>
      <c r="S165" s="61" t="str">
        <f t="shared" si="28"/>
        <v>B-2</v>
      </c>
      <c r="T165" s="62" t="str">
        <f t="shared" si="29"/>
        <v>IV</v>
      </c>
      <c r="U165" s="62" t="str">
        <f t="shared" si="31"/>
        <v>Aceptable</v>
      </c>
      <c r="V165" s="60">
        <v>1</v>
      </c>
      <c r="W165" s="108" t="str">
        <f>VLOOKUP(I165,Hoja2!A$3:I$54,6,0)</f>
        <v>SECUELA, CALIFICACIÓN DE ENFERMEDAD LABORAL</v>
      </c>
      <c r="X165" s="65"/>
      <c r="Y165" s="65"/>
      <c r="Z165" s="65"/>
      <c r="AA165" s="64" t="str">
        <f>VLOOKUP(I165,Hoja2!A$3:I$54,7,0)</f>
        <v>NS HERRAMIENTAS</v>
      </c>
      <c r="AB165" s="64" t="str">
        <f>VLOOKUP(I165,Hoja2!A$3:I$54,8,0)</f>
        <v>BUENAS PRACTICAS,  INSPECCIONES OPERACIONALES</v>
      </c>
      <c r="AC165" s="65" t="str">
        <f>VLOOKUP(I165,Hoja2!A$3:I$54,9,0)</f>
        <v>INSPECCIONES PREOPERACIONALES</v>
      </c>
      <c r="AD165" s="83"/>
      <c r="AE165" s="14"/>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c r="CJ165" s="12"/>
      <c r="CK165" s="12"/>
      <c r="CL165" s="12"/>
      <c r="CM165" s="12"/>
      <c r="CN165" s="12"/>
      <c r="CO165" s="12"/>
      <c r="CP165" s="12"/>
      <c r="CQ165" s="12"/>
      <c r="CR165" s="12"/>
      <c r="CS165" s="12"/>
      <c r="CT165" s="12"/>
      <c r="CU165" s="12"/>
      <c r="CV165" s="12"/>
      <c r="CW165" s="12"/>
      <c r="CX165" s="12"/>
      <c r="CY165" s="12"/>
      <c r="CZ165" s="12"/>
      <c r="DA165" s="12"/>
      <c r="DB165" s="12"/>
      <c r="DC165" s="12"/>
      <c r="DD165" s="12"/>
      <c r="DE165" s="12"/>
      <c r="DF165" s="12"/>
      <c r="DG165" s="12"/>
      <c r="DH165" s="12"/>
      <c r="DI165" s="12"/>
      <c r="DJ165" s="12"/>
      <c r="DK165" s="12"/>
      <c r="DL165" s="12"/>
      <c r="DM165" s="12"/>
      <c r="DN165" s="12"/>
      <c r="DO165" s="12"/>
      <c r="DP165" s="12"/>
      <c r="DQ165" s="12"/>
      <c r="DR165" s="12"/>
      <c r="DS165" s="12"/>
      <c r="DT165" s="12"/>
      <c r="DU165" s="12"/>
      <c r="DV165" s="12"/>
      <c r="DW165" s="12"/>
      <c r="DX165" s="12"/>
      <c r="DY165" s="12"/>
      <c r="DZ165" s="12"/>
      <c r="EA165" s="12"/>
      <c r="EB165" s="12"/>
      <c r="EC165" s="12"/>
      <c r="ED165" s="12"/>
      <c r="EE165" s="12"/>
      <c r="EF165" s="12"/>
      <c r="EG165" s="12"/>
      <c r="EH165" s="12"/>
      <c r="EI165" s="12"/>
      <c r="EJ165" s="12"/>
      <c r="EK165" s="12"/>
      <c r="EL165" s="12"/>
      <c r="EM165" s="12"/>
      <c r="EN165" s="12"/>
      <c r="EO165" s="12"/>
      <c r="EP165" s="12"/>
      <c r="EQ165" s="12"/>
      <c r="ER165" s="12"/>
      <c r="ES165" s="12"/>
      <c r="ET165" s="12"/>
      <c r="EU165" s="15"/>
    </row>
    <row r="166" spans="1:151" s="13" customFormat="1" ht="40.5">
      <c r="A166" s="156"/>
      <c r="B166" s="153"/>
      <c r="C166" s="114"/>
      <c r="D166" s="124"/>
      <c r="E166" s="121"/>
      <c r="F166" s="121"/>
      <c r="G166" s="121"/>
      <c r="H166" s="108" t="str">
        <f>VLOOKUP(I166,Hoja2!A$3:I$54,2,0)</f>
        <v>MANTENIMIENTO DE PUENTE GRUAS, LIMPIEZA DE CANALES, MANTENIMIENTO DE INSTALACIONES LOCATIVAS, MANTENIMIENTO Y REPARACION DE POZOS</v>
      </c>
      <c r="I166" s="59" t="s">
        <v>203</v>
      </c>
      <c r="J166" s="108" t="str">
        <f>VLOOKUP(I166,Hoja2!A$3:I$54,3,0)</f>
        <v>LESIONES, FRACTURAS</v>
      </c>
      <c r="K166" s="60"/>
      <c r="L166" s="108" t="str">
        <f>VLOOKUP(I166,Hoja2!A$3:I$54,4,0)</f>
        <v>PG INSPECCIONES, PG EMERGENCIA, REQUISITOS MÍNIMOS DE SEGURIDAD E HIGIENE PARA TRABAJOS EN ALTURAS</v>
      </c>
      <c r="M166" s="108" t="str">
        <f>VLOOKUP(I166,Hoja2!A$3:I$54,5,0)</f>
        <v>ELEMENTOS DE PROTECCIÓN PERSONAL</v>
      </c>
      <c r="N166" s="61">
        <v>6</v>
      </c>
      <c r="O166" s="61">
        <v>3</v>
      </c>
      <c r="P166" s="61">
        <v>25</v>
      </c>
      <c r="Q166" s="61">
        <f t="shared" si="26"/>
        <v>18</v>
      </c>
      <c r="R166" s="61">
        <f t="shared" si="27"/>
        <v>450</v>
      </c>
      <c r="S166" s="61" t="str">
        <f t="shared" si="28"/>
        <v>A-18</v>
      </c>
      <c r="T166" s="62" t="str">
        <f t="shared" si="29"/>
        <v>II</v>
      </c>
      <c r="U166" s="62" t="str">
        <f t="shared" si="31"/>
        <v>No Aceptable o Aceptable con Control Especifico</v>
      </c>
      <c r="V166" s="60">
        <v>1</v>
      </c>
      <c r="W166" s="108" t="str">
        <f>VLOOKUP(I166,Hoja2!A$3:I$54,6,0)</f>
        <v>SECUELA, CALIFICACIÓN DE ENFERMEDAD LABORAL, MUERTE</v>
      </c>
      <c r="X166" s="65"/>
      <c r="Y166" s="65"/>
      <c r="Z166" s="65"/>
      <c r="AA166" s="64" t="str">
        <f>VLOOKUP(I166,Hoja2!A$3:I$54,7,0)</f>
        <v>NS TRABAJO EN ALTURAS</v>
      </c>
      <c r="AB166" s="64" t="str">
        <f>VLOOKUP(I166,Hoja2!A$3:I$54,8,0)</f>
        <v>BUENAS PRACTICAS Y USO DE EPP COLECTIVOS</v>
      </c>
      <c r="AC166" s="65" t="str">
        <f>VLOOKUP(I166,Hoja2!A$3:I$54,9,0)</f>
        <v>USO EPP, LISTAS PREOPERACIONALES</v>
      </c>
      <c r="AD166" s="83"/>
      <c r="AE166" s="14"/>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c r="DD166" s="12"/>
      <c r="DE166" s="12"/>
      <c r="DF166" s="12"/>
      <c r="DG166" s="12"/>
      <c r="DH166" s="12"/>
      <c r="DI166" s="12"/>
      <c r="DJ166" s="12"/>
      <c r="DK166" s="12"/>
      <c r="DL166" s="12"/>
      <c r="DM166" s="12"/>
      <c r="DN166" s="12"/>
      <c r="DO166" s="12"/>
      <c r="DP166" s="12"/>
      <c r="DQ166" s="12"/>
      <c r="DR166" s="12"/>
      <c r="DS166" s="12"/>
      <c r="DT166" s="12"/>
      <c r="DU166" s="12"/>
      <c r="DV166" s="12"/>
      <c r="DW166" s="12"/>
      <c r="DX166" s="12"/>
      <c r="DY166" s="12"/>
      <c r="DZ166" s="12"/>
      <c r="EA166" s="12"/>
      <c r="EB166" s="12"/>
      <c r="EC166" s="12"/>
      <c r="ED166" s="12"/>
      <c r="EE166" s="12"/>
      <c r="EF166" s="12"/>
      <c r="EG166" s="12"/>
      <c r="EH166" s="12"/>
      <c r="EI166" s="12"/>
      <c r="EJ166" s="12"/>
      <c r="EK166" s="12"/>
      <c r="EL166" s="12"/>
      <c r="EM166" s="12"/>
      <c r="EN166" s="12"/>
      <c r="EO166" s="12"/>
      <c r="EP166" s="12"/>
      <c r="EQ166" s="12"/>
      <c r="ER166" s="12"/>
      <c r="ES166" s="12"/>
      <c r="ET166" s="12"/>
      <c r="EU166" s="15"/>
    </row>
    <row r="167" spans="1:151" s="13" customFormat="1" ht="40.5">
      <c r="A167" s="156"/>
      <c r="B167" s="153"/>
      <c r="C167" s="114"/>
      <c r="D167" s="124"/>
      <c r="E167" s="121"/>
      <c r="F167" s="121"/>
      <c r="G167" s="121"/>
      <c r="H167" s="108" t="str">
        <f>VLOOKUP(I167,Hoja2!A$3:I$54,2,0)</f>
        <v>INGRESO A POZOS, RED DE ACUEDUCTO, EXCAVACIONES</v>
      </c>
      <c r="I167" s="59" t="s">
        <v>196</v>
      </c>
      <c r="J167" s="108" t="str">
        <f>VLOOKUP(I167,Hoja2!A$3:I$54,3,0)</f>
        <v>INTOXICACIÓN, ASFIXIA</v>
      </c>
      <c r="K167" s="60"/>
      <c r="L167" s="108" t="str">
        <f>VLOOKUP(I167,Hoja2!A$3:I$54,4,0)</f>
        <v>PG INSPECCIONES, PG EMERGENCIA, REQUISITOS MÍNIMOS DE SEGURIDAD E HIGIENE PARA ESPACIOS CONFINADOS</v>
      </c>
      <c r="M167" s="108" t="str">
        <f>VLOOKUP(I167,Hoja2!A$3:I$54,5,0)</f>
        <v>ELEMENTOS DE PROTECCIÓN PERSONAL</v>
      </c>
      <c r="N167" s="61">
        <v>6</v>
      </c>
      <c r="O167" s="61">
        <v>3</v>
      </c>
      <c r="P167" s="61">
        <v>25</v>
      </c>
      <c r="Q167" s="61">
        <f t="shared" si="26"/>
        <v>18</v>
      </c>
      <c r="R167" s="61">
        <f t="shared" si="27"/>
        <v>450</v>
      </c>
      <c r="S167" s="61" t="str">
        <f t="shared" si="28"/>
        <v>A-18</v>
      </c>
      <c r="T167" s="62" t="str">
        <f t="shared" si="29"/>
        <v>II</v>
      </c>
      <c r="U167" s="62" t="str">
        <f t="shared" si="31"/>
        <v>No Aceptable o Aceptable con Control Especifico</v>
      </c>
      <c r="V167" s="60">
        <v>1</v>
      </c>
      <c r="W167" s="108" t="str">
        <f>VLOOKUP(I167,Hoja2!A$3:I$54,6,0)</f>
        <v>SECUELA, CALIFICACIÓN DE ENFERMEDAD LABORAL, MUERTE</v>
      </c>
      <c r="X167" s="65"/>
      <c r="Y167" s="65"/>
      <c r="Z167" s="65"/>
      <c r="AA167" s="64" t="str">
        <f>VLOOKUP(I167,Hoja2!A$3:I$54,7,0)</f>
        <v>NS ESPACIOS CONFINADOS</v>
      </c>
      <c r="AB167" s="64" t="str">
        <f>VLOOKUP(I167,Hoja2!A$3:I$54,8,0)</f>
        <v>BUENAS PRACTICAS, USO DE EPP Y COLECTIVOS</v>
      </c>
      <c r="AC167" s="65" t="str">
        <f>VLOOKUP(I167,Hoja2!A$3:I$54,9,0)</f>
        <v>LISTAS PREOPERACIONALES</v>
      </c>
      <c r="AD167" s="83"/>
      <c r="AE167" s="14"/>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J167" s="12"/>
      <c r="CK167" s="12"/>
      <c r="CL167" s="12"/>
      <c r="CM167" s="12"/>
      <c r="CN167" s="12"/>
      <c r="CO167" s="12"/>
      <c r="CP167" s="12"/>
      <c r="CQ167" s="12"/>
      <c r="CR167" s="12"/>
      <c r="CS167" s="12"/>
      <c r="CT167" s="12"/>
      <c r="CU167" s="12"/>
      <c r="CV167" s="12"/>
      <c r="CW167" s="12"/>
      <c r="CX167" s="12"/>
      <c r="CY167" s="12"/>
      <c r="CZ167" s="12"/>
      <c r="DA167" s="12"/>
      <c r="DB167" s="12"/>
      <c r="DC167" s="12"/>
      <c r="DD167" s="12"/>
      <c r="DE167" s="12"/>
      <c r="DF167" s="12"/>
      <c r="DG167" s="12"/>
      <c r="DH167" s="12"/>
      <c r="DI167" s="12"/>
      <c r="DJ167" s="12"/>
      <c r="DK167" s="12"/>
      <c r="DL167" s="12"/>
      <c r="DM167" s="12"/>
      <c r="DN167" s="12"/>
      <c r="DO167" s="12"/>
      <c r="DP167" s="12"/>
      <c r="DQ167" s="12"/>
      <c r="DR167" s="12"/>
      <c r="DS167" s="12"/>
      <c r="DT167" s="12"/>
      <c r="DU167" s="12"/>
      <c r="DV167" s="12"/>
      <c r="DW167" s="12"/>
      <c r="DX167" s="12"/>
      <c r="DY167" s="12"/>
      <c r="DZ167" s="12"/>
      <c r="EA167" s="12"/>
      <c r="EB167" s="12"/>
      <c r="EC167" s="12"/>
      <c r="ED167" s="12"/>
      <c r="EE167" s="12"/>
      <c r="EF167" s="12"/>
      <c r="EG167" s="12"/>
      <c r="EH167" s="12"/>
      <c r="EI167" s="12"/>
      <c r="EJ167" s="12"/>
      <c r="EK167" s="12"/>
      <c r="EL167" s="12"/>
      <c r="EM167" s="12"/>
      <c r="EN167" s="12"/>
      <c r="EO167" s="12"/>
      <c r="EP167" s="12"/>
      <c r="EQ167" s="12"/>
      <c r="ER167" s="12"/>
      <c r="ES167" s="12"/>
      <c r="ET167" s="12"/>
      <c r="EU167" s="15"/>
    </row>
    <row r="168" spans="1:151" s="13" customFormat="1" ht="38.25">
      <c r="A168" s="156"/>
      <c r="B168" s="153"/>
      <c r="C168" s="114"/>
      <c r="D168" s="124"/>
      <c r="E168" s="121"/>
      <c r="F168" s="121"/>
      <c r="G168" s="121"/>
      <c r="H168" s="58" t="str">
        <f>VLOOKUP(I168,Hoja2!A$3:I$54,2,0)</f>
        <v>CARGA Y DESCARGA DE MÁQUINARIAS Y EQUIPOS</v>
      </c>
      <c r="I168" s="59" t="s">
        <v>216</v>
      </c>
      <c r="J168" s="58" t="str">
        <f>VLOOKUP(I168,Hoja2!A$3:I$54,3,0)</f>
        <v>APLASTAMIENTO, ATRAPAMIENTO, AMPUTACIÓN, PÉRDIDAS MATERIALES, FRACTURAS</v>
      </c>
      <c r="K168" s="60"/>
      <c r="L168" s="58" t="str">
        <f>VLOOKUP(I168,Hoja2!A$3:I$54,4,0)</f>
        <v>PG INSPECCIONES, PG EMERGENCIA, REQUISITOS MÍNIMOS DE SEGURIDAD E HIGIENE PARA TRABAJOS EN ALTURAS</v>
      </c>
      <c r="M168" s="58" t="str">
        <f>VLOOKUP(I168,Hoja2!A$3:I$54,5,0)</f>
        <v>NO OBSERVADO</v>
      </c>
      <c r="N168" s="61">
        <v>2</v>
      </c>
      <c r="O168" s="61">
        <v>1</v>
      </c>
      <c r="P168" s="61">
        <v>10</v>
      </c>
      <c r="Q168" s="61">
        <f t="shared" si="26"/>
        <v>2</v>
      </c>
      <c r="R168" s="61">
        <f t="shared" si="27"/>
        <v>20</v>
      </c>
      <c r="S168" s="61" t="str">
        <f t="shared" si="28"/>
        <v>B-2</v>
      </c>
      <c r="T168" s="62" t="str">
        <f t="shared" si="29"/>
        <v>IV</v>
      </c>
      <c r="U168" s="62" t="str">
        <f t="shared" si="31"/>
        <v>Aceptable</v>
      </c>
      <c r="V168" s="60">
        <v>1</v>
      </c>
      <c r="W168" s="58" t="str">
        <f>VLOOKUP(I168,Hoja2!A$3:I$54,6,0)</f>
        <v>SECUELA, CALIFICACIÓN DE ENFERMEDAD LABORAL, MUERTE</v>
      </c>
      <c r="X168" s="65"/>
      <c r="Y168" s="65"/>
      <c r="Z168" s="65"/>
      <c r="AA168" s="64" t="str">
        <f>VLOOKUP(I168,Hoja2!A$3:I$54,7,0)</f>
        <v>NS DE IZAJE</v>
      </c>
      <c r="AB168" s="64" t="str">
        <f>VLOOKUP(I168,Hoja2!A$3:I$54,8,0)</f>
        <v>BUENAS PRACTICAS, INSPECCIONES PREOPERACIONALES</v>
      </c>
      <c r="AC168" s="65" t="str">
        <f>VLOOKUP(I168,Hoja2!A$3:I$54,9,0)</f>
        <v>USO ADECUADO DE LENGUAJE PARA OPERACIONES DE IZAJE</v>
      </c>
      <c r="AD168" s="83"/>
      <c r="AE168" s="14"/>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c r="CU168" s="12"/>
      <c r="CV168" s="12"/>
      <c r="CW168" s="12"/>
      <c r="CX168" s="12"/>
      <c r="CY168" s="12"/>
      <c r="CZ168" s="12"/>
      <c r="DA168" s="12"/>
      <c r="DB168" s="12"/>
      <c r="DC168" s="12"/>
      <c r="DD168" s="12"/>
      <c r="DE168" s="12"/>
      <c r="DF168" s="12"/>
      <c r="DG168" s="12"/>
      <c r="DH168" s="12"/>
      <c r="DI168" s="12"/>
      <c r="DJ168" s="12"/>
      <c r="DK168" s="12"/>
      <c r="DL168" s="12"/>
      <c r="DM168" s="12"/>
      <c r="DN168" s="12"/>
      <c r="DO168" s="12"/>
      <c r="DP168" s="12"/>
      <c r="DQ168" s="12"/>
      <c r="DR168" s="12"/>
      <c r="DS168" s="12"/>
      <c r="DT168" s="12"/>
      <c r="DU168" s="12"/>
      <c r="DV168" s="12"/>
      <c r="DW168" s="12"/>
      <c r="DX168" s="12"/>
      <c r="DY168" s="12"/>
      <c r="DZ168" s="12"/>
      <c r="EA168" s="12"/>
      <c r="EB168" s="12"/>
      <c r="EC168" s="12"/>
      <c r="ED168" s="12"/>
      <c r="EE168" s="12"/>
      <c r="EF168" s="12"/>
      <c r="EG168" s="12"/>
      <c r="EH168" s="12"/>
      <c r="EI168" s="12"/>
      <c r="EJ168" s="12"/>
      <c r="EK168" s="12"/>
      <c r="EL168" s="12"/>
      <c r="EM168" s="12"/>
      <c r="EN168" s="12"/>
      <c r="EO168" s="12"/>
      <c r="EP168" s="12"/>
      <c r="EQ168" s="12"/>
      <c r="ER168" s="12"/>
      <c r="ES168" s="12"/>
      <c r="ET168" s="12"/>
      <c r="EU168" s="15"/>
    </row>
    <row r="169" spans="1:151" s="13" customFormat="1" ht="25.5" customHeight="1">
      <c r="A169" s="156"/>
      <c r="B169" s="153"/>
      <c r="C169" s="114"/>
      <c r="D169" s="124"/>
      <c r="E169" s="121"/>
      <c r="F169" s="121"/>
      <c r="G169" s="121"/>
      <c r="H169" s="58" t="str">
        <f>VLOOKUP(I169,Hoja2!A$3:I$54,2,0)</f>
        <v>AUSENCIA O EXCESO DE LUZ EN UN AMBIENTE</v>
      </c>
      <c r="I169" s="59" t="s">
        <v>47</v>
      </c>
      <c r="J169" s="58" t="str">
        <f>VLOOKUP(I169,Hoja2!A$3:I$54,3,0)</f>
        <v>ESTRÉS, DIFICULTAD PARA VER, CANSANCIO VISUAL</v>
      </c>
      <c r="K169" s="60"/>
      <c r="L169" s="58" t="str">
        <f>VLOOKUP(I169,Hoja2!A$3:I$54,4,0)</f>
        <v>PG INSPECCIONES, PG EMERGENCIA</v>
      </c>
      <c r="M169" s="58" t="str">
        <f>VLOOKUP(I169,Hoja2!A$3:I$54,5,0)</f>
        <v>NO OBSERVADO</v>
      </c>
      <c r="N169" s="61">
        <v>10</v>
      </c>
      <c r="O169" s="61">
        <v>3</v>
      </c>
      <c r="P169" s="61">
        <v>25</v>
      </c>
      <c r="Q169" s="61">
        <f t="shared" si="26"/>
        <v>30</v>
      </c>
      <c r="R169" s="61">
        <f t="shared" si="27"/>
        <v>750</v>
      </c>
      <c r="S169" s="61" t="str">
        <f t="shared" si="28"/>
        <v>MA-30</v>
      </c>
      <c r="T169" s="62" t="str">
        <f t="shared" si="29"/>
        <v>I</v>
      </c>
      <c r="U169" s="62" t="str">
        <f t="shared" si="31"/>
        <v>No Aceptable</v>
      </c>
      <c r="V169" s="60">
        <v>1</v>
      </c>
      <c r="W169" s="58" t="str">
        <f>VLOOKUP(I169,Hoja2!A$3:I$54,6,0)</f>
        <v>SECUELA, CALIFICACIÓN DE ENFERMEDAD LABORAL</v>
      </c>
      <c r="X169" s="65"/>
      <c r="Y169" s="65"/>
      <c r="Z169" s="65"/>
      <c r="AA169" s="64" t="str">
        <f>VLOOKUP(I169,Hoja2!A$3:I$54,7,0)</f>
        <v>N/A</v>
      </c>
      <c r="AB169" s="64" t="str">
        <f>VLOOKUP(I169,Hoja2!A$3:I$54,8,0)</f>
        <v>AUTOCUIDADO E HIGIENE</v>
      </c>
      <c r="AC169" s="65" t="str">
        <f>VLOOKUP(I169,Hoja2!A$3:I$54,9,0)</f>
        <v>PG HIGIENE</v>
      </c>
      <c r="AD169" s="83"/>
      <c r="AE169" s="14"/>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2"/>
      <c r="CM169" s="12"/>
      <c r="CN169" s="12"/>
      <c r="CO169" s="12"/>
      <c r="CP169" s="12"/>
      <c r="CQ169" s="12"/>
      <c r="CR169" s="12"/>
      <c r="CS169" s="12"/>
      <c r="CT169" s="12"/>
      <c r="CU169" s="12"/>
      <c r="CV169" s="12"/>
      <c r="CW169" s="12"/>
      <c r="CX169" s="12"/>
      <c r="CY169" s="12"/>
      <c r="CZ169" s="12"/>
      <c r="DA169" s="12"/>
      <c r="DB169" s="12"/>
      <c r="DC169" s="12"/>
      <c r="DD169" s="12"/>
      <c r="DE169" s="12"/>
      <c r="DF169" s="12"/>
      <c r="DG169" s="12"/>
      <c r="DH169" s="12"/>
      <c r="DI169" s="12"/>
      <c r="DJ169" s="12"/>
      <c r="DK169" s="12"/>
      <c r="DL169" s="12"/>
      <c r="DM169" s="12"/>
      <c r="DN169" s="12"/>
      <c r="DO169" s="12"/>
      <c r="DP169" s="12"/>
      <c r="DQ169" s="12"/>
      <c r="DR169" s="12"/>
      <c r="DS169" s="12"/>
      <c r="DT169" s="12"/>
      <c r="DU169" s="12"/>
      <c r="DV169" s="12"/>
      <c r="DW169" s="12"/>
      <c r="DX169" s="12"/>
      <c r="DY169" s="12"/>
      <c r="DZ169" s="12"/>
      <c r="EA169" s="12"/>
      <c r="EB169" s="12"/>
      <c r="EC169" s="12"/>
      <c r="ED169" s="12"/>
      <c r="EE169" s="12"/>
      <c r="EF169" s="12"/>
      <c r="EG169" s="12"/>
      <c r="EH169" s="12"/>
      <c r="EI169" s="12"/>
      <c r="EJ169" s="12"/>
      <c r="EK169" s="12"/>
      <c r="EL169" s="12"/>
      <c r="EM169" s="12"/>
      <c r="EN169" s="12"/>
      <c r="EO169" s="12"/>
      <c r="EP169" s="12"/>
      <c r="EQ169" s="12"/>
      <c r="ER169" s="12"/>
      <c r="ES169" s="12"/>
      <c r="ET169" s="12"/>
      <c r="EU169" s="15"/>
    </row>
    <row r="170" spans="1:151" s="13" customFormat="1" ht="24.75" customHeight="1">
      <c r="A170" s="156"/>
      <c r="B170" s="153"/>
      <c r="C170" s="114"/>
      <c r="D170" s="124"/>
      <c r="E170" s="121"/>
      <c r="F170" s="121"/>
      <c r="G170" s="121"/>
      <c r="H170" s="58" t="str">
        <f>VLOOKUP(I170,Hoja2!A$3:I$54,2,0)</f>
        <v>MÁQUINARIA O EQUIPO</v>
      </c>
      <c r="I170" s="59" t="s">
        <v>54</v>
      </c>
      <c r="J170" s="58" t="str">
        <f>VLOOKUP(I170,Hoja2!A$3:I$54,3,0)</f>
        <v>SORDERA, ESTRÉS, HIPOACUSIA, CEFALÉA, IRRATIBILIDAD</v>
      </c>
      <c r="K170" s="60"/>
      <c r="L170" s="58" t="str">
        <f>VLOOKUP(I170,Hoja2!A$3:I$54,4,0)</f>
        <v>PG INSPECCIONES, PG EMERGENCIA</v>
      </c>
      <c r="M170" s="58" t="str">
        <f>VLOOKUP(I170,Hoja2!A$3:I$54,5,0)</f>
        <v>PVE RUIDO</v>
      </c>
      <c r="N170" s="61">
        <v>10</v>
      </c>
      <c r="O170" s="61">
        <v>4</v>
      </c>
      <c r="P170" s="61">
        <v>25</v>
      </c>
      <c r="Q170" s="61">
        <f t="shared" si="26"/>
        <v>40</v>
      </c>
      <c r="R170" s="61">
        <f t="shared" si="27"/>
        <v>1000</v>
      </c>
      <c r="S170" s="61" t="str">
        <f t="shared" si="28"/>
        <v>MA-40</v>
      </c>
      <c r="T170" s="62" t="str">
        <f t="shared" si="29"/>
        <v>I</v>
      </c>
      <c r="U170" s="62" t="str">
        <f t="shared" si="31"/>
        <v>No Aceptable</v>
      </c>
      <c r="V170" s="60">
        <v>1</v>
      </c>
      <c r="W170" s="58" t="str">
        <f>VLOOKUP(I170,Hoja2!A$3:I$54,6,0)</f>
        <v>SECUELA, CALIFICACIÓN DE ENFERMEDAD LABORAL</v>
      </c>
      <c r="X170" s="65"/>
      <c r="Y170" s="65"/>
      <c r="Z170" s="65"/>
      <c r="AA170" s="64" t="str">
        <f>VLOOKUP(I170,Hoja2!A$3:I$54,7,0)</f>
        <v>N/A</v>
      </c>
      <c r="AB170" s="64" t="str">
        <f>VLOOKUP(I170,Hoja2!A$3:I$54,8,0)</f>
        <v>AUTOCUIDADO E HIGIENE</v>
      </c>
      <c r="AC170" s="65" t="str">
        <f>VLOOKUP(I170,Hoja2!A$3:I$54,9,0)</f>
        <v>FORTALECIMIENTO PV RUIDO</v>
      </c>
      <c r="AD170" s="83"/>
      <c r="AE170" s="14"/>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c r="CU170" s="12"/>
      <c r="CV170" s="12"/>
      <c r="CW170" s="12"/>
      <c r="CX170" s="12"/>
      <c r="CY170" s="12"/>
      <c r="CZ170" s="12"/>
      <c r="DA170" s="12"/>
      <c r="DB170" s="12"/>
      <c r="DC170" s="12"/>
      <c r="DD170" s="12"/>
      <c r="DE170" s="12"/>
      <c r="DF170" s="12"/>
      <c r="DG170" s="12"/>
      <c r="DH170" s="12"/>
      <c r="DI170" s="12"/>
      <c r="DJ170" s="12"/>
      <c r="DK170" s="12"/>
      <c r="DL170" s="12"/>
      <c r="DM170" s="12"/>
      <c r="DN170" s="12"/>
      <c r="DO170" s="12"/>
      <c r="DP170" s="12"/>
      <c r="DQ170" s="12"/>
      <c r="DR170" s="12"/>
      <c r="DS170" s="12"/>
      <c r="DT170" s="12"/>
      <c r="DU170" s="12"/>
      <c r="DV170" s="12"/>
      <c r="DW170" s="12"/>
      <c r="DX170" s="12"/>
      <c r="DY170" s="12"/>
      <c r="DZ170" s="12"/>
      <c r="EA170" s="12"/>
      <c r="EB170" s="12"/>
      <c r="EC170" s="12"/>
      <c r="ED170" s="12"/>
      <c r="EE170" s="12"/>
      <c r="EF170" s="12"/>
      <c r="EG170" s="12"/>
      <c r="EH170" s="12"/>
      <c r="EI170" s="12"/>
      <c r="EJ170" s="12"/>
      <c r="EK170" s="12"/>
      <c r="EL170" s="12"/>
      <c r="EM170" s="12"/>
      <c r="EN170" s="12"/>
      <c r="EO170" s="12"/>
      <c r="EP170" s="12"/>
      <c r="EQ170" s="12"/>
      <c r="ER170" s="12"/>
      <c r="ES170" s="12"/>
      <c r="ET170" s="12"/>
      <c r="EU170" s="15"/>
    </row>
    <row r="171" spans="1:151" s="13" customFormat="1" ht="15">
      <c r="A171" s="156"/>
      <c r="B171" s="153"/>
      <c r="C171" s="114"/>
      <c r="D171" s="124"/>
      <c r="E171" s="121"/>
      <c r="F171" s="121"/>
      <c r="G171" s="121"/>
      <c r="H171" s="58" t="str">
        <f>VLOOKUP(I171,Hoja2!A$3:I$54,2,0)</f>
        <v>MÁQUINARIA O EQUIPO</v>
      </c>
      <c r="I171" s="59" t="s">
        <v>59</v>
      </c>
      <c r="J171" s="58" t="str">
        <f>VLOOKUP(I171,Hoja2!A$3:I$54,3,0)</f>
        <v>MAREOS, VÓMITOS, Y SÍNTOMAS NEURÓLOGICOS</v>
      </c>
      <c r="K171" s="60"/>
      <c r="L171" s="58" t="str">
        <f>VLOOKUP(I171,Hoja2!A$3:I$54,4,0)</f>
        <v>PG INSPECCIONES, PG EMERGENCIA</v>
      </c>
      <c r="M171" s="58" t="str">
        <f>VLOOKUP(I171,Hoja2!A$3:I$54,5,0)</f>
        <v>PVE RUIDO</v>
      </c>
      <c r="N171" s="61">
        <v>2</v>
      </c>
      <c r="O171" s="61">
        <v>3</v>
      </c>
      <c r="P171" s="61">
        <v>10</v>
      </c>
      <c r="Q171" s="61">
        <f t="shared" si="26"/>
        <v>6</v>
      </c>
      <c r="R171" s="61">
        <f t="shared" si="27"/>
        <v>60</v>
      </c>
      <c r="S171" s="61" t="str">
        <f t="shared" si="28"/>
        <v>M-6</v>
      </c>
      <c r="T171" s="62" t="str">
        <f t="shared" si="29"/>
        <v>III</v>
      </c>
      <c r="U171" s="62" t="str">
        <f t="shared" si="31"/>
        <v>Mejorable</v>
      </c>
      <c r="V171" s="60">
        <v>1</v>
      </c>
      <c r="W171" s="58" t="str">
        <f>VLOOKUP(I171,Hoja2!A$3:I$54,6,0)</f>
        <v>SECUELA, CALIFICACIÓN DE ENFERMEDAD LABORAL</v>
      </c>
      <c r="X171" s="65"/>
      <c r="Y171" s="65"/>
      <c r="Z171" s="65"/>
      <c r="AA171" s="64" t="str">
        <f>VLOOKUP(I171,Hoja2!A$3:I$54,7,0)</f>
        <v>N/A</v>
      </c>
      <c r="AB171" s="64" t="str">
        <f>VLOOKUP(I171,Hoja2!A$3:I$54,8,0)</f>
        <v>AUTOCUIDADO</v>
      </c>
      <c r="AC171" s="65" t="str">
        <f>VLOOKUP(I171,Hoja2!A$3:I$54,9,0)</f>
        <v>PG HIGIENE</v>
      </c>
      <c r="AD171" s="83"/>
      <c r="AE171" s="14"/>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c r="CJ171" s="12"/>
      <c r="CK171" s="12"/>
      <c r="CL171" s="12"/>
      <c r="CM171" s="12"/>
      <c r="CN171" s="12"/>
      <c r="CO171" s="12"/>
      <c r="CP171" s="12"/>
      <c r="CQ171" s="12"/>
      <c r="CR171" s="12"/>
      <c r="CS171" s="12"/>
      <c r="CT171" s="12"/>
      <c r="CU171" s="12"/>
      <c r="CV171" s="12"/>
      <c r="CW171" s="12"/>
      <c r="CX171" s="12"/>
      <c r="CY171" s="12"/>
      <c r="CZ171" s="12"/>
      <c r="DA171" s="12"/>
      <c r="DB171" s="12"/>
      <c r="DC171" s="12"/>
      <c r="DD171" s="12"/>
      <c r="DE171" s="12"/>
      <c r="DF171" s="12"/>
      <c r="DG171" s="12"/>
      <c r="DH171" s="12"/>
      <c r="DI171" s="12"/>
      <c r="DJ171" s="12"/>
      <c r="DK171" s="12"/>
      <c r="DL171" s="12"/>
      <c r="DM171" s="12"/>
      <c r="DN171" s="12"/>
      <c r="DO171" s="12"/>
      <c r="DP171" s="12"/>
      <c r="DQ171" s="12"/>
      <c r="DR171" s="12"/>
      <c r="DS171" s="12"/>
      <c r="DT171" s="12"/>
      <c r="DU171" s="12"/>
      <c r="DV171" s="12"/>
      <c r="DW171" s="12"/>
      <c r="DX171" s="12"/>
      <c r="DY171" s="12"/>
      <c r="DZ171" s="12"/>
      <c r="EA171" s="12"/>
      <c r="EB171" s="12"/>
      <c r="EC171" s="12"/>
      <c r="ED171" s="12"/>
      <c r="EE171" s="12"/>
      <c r="EF171" s="12"/>
      <c r="EG171" s="12"/>
      <c r="EH171" s="12"/>
      <c r="EI171" s="12"/>
      <c r="EJ171" s="12"/>
      <c r="EK171" s="12"/>
      <c r="EL171" s="12"/>
      <c r="EM171" s="12"/>
      <c r="EN171" s="12"/>
      <c r="EO171" s="12"/>
      <c r="EP171" s="12"/>
      <c r="EQ171" s="12"/>
      <c r="ER171" s="12"/>
      <c r="ES171" s="12"/>
      <c r="ET171" s="12"/>
      <c r="EU171" s="15"/>
    </row>
    <row r="172" spans="1:151" s="13" customFormat="1" ht="15">
      <c r="A172" s="156"/>
      <c r="B172" s="153"/>
      <c r="C172" s="114"/>
      <c r="D172" s="124"/>
      <c r="E172" s="121"/>
      <c r="F172" s="121"/>
      <c r="G172" s="121"/>
      <c r="H172" s="58" t="str">
        <f>VLOOKUP(I172,Hoja2!A$3:I$54,2,0)</f>
        <v>X, GAMMA, ALFA, BETA, NEUTRONES</v>
      </c>
      <c r="I172" s="59" t="s">
        <v>69</v>
      </c>
      <c r="J172" s="58" t="str">
        <f>VLOOKUP(I172,Hoja2!A$3:I$54,3,0)</f>
        <v>QUEMADURAS</v>
      </c>
      <c r="K172" s="60"/>
      <c r="L172" s="58" t="str">
        <f>VLOOKUP(I172,Hoja2!A$3:I$54,4,0)</f>
        <v>PG INSPECCIONES, PG EMERGENCIA</v>
      </c>
      <c r="M172" s="58" t="str">
        <f>VLOOKUP(I172,Hoja2!A$3:I$54,5,0)</f>
        <v>PVE RADIACIÓN</v>
      </c>
      <c r="N172" s="61">
        <v>2</v>
      </c>
      <c r="O172" s="61">
        <v>3</v>
      </c>
      <c r="P172" s="61">
        <v>10</v>
      </c>
      <c r="Q172" s="61">
        <f t="shared" si="26"/>
        <v>6</v>
      </c>
      <c r="R172" s="61">
        <f t="shared" si="27"/>
        <v>60</v>
      </c>
      <c r="S172" s="61" t="str">
        <f t="shared" si="28"/>
        <v>M-6</v>
      </c>
      <c r="T172" s="62" t="str">
        <f t="shared" si="29"/>
        <v>III</v>
      </c>
      <c r="U172" s="62" t="str">
        <f t="shared" si="31"/>
        <v>Mejorable</v>
      </c>
      <c r="V172" s="60">
        <v>1</v>
      </c>
      <c r="W172" s="58" t="str">
        <f>VLOOKUP(I172,Hoja2!A$3:I$54,6,0)</f>
        <v>SECUELA, CALIFICACIÓN DE ENFERMEDAD LABORAL, MUERTE</v>
      </c>
      <c r="X172" s="65"/>
      <c r="Y172" s="65"/>
      <c r="Z172" s="65"/>
      <c r="AA172" s="64" t="str">
        <f>VLOOKUP(I172,Hoja2!A$3:I$54,7,0)</f>
        <v>N/A</v>
      </c>
      <c r="AB172" s="64" t="str">
        <f>VLOOKUP(I172,Hoja2!A$3:I$54,8,0)</f>
        <v>N/A</v>
      </c>
      <c r="AC172" s="65" t="str">
        <f>VLOOKUP(I172,Hoja2!A$3:I$54,9,0)</f>
        <v>FORTALECIMIENTO PVE RADIACIÓN</v>
      </c>
      <c r="AD172" s="83"/>
      <c r="AE172" s="14"/>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c r="CI172" s="12"/>
      <c r="CJ172" s="12"/>
      <c r="CK172" s="12"/>
      <c r="CL172" s="12"/>
      <c r="CM172" s="12"/>
      <c r="CN172" s="12"/>
      <c r="CO172" s="12"/>
      <c r="CP172" s="12"/>
      <c r="CQ172" s="12"/>
      <c r="CR172" s="12"/>
      <c r="CS172" s="12"/>
      <c r="CT172" s="12"/>
      <c r="CU172" s="12"/>
      <c r="CV172" s="12"/>
      <c r="CW172" s="12"/>
      <c r="CX172" s="12"/>
      <c r="CY172" s="12"/>
      <c r="CZ172" s="12"/>
      <c r="DA172" s="12"/>
      <c r="DB172" s="12"/>
      <c r="DC172" s="12"/>
      <c r="DD172" s="12"/>
      <c r="DE172" s="12"/>
      <c r="DF172" s="12"/>
      <c r="DG172" s="12"/>
      <c r="DH172" s="12"/>
      <c r="DI172" s="12"/>
      <c r="DJ172" s="12"/>
      <c r="DK172" s="12"/>
      <c r="DL172" s="12"/>
      <c r="DM172" s="12"/>
      <c r="DN172" s="12"/>
      <c r="DO172" s="12"/>
      <c r="DP172" s="12"/>
      <c r="DQ172" s="12"/>
      <c r="DR172" s="12"/>
      <c r="DS172" s="12"/>
      <c r="DT172" s="12"/>
      <c r="DU172" s="12"/>
      <c r="DV172" s="12"/>
      <c r="DW172" s="12"/>
      <c r="DX172" s="12"/>
      <c r="DY172" s="12"/>
      <c r="DZ172" s="12"/>
      <c r="EA172" s="12"/>
      <c r="EB172" s="12"/>
      <c r="EC172" s="12"/>
      <c r="ED172" s="12"/>
      <c r="EE172" s="12"/>
      <c r="EF172" s="12"/>
      <c r="EG172" s="12"/>
      <c r="EH172" s="12"/>
      <c r="EI172" s="12"/>
      <c r="EJ172" s="12"/>
      <c r="EK172" s="12"/>
      <c r="EL172" s="12"/>
      <c r="EM172" s="12"/>
      <c r="EN172" s="12"/>
      <c r="EO172" s="12"/>
      <c r="EP172" s="12"/>
      <c r="EQ172" s="12"/>
      <c r="ER172" s="12"/>
      <c r="ES172" s="12"/>
      <c r="ET172" s="12"/>
      <c r="EU172" s="15"/>
    </row>
    <row r="173" spans="1:151" s="13" customFormat="1" ht="25.5">
      <c r="A173" s="156"/>
      <c r="B173" s="153"/>
      <c r="C173" s="114"/>
      <c r="D173" s="124"/>
      <c r="E173" s="121"/>
      <c r="F173" s="121"/>
      <c r="G173" s="121"/>
      <c r="H173" s="58" t="str">
        <f>VLOOKUP(I173,Hoja2!A$3:I$54,2,0)</f>
        <v>POLVOS INORGÁNICOS</v>
      </c>
      <c r="I173" s="59" t="s">
        <v>78</v>
      </c>
      <c r="J173" s="58" t="str">
        <f>VLOOKUP(I173,Hoja2!A$3:I$54,3,0)</f>
        <v>COMPLICACIONES RESPIRATORIAS</v>
      </c>
      <c r="K173" s="60"/>
      <c r="L173" s="58" t="str">
        <f>VLOOKUP(I173,Hoja2!A$3:I$54,4,0)</f>
        <v>PG INSPECCIONES, PG EMERGENCIA, PG RIESGO QUÍMICO</v>
      </c>
      <c r="M173" s="58" t="str">
        <f>VLOOKUP(I173,Hoja2!A$3:I$54,5,0)</f>
        <v>ELEMENTOS DE PROTECCIÓN PERSONAL</v>
      </c>
      <c r="N173" s="61">
        <v>2</v>
      </c>
      <c r="O173" s="61">
        <v>3</v>
      </c>
      <c r="P173" s="61">
        <v>10</v>
      </c>
      <c r="Q173" s="61">
        <f t="shared" si="26"/>
        <v>6</v>
      </c>
      <c r="R173" s="61">
        <f t="shared" si="27"/>
        <v>60</v>
      </c>
      <c r="S173" s="61" t="str">
        <f t="shared" si="28"/>
        <v>M-6</v>
      </c>
      <c r="T173" s="62" t="str">
        <f t="shared" si="29"/>
        <v>III</v>
      </c>
      <c r="U173" s="62" t="str">
        <f t="shared" si="31"/>
        <v>Mejorable</v>
      </c>
      <c r="V173" s="60">
        <v>1</v>
      </c>
      <c r="W173" s="58" t="str">
        <f>VLOOKUP(I173,Hoja2!A$3:I$54,6,0)</f>
        <v>SECUELA, CALIFICACIÓN DE ENFERMEDAD LABORAL</v>
      </c>
      <c r="X173" s="65"/>
      <c r="Y173" s="65"/>
      <c r="Z173" s="65"/>
      <c r="AA173" s="64" t="str">
        <f>VLOOKUP(I173,Hoja2!A$3:I$54,7,0)</f>
        <v>NS QUIMICOS</v>
      </c>
      <c r="AB173" s="64" t="str">
        <f>VLOOKUP(I173,Hoja2!A$3:I$54,8,0)</f>
        <v>BUENAS PRACTICAS Y USO DE EPP</v>
      </c>
      <c r="AC173" s="65" t="str">
        <f>VLOOKUP(I173,Hoja2!A$3:I$54,9,0)</f>
        <v>PG HIGIENE</v>
      </c>
      <c r="AD173" s="83"/>
      <c r="AE173" s="14"/>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c r="CG173" s="12"/>
      <c r="CH173" s="12"/>
      <c r="CI173" s="12"/>
      <c r="CJ173" s="12"/>
      <c r="CK173" s="12"/>
      <c r="CL173" s="12"/>
      <c r="CM173" s="12"/>
      <c r="CN173" s="12"/>
      <c r="CO173" s="12"/>
      <c r="CP173" s="12"/>
      <c r="CQ173" s="12"/>
      <c r="CR173" s="12"/>
      <c r="CS173" s="12"/>
      <c r="CT173" s="12"/>
      <c r="CU173" s="12"/>
      <c r="CV173" s="12"/>
      <c r="CW173" s="12"/>
      <c r="CX173" s="12"/>
      <c r="CY173" s="12"/>
      <c r="CZ173" s="12"/>
      <c r="DA173" s="12"/>
      <c r="DB173" s="12"/>
      <c r="DC173" s="12"/>
      <c r="DD173" s="12"/>
      <c r="DE173" s="12"/>
      <c r="DF173" s="12"/>
      <c r="DG173" s="12"/>
      <c r="DH173" s="12"/>
      <c r="DI173" s="12"/>
      <c r="DJ173" s="12"/>
      <c r="DK173" s="12"/>
      <c r="DL173" s="12"/>
      <c r="DM173" s="12"/>
      <c r="DN173" s="12"/>
      <c r="DO173" s="12"/>
      <c r="DP173" s="12"/>
      <c r="DQ173" s="12"/>
      <c r="DR173" s="12"/>
      <c r="DS173" s="12"/>
      <c r="DT173" s="12"/>
      <c r="DU173" s="12"/>
      <c r="DV173" s="12"/>
      <c r="DW173" s="12"/>
      <c r="DX173" s="12"/>
      <c r="DY173" s="12"/>
      <c r="DZ173" s="12"/>
      <c r="EA173" s="12"/>
      <c r="EB173" s="12"/>
      <c r="EC173" s="12"/>
      <c r="ED173" s="12"/>
      <c r="EE173" s="12"/>
      <c r="EF173" s="12"/>
      <c r="EG173" s="12"/>
      <c r="EH173" s="12"/>
      <c r="EI173" s="12"/>
      <c r="EJ173" s="12"/>
      <c r="EK173" s="12"/>
      <c r="EL173" s="12"/>
      <c r="EM173" s="12"/>
      <c r="EN173" s="12"/>
      <c r="EO173" s="12"/>
      <c r="EP173" s="12"/>
      <c r="EQ173" s="12"/>
      <c r="ER173" s="12"/>
      <c r="ES173" s="12"/>
      <c r="ET173" s="12"/>
      <c r="EU173" s="15"/>
    </row>
    <row r="174" spans="1:151" s="13" customFormat="1" ht="28.5" customHeight="1">
      <c r="A174" s="156"/>
      <c r="B174" s="153"/>
      <c r="C174" s="114"/>
      <c r="D174" s="124"/>
      <c r="E174" s="121"/>
      <c r="F174" s="121"/>
      <c r="G174" s="121"/>
      <c r="H174" s="58" t="str">
        <f>VLOOKUP(I174,Hoja2!A$3:I$54,2,0)</f>
        <v>MATERIAL PARTICULADO</v>
      </c>
      <c r="I174" s="59" t="s">
        <v>84</v>
      </c>
      <c r="J174" s="58" t="str">
        <f>VLOOKUP(I174,Hoja2!A$3:I$54,3,0)</f>
        <v>COMPLICACIONES RESPIRATORIAS</v>
      </c>
      <c r="K174" s="60"/>
      <c r="L174" s="58" t="str">
        <f>VLOOKUP(I174,Hoja2!A$3:I$54,4,0)</f>
        <v>PG INSPECCIONES, PG EMERGENCIA, PG RIESGO QUÍMICO</v>
      </c>
      <c r="M174" s="58" t="str">
        <f>VLOOKUP(I174,Hoja2!A$3:I$54,5,0)</f>
        <v>ELEMENTOS DE PROTECCIÓN PERSONAL</v>
      </c>
      <c r="N174" s="61">
        <v>2</v>
      </c>
      <c r="O174" s="61">
        <v>1</v>
      </c>
      <c r="P174" s="61">
        <v>10</v>
      </c>
      <c r="Q174" s="61">
        <f t="shared" si="26"/>
        <v>2</v>
      </c>
      <c r="R174" s="61">
        <f t="shared" si="27"/>
        <v>20</v>
      </c>
      <c r="S174" s="61" t="str">
        <f t="shared" si="28"/>
        <v>B-2</v>
      </c>
      <c r="T174" s="62" t="str">
        <f t="shared" si="29"/>
        <v>IV</v>
      </c>
      <c r="U174" s="62" t="str">
        <f t="shared" si="31"/>
        <v>Aceptable</v>
      </c>
      <c r="V174" s="60">
        <v>1</v>
      </c>
      <c r="W174" s="58" t="str">
        <f>VLOOKUP(I174,Hoja2!A$3:I$54,6,0)</f>
        <v>SECUELA, CALIFICACIÓN DE ENFERMEDAD LABORAL</v>
      </c>
      <c r="X174" s="65"/>
      <c r="Y174" s="65"/>
      <c r="Z174" s="65"/>
      <c r="AA174" s="64" t="str">
        <f>VLOOKUP(I174,Hoja2!A$3:I$54,7,0)</f>
        <v>NS QUIMICOS</v>
      </c>
      <c r="AB174" s="64" t="str">
        <f>VLOOKUP(I174,Hoja2!A$3:I$54,8,0)</f>
        <v>BUENAS PRACTICAS Y USO DE EPP</v>
      </c>
      <c r="AC174" s="65" t="str">
        <f>VLOOKUP(I174,Hoja2!A$3:I$54,9,0)</f>
        <v>FORTALECIMIENTO PVE QUÍMICO</v>
      </c>
      <c r="AD174" s="83"/>
      <c r="AE174" s="14"/>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c r="CT174" s="12"/>
      <c r="CU174" s="12"/>
      <c r="CV174" s="12"/>
      <c r="CW174" s="12"/>
      <c r="CX174" s="12"/>
      <c r="CY174" s="12"/>
      <c r="CZ174" s="12"/>
      <c r="DA174" s="12"/>
      <c r="DB174" s="12"/>
      <c r="DC174" s="12"/>
      <c r="DD174" s="12"/>
      <c r="DE174" s="12"/>
      <c r="DF174" s="12"/>
      <c r="DG174" s="12"/>
      <c r="DH174" s="12"/>
      <c r="DI174" s="12"/>
      <c r="DJ174" s="12"/>
      <c r="DK174" s="12"/>
      <c r="DL174" s="12"/>
      <c r="DM174" s="12"/>
      <c r="DN174" s="12"/>
      <c r="DO174" s="12"/>
      <c r="DP174" s="12"/>
      <c r="DQ174" s="12"/>
      <c r="DR174" s="12"/>
      <c r="DS174" s="12"/>
      <c r="DT174" s="12"/>
      <c r="DU174" s="12"/>
      <c r="DV174" s="12"/>
      <c r="DW174" s="12"/>
      <c r="DX174" s="12"/>
      <c r="DY174" s="12"/>
      <c r="DZ174" s="12"/>
      <c r="EA174" s="12"/>
      <c r="EB174" s="12"/>
      <c r="EC174" s="12"/>
      <c r="ED174" s="12"/>
      <c r="EE174" s="12"/>
      <c r="EF174" s="12"/>
      <c r="EG174" s="12"/>
      <c r="EH174" s="12"/>
      <c r="EI174" s="12"/>
      <c r="EJ174" s="12"/>
      <c r="EK174" s="12"/>
      <c r="EL174" s="12"/>
      <c r="EM174" s="12"/>
      <c r="EN174" s="12"/>
      <c r="EO174" s="12"/>
      <c r="EP174" s="12"/>
      <c r="EQ174" s="12"/>
      <c r="ER174" s="12"/>
      <c r="ES174" s="12"/>
      <c r="ET174" s="12"/>
      <c r="EU174" s="15"/>
    </row>
    <row r="175" spans="1:151" s="13" customFormat="1" ht="25.5">
      <c r="A175" s="156"/>
      <c r="B175" s="153"/>
      <c r="C175" s="114"/>
      <c r="D175" s="124"/>
      <c r="E175" s="121"/>
      <c r="F175" s="121"/>
      <c r="G175" s="121"/>
      <c r="H175" s="58" t="str">
        <f>VLOOKUP(I175,Hoja2!A$3:I$54,2,0)</f>
        <v>HUMOS METÁLICOS O NO METÁLICOS</v>
      </c>
      <c r="I175" s="59" t="s">
        <v>93</v>
      </c>
      <c r="J175" s="58" t="str">
        <f>VLOOKUP(I175,Hoja2!A$3:I$54,3,0)</f>
        <v>COMPLICACIONES RESPIRATORIAS</v>
      </c>
      <c r="K175" s="60"/>
      <c r="L175" s="58" t="str">
        <f>VLOOKUP(I175,Hoja2!A$3:I$54,4,0)</f>
        <v>PG INSPECCIONES, PG EMERGENCIA, PG RIESGO QUÍMICO</v>
      </c>
      <c r="M175" s="58" t="str">
        <f>VLOOKUP(I175,Hoja2!A$3:I$54,5,0)</f>
        <v>ELEMENTOS DE PROTECCIÓN PERSONAL</v>
      </c>
      <c r="N175" s="61">
        <v>2</v>
      </c>
      <c r="O175" s="61">
        <v>1</v>
      </c>
      <c r="P175" s="61">
        <v>10</v>
      </c>
      <c r="Q175" s="61">
        <f t="shared" si="26"/>
        <v>2</v>
      </c>
      <c r="R175" s="61">
        <f t="shared" si="27"/>
        <v>20</v>
      </c>
      <c r="S175" s="61" t="str">
        <f t="shared" si="28"/>
        <v>B-2</v>
      </c>
      <c r="T175" s="62" t="str">
        <f t="shared" si="29"/>
        <v>IV</v>
      </c>
      <c r="U175" s="62" t="str">
        <f t="shared" si="31"/>
        <v>Aceptable</v>
      </c>
      <c r="V175" s="60">
        <v>1</v>
      </c>
      <c r="W175" s="58" t="str">
        <f>VLOOKUP(I175,Hoja2!A$3:I$54,6,0)</f>
        <v>SECUELA, CALIFICACIÓN DE ENFERMEDAD LABORAL, MUERTE</v>
      </c>
      <c r="X175" s="65"/>
      <c r="Y175" s="65"/>
      <c r="Z175" s="65"/>
      <c r="AA175" s="64" t="str">
        <f>VLOOKUP(I175,Hoja2!A$3:I$54,7,0)</f>
        <v>NS QUIMICOS</v>
      </c>
      <c r="AB175" s="64" t="str">
        <f>VLOOKUP(I175,Hoja2!A$3:I$54,8,0)</f>
        <v>BUENAS PRACTICAS, AUTOCUIDADO Y EPP</v>
      </c>
      <c r="AC175" s="65" t="str">
        <f>VLOOKUP(I175,Hoja2!A$3:I$54,9,0)</f>
        <v>FORTALECIMIENTO PVE QUÍMICO</v>
      </c>
      <c r="AD175" s="83"/>
      <c r="AE175" s="14"/>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c r="CC175" s="12"/>
      <c r="CD175" s="12"/>
      <c r="CE175" s="12"/>
      <c r="CF175" s="12"/>
      <c r="CG175" s="12"/>
      <c r="CH175" s="12"/>
      <c r="CI175" s="12"/>
      <c r="CJ175" s="12"/>
      <c r="CK175" s="12"/>
      <c r="CL175" s="12"/>
      <c r="CM175" s="12"/>
      <c r="CN175" s="12"/>
      <c r="CO175" s="12"/>
      <c r="CP175" s="12"/>
      <c r="CQ175" s="12"/>
      <c r="CR175" s="12"/>
      <c r="CS175" s="12"/>
      <c r="CT175" s="12"/>
      <c r="CU175" s="12"/>
      <c r="CV175" s="12"/>
      <c r="CW175" s="12"/>
      <c r="CX175" s="12"/>
      <c r="CY175" s="12"/>
      <c r="CZ175" s="12"/>
      <c r="DA175" s="12"/>
      <c r="DB175" s="12"/>
      <c r="DC175" s="12"/>
      <c r="DD175" s="12"/>
      <c r="DE175" s="12"/>
      <c r="DF175" s="12"/>
      <c r="DG175" s="12"/>
      <c r="DH175" s="12"/>
      <c r="DI175" s="12"/>
      <c r="DJ175" s="12"/>
      <c r="DK175" s="12"/>
      <c r="DL175" s="12"/>
      <c r="DM175" s="12"/>
      <c r="DN175" s="12"/>
      <c r="DO175" s="12"/>
      <c r="DP175" s="12"/>
      <c r="DQ175" s="12"/>
      <c r="DR175" s="12"/>
      <c r="DS175" s="12"/>
      <c r="DT175" s="12"/>
      <c r="DU175" s="12"/>
      <c r="DV175" s="12"/>
      <c r="DW175" s="12"/>
      <c r="DX175" s="12"/>
      <c r="DY175" s="12"/>
      <c r="DZ175" s="12"/>
      <c r="EA175" s="12"/>
      <c r="EB175" s="12"/>
      <c r="EC175" s="12"/>
      <c r="ED175" s="12"/>
      <c r="EE175" s="12"/>
      <c r="EF175" s="12"/>
      <c r="EG175" s="12"/>
      <c r="EH175" s="12"/>
      <c r="EI175" s="12"/>
      <c r="EJ175" s="12"/>
      <c r="EK175" s="12"/>
      <c r="EL175" s="12"/>
      <c r="EM175" s="12"/>
      <c r="EN175" s="12"/>
      <c r="EO175" s="12"/>
      <c r="EP175" s="12"/>
      <c r="EQ175" s="12"/>
      <c r="ER175" s="12"/>
      <c r="ES175" s="12"/>
      <c r="ET175" s="12"/>
      <c r="EU175" s="15"/>
    </row>
    <row r="176" spans="1:151" s="13" customFormat="1" ht="15">
      <c r="A176" s="156"/>
      <c r="B176" s="153"/>
      <c r="C176" s="114"/>
      <c r="D176" s="124"/>
      <c r="E176" s="121"/>
      <c r="F176" s="121"/>
      <c r="G176" s="121"/>
      <c r="H176" s="58" t="str">
        <f>VLOOKUP(I176,Hoja2!A$3:I$54,2,0)</f>
        <v>MICROORGANISMOS</v>
      </c>
      <c r="I176" s="59" t="s">
        <v>237</v>
      </c>
      <c r="J176" s="58" t="str">
        <f>VLOOKUP(I176,Hoja2!A$3:I$54,3,0)</f>
        <v>GRIPAS, NAUSEAS, MAREOS, MALESTAR GENERAL</v>
      </c>
      <c r="K176" s="60"/>
      <c r="L176" s="58" t="str">
        <f>VLOOKUP(I176,Hoja2!A$3:I$54,4,0)</f>
        <v>PG INSPECCIONES, PG EMERGENCIA</v>
      </c>
      <c r="M176" s="58" t="str">
        <f>VLOOKUP(I176,Hoja2!A$3:I$54,5,0)</f>
        <v>PVE BIOLÓGICO</v>
      </c>
      <c r="N176" s="61">
        <v>2</v>
      </c>
      <c r="O176" s="61">
        <v>1</v>
      </c>
      <c r="P176" s="61">
        <v>10</v>
      </c>
      <c r="Q176" s="61">
        <f t="shared" si="26"/>
        <v>2</v>
      </c>
      <c r="R176" s="61">
        <f t="shared" si="27"/>
        <v>20</v>
      </c>
      <c r="S176" s="61" t="str">
        <f t="shared" si="28"/>
        <v>B-2</v>
      </c>
      <c r="T176" s="62" t="str">
        <f t="shared" si="29"/>
        <v>IV</v>
      </c>
      <c r="U176" s="62" t="str">
        <f t="shared" si="31"/>
        <v>Aceptable</v>
      </c>
      <c r="V176" s="60">
        <v>1</v>
      </c>
      <c r="W176" s="58" t="str">
        <f>VLOOKUP(I176,Hoja2!A$3:I$54,6,0)</f>
        <v>SECUELA</v>
      </c>
      <c r="X176" s="65"/>
      <c r="Y176" s="65"/>
      <c r="Z176" s="65"/>
      <c r="AA176" s="64" t="str">
        <f>VLOOKUP(I176,Hoja2!A$3:I$54,7,0)</f>
        <v>NS BIOLÓGICO</v>
      </c>
      <c r="AB176" s="64" t="str">
        <f>VLOOKUP(I176,Hoja2!A$3:I$54,8,0)</f>
        <v>N/A</v>
      </c>
      <c r="AC176" s="65" t="str">
        <f>VLOOKUP(I176,Hoja2!A$3:I$54,9,0)</f>
        <v>BUENAS PRACTICAS</v>
      </c>
      <c r="AD176" s="83"/>
      <c r="AE176" s="14"/>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c r="CJ176" s="12"/>
      <c r="CK176" s="12"/>
      <c r="CL176" s="12"/>
      <c r="CM176" s="12"/>
      <c r="CN176" s="12"/>
      <c r="CO176" s="12"/>
      <c r="CP176" s="12"/>
      <c r="CQ176" s="12"/>
      <c r="CR176" s="12"/>
      <c r="CS176" s="12"/>
      <c r="CT176" s="12"/>
      <c r="CU176" s="12"/>
      <c r="CV176" s="12"/>
      <c r="CW176" s="12"/>
      <c r="CX176" s="12"/>
      <c r="CY176" s="12"/>
      <c r="CZ176" s="12"/>
      <c r="DA176" s="12"/>
      <c r="DB176" s="12"/>
      <c r="DC176" s="12"/>
      <c r="DD176" s="12"/>
      <c r="DE176" s="12"/>
      <c r="DF176" s="12"/>
      <c r="DG176" s="12"/>
      <c r="DH176" s="12"/>
      <c r="DI176" s="12"/>
      <c r="DJ176" s="12"/>
      <c r="DK176" s="12"/>
      <c r="DL176" s="12"/>
      <c r="DM176" s="12"/>
      <c r="DN176" s="12"/>
      <c r="DO176" s="12"/>
      <c r="DP176" s="12"/>
      <c r="DQ176" s="12"/>
      <c r="DR176" s="12"/>
      <c r="DS176" s="12"/>
      <c r="DT176" s="12"/>
      <c r="DU176" s="12"/>
      <c r="DV176" s="12"/>
      <c r="DW176" s="12"/>
      <c r="DX176" s="12"/>
      <c r="DY176" s="12"/>
      <c r="DZ176" s="12"/>
      <c r="EA176" s="12"/>
      <c r="EB176" s="12"/>
      <c r="EC176" s="12"/>
      <c r="ED176" s="12"/>
      <c r="EE176" s="12"/>
      <c r="EF176" s="12"/>
      <c r="EG176" s="12"/>
      <c r="EH176" s="12"/>
      <c r="EI176" s="12"/>
      <c r="EJ176" s="12"/>
      <c r="EK176" s="12"/>
      <c r="EL176" s="12"/>
      <c r="EM176" s="12"/>
      <c r="EN176" s="12"/>
      <c r="EO176" s="12"/>
      <c r="EP176" s="12"/>
      <c r="EQ176" s="12"/>
      <c r="ER176" s="12"/>
      <c r="ES176" s="12"/>
      <c r="ET176" s="12"/>
      <c r="EU176" s="15"/>
    </row>
    <row r="177" spans="1:151" s="13" customFormat="1" ht="25.5">
      <c r="A177" s="156"/>
      <c r="B177" s="153"/>
      <c r="C177" s="114"/>
      <c r="D177" s="124"/>
      <c r="E177" s="121"/>
      <c r="F177" s="121"/>
      <c r="G177" s="121"/>
      <c r="H177" s="58" t="str">
        <f>VLOOKUP(I177,Hoja2!A$3:I$54,2,0)</f>
        <v>MICROORGANISMOS EN EL AMBIENTE</v>
      </c>
      <c r="I177" s="59" t="s">
        <v>240</v>
      </c>
      <c r="J177" s="58" t="str">
        <f>VLOOKUP(I177,Hoja2!A$3:I$54,3,0)</f>
        <v>LESIONES EN LA PIEL, MALESTAR GENERAL</v>
      </c>
      <c r="K177" s="60"/>
      <c r="L177" s="58" t="str">
        <f>VLOOKUP(I177,Hoja2!A$3:I$54,4,0)</f>
        <v>PG INSPECCIONES, PG EMERGENCIA</v>
      </c>
      <c r="M177" s="58" t="str">
        <f>VLOOKUP(I177,Hoja2!A$3:I$54,5,0)</f>
        <v>PVE BIOLÓGICO, ELEMENTOS DE PROTECCION PERSONAL</v>
      </c>
      <c r="N177" s="61">
        <v>2</v>
      </c>
      <c r="O177" s="61">
        <v>3</v>
      </c>
      <c r="P177" s="61">
        <v>10</v>
      </c>
      <c r="Q177" s="61">
        <f t="shared" si="26"/>
        <v>6</v>
      </c>
      <c r="R177" s="61">
        <f t="shared" si="27"/>
        <v>60</v>
      </c>
      <c r="S177" s="61" t="str">
        <f t="shared" si="28"/>
        <v>M-6</v>
      </c>
      <c r="T177" s="62" t="str">
        <f t="shared" si="29"/>
        <v>III</v>
      </c>
      <c r="U177" s="62" t="str">
        <f t="shared" si="31"/>
        <v>Mejorable</v>
      </c>
      <c r="V177" s="60">
        <v>1</v>
      </c>
      <c r="W177" s="58" t="str">
        <f>VLOOKUP(I177,Hoja2!A$3:I$54,6,0)</f>
        <v>SECUELA, CALIFICACIÓN DE ENFERMEDAD LABORAL, MUERTE</v>
      </c>
      <c r="X177" s="65"/>
      <c r="Y177" s="65"/>
      <c r="Z177" s="65"/>
      <c r="AA177" s="64" t="str">
        <f>VLOOKUP(I177,Hoja2!A$3:I$54,7,0)</f>
        <v>NS BIOLÓGICO</v>
      </c>
      <c r="AB177" s="64" t="str">
        <f>VLOOKUP(I177,Hoja2!A$3:I$54,8,0)</f>
        <v>AUTOCIODADO E HIGIENE, USO DE EPP</v>
      </c>
      <c r="AC177" s="65" t="str">
        <f>VLOOKUP(I177,Hoja2!A$3:I$54,9,0)</f>
        <v>N/A</v>
      </c>
      <c r="AD177" s="83"/>
      <c r="AE177" s="14"/>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12"/>
      <c r="CC177" s="12"/>
      <c r="CD177" s="12"/>
      <c r="CE177" s="12"/>
      <c r="CF177" s="12"/>
      <c r="CG177" s="12"/>
      <c r="CH177" s="12"/>
      <c r="CI177" s="12"/>
      <c r="CJ177" s="12"/>
      <c r="CK177" s="12"/>
      <c r="CL177" s="12"/>
      <c r="CM177" s="12"/>
      <c r="CN177" s="12"/>
      <c r="CO177" s="12"/>
      <c r="CP177" s="12"/>
      <c r="CQ177" s="12"/>
      <c r="CR177" s="12"/>
      <c r="CS177" s="12"/>
      <c r="CT177" s="12"/>
      <c r="CU177" s="12"/>
      <c r="CV177" s="12"/>
      <c r="CW177" s="12"/>
      <c r="CX177" s="12"/>
      <c r="CY177" s="12"/>
      <c r="CZ177" s="12"/>
      <c r="DA177" s="12"/>
      <c r="DB177" s="12"/>
      <c r="DC177" s="12"/>
      <c r="DD177" s="12"/>
      <c r="DE177" s="12"/>
      <c r="DF177" s="12"/>
      <c r="DG177" s="12"/>
      <c r="DH177" s="12"/>
      <c r="DI177" s="12"/>
      <c r="DJ177" s="12"/>
      <c r="DK177" s="12"/>
      <c r="DL177" s="12"/>
      <c r="DM177" s="12"/>
      <c r="DN177" s="12"/>
      <c r="DO177" s="12"/>
      <c r="DP177" s="12"/>
      <c r="DQ177" s="12"/>
      <c r="DR177" s="12"/>
      <c r="DS177" s="12"/>
      <c r="DT177" s="12"/>
      <c r="DU177" s="12"/>
      <c r="DV177" s="12"/>
      <c r="DW177" s="12"/>
      <c r="DX177" s="12"/>
      <c r="DY177" s="12"/>
      <c r="DZ177" s="12"/>
      <c r="EA177" s="12"/>
      <c r="EB177" s="12"/>
      <c r="EC177" s="12"/>
      <c r="ED177" s="12"/>
      <c r="EE177" s="12"/>
      <c r="EF177" s="12"/>
      <c r="EG177" s="12"/>
      <c r="EH177" s="12"/>
      <c r="EI177" s="12"/>
      <c r="EJ177" s="12"/>
      <c r="EK177" s="12"/>
      <c r="EL177" s="12"/>
      <c r="EM177" s="12"/>
      <c r="EN177" s="12"/>
      <c r="EO177" s="12"/>
      <c r="EP177" s="12"/>
      <c r="EQ177" s="12"/>
      <c r="ER177" s="12"/>
      <c r="ES177" s="12"/>
      <c r="ET177" s="12"/>
      <c r="EU177" s="15"/>
    </row>
    <row r="178" spans="1:151" s="13" customFormat="1" ht="25.5">
      <c r="A178" s="156"/>
      <c r="B178" s="153"/>
      <c r="C178" s="114"/>
      <c r="D178" s="124"/>
      <c r="E178" s="121"/>
      <c r="F178" s="121"/>
      <c r="G178" s="121"/>
      <c r="H178" s="58" t="str">
        <f>VLOOKUP(I178,Hoja2!A$3:I$54,2,0)</f>
        <v>HONGOS</v>
      </c>
      <c r="I178" s="59" t="s">
        <v>113</v>
      </c>
      <c r="J178" s="58" t="str">
        <f>VLOOKUP(I178,Hoja2!A$3:I$54,3,0)</f>
        <v>LESIONES EN LA PIEL</v>
      </c>
      <c r="K178" s="60"/>
      <c r="L178" s="58" t="str">
        <f>VLOOKUP(I178,Hoja2!A$3:I$54,4,0)</f>
        <v>PG INSPECCIONES, PG EMERGENCIA</v>
      </c>
      <c r="M178" s="58" t="str">
        <f>VLOOKUP(I178,Hoja2!A$3:I$54,5,0)</f>
        <v>PVE BIOLÓGICO</v>
      </c>
      <c r="N178" s="61">
        <v>2</v>
      </c>
      <c r="O178" s="61">
        <v>1</v>
      </c>
      <c r="P178" s="61">
        <v>10</v>
      </c>
      <c r="Q178" s="61">
        <f t="shared" si="26"/>
        <v>2</v>
      </c>
      <c r="R178" s="61">
        <f t="shared" si="27"/>
        <v>20</v>
      </c>
      <c r="S178" s="61" t="str">
        <f t="shared" si="28"/>
        <v>B-2</v>
      </c>
      <c r="T178" s="62" t="str">
        <f t="shared" si="29"/>
        <v>IV</v>
      </c>
      <c r="U178" s="62" t="str">
        <f t="shared" si="31"/>
        <v>Aceptable</v>
      </c>
      <c r="V178" s="60">
        <v>1</v>
      </c>
      <c r="W178" s="58" t="str">
        <f>VLOOKUP(I178,Hoja2!A$3:I$54,6,0)</f>
        <v>SECUELA</v>
      </c>
      <c r="X178" s="65"/>
      <c r="Y178" s="65"/>
      <c r="Z178" s="65"/>
      <c r="AA178" s="64" t="str">
        <f>VLOOKUP(I178,Hoja2!A$3:I$54,7,0)</f>
        <v>NS BIOLÓGICO</v>
      </c>
      <c r="AB178" s="64" t="str">
        <f>VLOOKUP(I178,Hoja2!A$3:I$54,8,0)</f>
        <v>AUTOCUIDADO E HIGIENE, USO DE EPP</v>
      </c>
      <c r="AC178" s="65" t="str">
        <f>VLOOKUP(I178,Hoja2!A$3:I$54,9,0)</f>
        <v>N/A</v>
      </c>
      <c r="AD178" s="83"/>
      <c r="AE178" s="14"/>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c r="BY178" s="12"/>
      <c r="BZ178" s="12"/>
      <c r="CA178" s="12"/>
      <c r="CB178" s="12"/>
      <c r="CC178" s="12"/>
      <c r="CD178" s="12"/>
      <c r="CE178" s="12"/>
      <c r="CF178" s="12"/>
      <c r="CG178" s="12"/>
      <c r="CH178" s="12"/>
      <c r="CI178" s="12"/>
      <c r="CJ178" s="12"/>
      <c r="CK178" s="12"/>
      <c r="CL178" s="12"/>
      <c r="CM178" s="12"/>
      <c r="CN178" s="12"/>
      <c r="CO178" s="12"/>
      <c r="CP178" s="12"/>
      <c r="CQ178" s="12"/>
      <c r="CR178" s="12"/>
      <c r="CS178" s="12"/>
      <c r="CT178" s="12"/>
      <c r="CU178" s="12"/>
      <c r="CV178" s="12"/>
      <c r="CW178" s="12"/>
      <c r="CX178" s="12"/>
      <c r="CY178" s="12"/>
      <c r="CZ178" s="12"/>
      <c r="DA178" s="12"/>
      <c r="DB178" s="12"/>
      <c r="DC178" s="12"/>
      <c r="DD178" s="12"/>
      <c r="DE178" s="12"/>
      <c r="DF178" s="12"/>
      <c r="DG178" s="12"/>
      <c r="DH178" s="12"/>
      <c r="DI178" s="12"/>
      <c r="DJ178" s="12"/>
      <c r="DK178" s="12"/>
      <c r="DL178" s="12"/>
      <c r="DM178" s="12"/>
      <c r="DN178" s="12"/>
      <c r="DO178" s="12"/>
      <c r="DP178" s="12"/>
      <c r="DQ178" s="12"/>
      <c r="DR178" s="12"/>
      <c r="DS178" s="12"/>
      <c r="DT178" s="12"/>
      <c r="DU178" s="12"/>
      <c r="DV178" s="12"/>
      <c r="DW178" s="12"/>
      <c r="DX178" s="12"/>
      <c r="DY178" s="12"/>
      <c r="DZ178" s="12"/>
      <c r="EA178" s="12"/>
      <c r="EB178" s="12"/>
      <c r="EC178" s="12"/>
      <c r="ED178" s="12"/>
      <c r="EE178" s="12"/>
      <c r="EF178" s="12"/>
      <c r="EG178" s="12"/>
      <c r="EH178" s="12"/>
      <c r="EI178" s="12"/>
      <c r="EJ178" s="12"/>
      <c r="EK178" s="12"/>
      <c r="EL178" s="12"/>
      <c r="EM178" s="12"/>
      <c r="EN178" s="12"/>
      <c r="EO178" s="12"/>
      <c r="EP178" s="12"/>
      <c r="EQ178" s="12"/>
      <c r="ER178" s="12"/>
      <c r="ES178" s="12"/>
      <c r="ET178" s="12"/>
      <c r="EU178" s="15"/>
    </row>
    <row r="179" spans="1:151" s="13" customFormat="1" ht="40.5">
      <c r="A179" s="156"/>
      <c r="B179" s="153"/>
      <c r="C179" s="114"/>
      <c r="D179" s="124"/>
      <c r="E179" s="121"/>
      <c r="F179" s="121"/>
      <c r="G179" s="121"/>
      <c r="H179" s="58" t="str">
        <f>VLOOKUP(I179,Hoja2!A$3:I$54,2,0)</f>
        <v>FLUIDOS</v>
      </c>
      <c r="I179" s="59" t="s">
        <v>117</v>
      </c>
      <c r="J179" s="58" t="str">
        <f>VLOOKUP(I179,Hoja2!A$3:I$54,3,0)</f>
        <v>LESIONES DÉRMICAS</v>
      </c>
      <c r="K179" s="60"/>
      <c r="L179" s="58" t="str">
        <f>VLOOKUP(I179,Hoja2!A$3:I$54,4,0)</f>
        <v>PG INSPECCIONES, PG EMERGENCIA</v>
      </c>
      <c r="M179" s="58" t="str">
        <f>VLOOKUP(I179,Hoja2!A$3:I$54,5,0)</f>
        <v>PVE BIOLÓGICO, ELEMENTOS DE PROTECCION PERSONAL</v>
      </c>
      <c r="N179" s="61">
        <v>2</v>
      </c>
      <c r="O179" s="61">
        <v>4</v>
      </c>
      <c r="P179" s="61">
        <v>25</v>
      </c>
      <c r="Q179" s="61">
        <f t="shared" si="26"/>
        <v>8</v>
      </c>
      <c r="R179" s="61">
        <f t="shared" si="27"/>
        <v>200</v>
      </c>
      <c r="S179" s="61" t="str">
        <f t="shared" si="28"/>
        <v>M-8</v>
      </c>
      <c r="T179" s="62" t="str">
        <f t="shared" si="29"/>
        <v>II</v>
      </c>
      <c r="U179" s="62" t="str">
        <f t="shared" si="31"/>
        <v>No Aceptable o Aceptable con Control Especifico</v>
      </c>
      <c r="V179" s="60">
        <v>1</v>
      </c>
      <c r="W179" s="58" t="str">
        <f>VLOOKUP(I179,Hoja2!A$3:I$54,6,0)</f>
        <v>SECUELA, CALIFICACIÓN DE ENFERMEDAD LABORAL, MUERTE</v>
      </c>
      <c r="X179" s="65"/>
      <c r="Y179" s="65"/>
      <c r="Z179" s="65"/>
      <c r="AA179" s="64" t="str">
        <f>VLOOKUP(I179,Hoja2!A$3:I$54,7,0)</f>
        <v>NS BIOLÓGICO</v>
      </c>
      <c r="AB179" s="64" t="str">
        <f>VLOOKUP(I179,Hoja2!A$3:I$54,8,0)</f>
        <v>AUTOCUIDADO E HIGIENE, USO DE EPP</v>
      </c>
      <c r="AC179" s="65" t="str">
        <f>VLOOKUP(I179,Hoja2!A$3:I$54,9,0)</f>
        <v>N/A</v>
      </c>
      <c r="AD179" s="83"/>
      <c r="AE179" s="14"/>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c r="CC179" s="12"/>
      <c r="CD179" s="12"/>
      <c r="CE179" s="12"/>
      <c r="CF179" s="12"/>
      <c r="CG179" s="12"/>
      <c r="CH179" s="12"/>
      <c r="CI179" s="12"/>
      <c r="CJ179" s="12"/>
      <c r="CK179" s="12"/>
      <c r="CL179" s="12"/>
      <c r="CM179" s="12"/>
      <c r="CN179" s="12"/>
      <c r="CO179" s="12"/>
      <c r="CP179" s="12"/>
      <c r="CQ179" s="12"/>
      <c r="CR179" s="12"/>
      <c r="CS179" s="12"/>
      <c r="CT179" s="12"/>
      <c r="CU179" s="12"/>
      <c r="CV179" s="12"/>
      <c r="CW179" s="12"/>
      <c r="CX179" s="12"/>
      <c r="CY179" s="12"/>
      <c r="CZ179" s="12"/>
      <c r="DA179" s="12"/>
      <c r="DB179" s="12"/>
      <c r="DC179" s="12"/>
      <c r="DD179" s="12"/>
      <c r="DE179" s="12"/>
      <c r="DF179" s="12"/>
      <c r="DG179" s="12"/>
      <c r="DH179" s="12"/>
      <c r="DI179" s="12"/>
      <c r="DJ179" s="12"/>
      <c r="DK179" s="12"/>
      <c r="DL179" s="12"/>
      <c r="DM179" s="12"/>
      <c r="DN179" s="12"/>
      <c r="DO179" s="12"/>
      <c r="DP179" s="12"/>
      <c r="DQ179" s="12"/>
      <c r="DR179" s="12"/>
      <c r="DS179" s="12"/>
      <c r="DT179" s="12"/>
      <c r="DU179" s="12"/>
      <c r="DV179" s="12"/>
      <c r="DW179" s="12"/>
      <c r="DX179" s="12"/>
      <c r="DY179" s="12"/>
      <c r="DZ179" s="12"/>
      <c r="EA179" s="12"/>
      <c r="EB179" s="12"/>
      <c r="EC179" s="12"/>
      <c r="ED179" s="12"/>
      <c r="EE179" s="12"/>
      <c r="EF179" s="12"/>
      <c r="EG179" s="12"/>
      <c r="EH179" s="12"/>
      <c r="EI179" s="12"/>
      <c r="EJ179" s="12"/>
      <c r="EK179" s="12"/>
      <c r="EL179" s="12"/>
      <c r="EM179" s="12"/>
      <c r="EN179" s="12"/>
      <c r="EO179" s="12"/>
      <c r="EP179" s="12"/>
      <c r="EQ179" s="12"/>
      <c r="ER179" s="12"/>
      <c r="ES179" s="12"/>
      <c r="ET179" s="12"/>
      <c r="EU179" s="15"/>
    </row>
    <row r="180" spans="1:151" s="13" customFormat="1" ht="25.5">
      <c r="A180" s="156"/>
      <c r="B180" s="153"/>
      <c r="C180" s="114"/>
      <c r="D180" s="124"/>
      <c r="E180" s="121"/>
      <c r="F180" s="121"/>
      <c r="G180" s="121"/>
      <c r="H180" s="58" t="str">
        <f>VLOOKUP(I180,Hoja2!A$3:I$54,2,0)</f>
        <v>PARÁSITOS</v>
      </c>
      <c r="I180" s="59" t="s">
        <v>119</v>
      </c>
      <c r="J180" s="58" t="str">
        <f>VLOOKUP(I180,Hoja2!A$3:I$54,3,0)</f>
        <v>LESIONES, INFECCIONES PARASITARIAS</v>
      </c>
      <c r="K180" s="60"/>
      <c r="L180" s="58" t="str">
        <f>VLOOKUP(I180,Hoja2!A$3:I$54,4,0)</f>
        <v>PG INSPECCIONES, PG EMERGENCIA</v>
      </c>
      <c r="M180" s="58" t="str">
        <f>VLOOKUP(I180,Hoja2!A$3:I$54,5,0)</f>
        <v>PVE BIOLÓGICO, ELEMENTOS DE PROTECCION PERSONAL</v>
      </c>
      <c r="N180" s="61">
        <v>2</v>
      </c>
      <c r="O180" s="61">
        <v>2</v>
      </c>
      <c r="P180" s="61">
        <v>10</v>
      </c>
      <c r="Q180" s="61">
        <f t="shared" si="26"/>
        <v>4</v>
      </c>
      <c r="R180" s="61">
        <f t="shared" si="27"/>
        <v>40</v>
      </c>
      <c r="S180" s="61" t="str">
        <f t="shared" si="28"/>
        <v>B-4</v>
      </c>
      <c r="T180" s="62" t="str">
        <f t="shared" si="29"/>
        <v>III</v>
      </c>
      <c r="U180" s="62" t="str">
        <f t="shared" si="31"/>
        <v>Mejorable</v>
      </c>
      <c r="V180" s="60">
        <v>1</v>
      </c>
      <c r="W180" s="58" t="str">
        <f>VLOOKUP(I180,Hoja2!A$3:I$54,6,0)</f>
        <v>SECUELA</v>
      </c>
      <c r="X180" s="65"/>
      <c r="Y180" s="65"/>
      <c r="Z180" s="65"/>
      <c r="AA180" s="64" t="str">
        <f>VLOOKUP(I180,Hoja2!A$3:I$54,7,0)</f>
        <v>NS BIOLÓGICO</v>
      </c>
      <c r="AB180" s="64" t="str">
        <f>VLOOKUP(I180,Hoja2!A$3:I$54,8,0)</f>
        <v>AUTOCUIDADO E HIGIENE, USO DE EPP</v>
      </c>
      <c r="AC180" s="65" t="str">
        <f>VLOOKUP(I180,Hoja2!A$3:I$54,9,0)</f>
        <v>N/A</v>
      </c>
      <c r="AD180" s="83"/>
      <c r="AE180" s="14"/>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c r="CG180" s="12"/>
      <c r="CH180" s="12"/>
      <c r="CI180" s="12"/>
      <c r="CJ180" s="12"/>
      <c r="CK180" s="12"/>
      <c r="CL180" s="12"/>
      <c r="CM180" s="12"/>
      <c r="CN180" s="12"/>
      <c r="CO180" s="12"/>
      <c r="CP180" s="12"/>
      <c r="CQ180" s="12"/>
      <c r="CR180" s="12"/>
      <c r="CS180" s="12"/>
      <c r="CT180" s="12"/>
      <c r="CU180" s="12"/>
      <c r="CV180" s="12"/>
      <c r="CW180" s="12"/>
      <c r="CX180" s="12"/>
      <c r="CY180" s="12"/>
      <c r="CZ180" s="12"/>
      <c r="DA180" s="12"/>
      <c r="DB180" s="12"/>
      <c r="DC180" s="12"/>
      <c r="DD180" s="12"/>
      <c r="DE180" s="12"/>
      <c r="DF180" s="12"/>
      <c r="DG180" s="12"/>
      <c r="DH180" s="12"/>
      <c r="DI180" s="12"/>
      <c r="DJ180" s="12"/>
      <c r="DK180" s="12"/>
      <c r="DL180" s="12"/>
      <c r="DM180" s="12"/>
      <c r="DN180" s="12"/>
      <c r="DO180" s="12"/>
      <c r="DP180" s="12"/>
      <c r="DQ180" s="12"/>
      <c r="DR180" s="12"/>
      <c r="DS180" s="12"/>
      <c r="DT180" s="12"/>
      <c r="DU180" s="12"/>
      <c r="DV180" s="12"/>
      <c r="DW180" s="12"/>
      <c r="DX180" s="12"/>
      <c r="DY180" s="12"/>
      <c r="DZ180" s="12"/>
      <c r="EA180" s="12"/>
      <c r="EB180" s="12"/>
      <c r="EC180" s="12"/>
      <c r="ED180" s="12"/>
      <c r="EE180" s="12"/>
      <c r="EF180" s="12"/>
      <c r="EG180" s="12"/>
      <c r="EH180" s="12"/>
      <c r="EI180" s="12"/>
      <c r="EJ180" s="12"/>
      <c r="EK180" s="12"/>
      <c r="EL180" s="12"/>
      <c r="EM180" s="12"/>
      <c r="EN180" s="12"/>
      <c r="EO180" s="12"/>
      <c r="EP180" s="12"/>
      <c r="EQ180" s="12"/>
      <c r="ER180" s="12"/>
      <c r="ES180" s="12"/>
      <c r="ET180" s="12"/>
      <c r="EU180" s="15"/>
    </row>
    <row r="181" spans="1:151" s="13" customFormat="1" ht="43.5" customHeight="1">
      <c r="A181" s="156"/>
      <c r="B181" s="153"/>
      <c r="C181" s="114"/>
      <c r="D181" s="124"/>
      <c r="E181" s="121"/>
      <c r="F181" s="121"/>
      <c r="G181" s="121"/>
      <c r="H181" s="58" t="str">
        <f>VLOOKUP(I181,Hoja2!A$3:I$54,2,0)</f>
        <v>ANIMALES VIVOS</v>
      </c>
      <c r="I181" s="59" t="s">
        <v>122</v>
      </c>
      <c r="J181" s="58" t="str">
        <f>VLOOKUP(I181,Hoja2!A$3:I$54,3,0)</f>
        <v>LESIONES EN TEJIDOS, INFECCIONES, ENFERMADES INFECTOCONTAGIOSAS</v>
      </c>
      <c r="K181" s="60"/>
      <c r="L181" s="58" t="str">
        <f>VLOOKUP(I181,Hoja2!A$3:I$54,4,0)</f>
        <v>PG INSPECCIONES, PG EMERGENCIA</v>
      </c>
      <c r="M181" s="58" t="str">
        <f>VLOOKUP(I181,Hoja2!A$3:I$54,5,0)</f>
        <v>ELEMENTOS DE PROTECCIÓN PERSONAL</v>
      </c>
      <c r="N181" s="61">
        <v>2</v>
      </c>
      <c r="O181" s="61">
        <v>2</v>
      </c>
      <c r="P181" s="61">
        <v>10</v>
      </c>
      <c r="Q181" s="61">
        <f t="shared" si="26"/>
        <v>4</v>
      </c>
      <c r="R181" s="61">
        <f t="shared" si="27"/>
        <v>40</v>
      </c>
      <c r="S181" s="61" t="str">
        <f t="shared" si="28"/>
        <v>B-4</v>
      </c>
      <c r="T181" s="62" t="str">
        <f t="shared" si="29"/>
        <v>III</v>
      </c>
      <c r="U181" s="62" t="str">
        <f t="shared" si="31"/>
        <v>Mejorable</v>
      </c>
      <c r="V181" s="60">
        <v>1</v>
      </c>
      <c r="W181" s="58" t="str">
        <f>VLOOKUP(I181,Hoja2!A$3:I$54,6,0)</f>
        <v>SECUELA, CALIFICACIÓN DE ENFERMEDAD LABORAL, MUERTE</v>
      </c>
      <c r="X181" s="65"/>
      <c r="Y181" s="65"/>
      <c r="Z181" s="65"/>
      <c r="AA181" s="64" t="str">
        <f>VLOOKUP(I181,Hoja2!A$3:I$54,7,0)</f>
        <v>NS BIOLÓGICO</v>
      </c>
      <c r="AB181" s="64" t="str">
        <f>VLOOKUP(I181,Hoja2!A$3:I$54,8,0)</f>
        <v>AUTOCUIDADO E HIGIENE, USO DE EPP</v>
      </c>
      <c r="AC181" s="65" t="str">
        <f>VLOOKUP(I181,Hoja2!A$3:I$54,9,0)</f>
        <v>BUENAS PRACTICAS</v>
      </c>
      <c r="AD181" s="83"/>
      <c r="AE181" s="14"/>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c r="CJ181" s="12"/>
      <c r="CK181" s="12"/>
      <c r="CL181" s="12"/>
      <c r="CM181" s="12"/>
      <c r="CN181" s="12"/>
      <c r="CO181" s="12"/>
      <c r="CP181" s="12"/>
      <c r="CQ181" s="12"/>
      <c r="CR181" s="12"/>
      <c r="CS181" s="12"/>
      <c r="CT181" s="12"/>
      <c r="CU181" s="12"/>
      <c r="CV181" s="12"/>
      <c r="CW181" s="12"/>
      <c r="CX181" s="12"/>
      <c r="CY181" s="12"/>
      <c r="CZ181" s="12"/>
      <c r="DA181" s="12"/>
      <c r="DB181" s="12"/>
      <c r="DC181" s="12"/>
      <c r="DD181" s="12"/>
      <c r="DE181" s="12"/>
      <c r="DF181" s="12"/>
      <c r="DG181" s="12"/>
      <c r="DH181" s="12"/>
      <c r="DI181" s="12"/>
      <c r="DJ181" s="12"/>
      <c r="DK181" s="12"/>
      <c r="DL181" s="12"/>
      <c r="DM181" s="12"/>
      <c r="DN181" s="12"/>
      <c r="DO181" s="12"/>
      <c r="DP181" s="12"/>
      <c r="DQ181" s="12"/>
      <c r="DR181" s="12"/>
      <c r="DS181" s="12"/>
      <c r="DT181" s="12"/>
      <c r="DU181" s="12"/>
      <c r="DV181" s="12"/>
      <c r="DW181" s="12"/>
      <c r="DX181" s="12"/>
      <c r="DY181" s="12"/>
      <c r="DZ181" s="12"/>
      <c r="EA181" s="12"/>
      <c r="EB181" s="12"/>
      <c r="EC181" s="12"/>
      <c r="ED181" s="12"/>
      <c r="EE181" s="12"/>
      <c r="EF181" s="12"/>
      <c r="EG181" s="12"/>
      <c r="EH181" s="12"/>
      <c r="EI181" s="12"/>
      <c r="EJ181" s="12"/>
      <c r="EK181" s="12"/>
      <c r="EL181" s="12"/>
      <c r="EM181" s="12"/>
      <c r="EN181" s="12"/>
      <c r="EO181" s="12"/>
      <c r="EP181" s="12"/>
      <c r="EQ181" s="12"/>
      <c r="ER181" s="12"/>
      <c r="ES181" s="12"/>
      <c r="ET181" s="12"/>
      <c r="EU181" s="15"/>
    </row>
    <row r="182" spans="1:151" s="13" customFormat="1" ht="38.25">
      <c r="A182" s="156"/>
      <c r="B182" s="153"/>
      <c r="C182" s="114"/>
      <c r="D182" s="124"/>
      <c r="E182" s="121"/>
      <c r="F182" s="121"/>
      <c r="G182" s="121"/>
      <c r="H182" s="58" t="str">
        <f>VLOOKUP(I182,Hoja2!A$3:I$54,2,0)</f>
        <v>CARGA DE UN PESO MAYOR AL RECOMENDADO</v>
      </c>
      <c r="I182" s="59" t="s">
        <v>125</v>
      </c>
      <c r="J182" s="58" t="str">
        <f>VLOOKUP(I182,Hoja2!A$3:I$54,3,0)</f>
        <v>LESIONES OSTEOMUSCULARES</v>
      </c>
      <c r="K182" s="60"/>
      <c r="L182" s="58" t="str">
        <f>VLOOKUP(I182,Hoja2!A$3:I$54,4,0)</f>
        <v>PG INSPECCIONES, PG EMERGENCIA</v>
      </c>
      <c r="M182" s="58" t="str">
        <f>VLOOKUP(I182,Hoja2!A$3:I$54,5,0)</f>
        <v>PVE BIOMECÁNICO, PROGRAMA PAUSAS ACTIVAS, PG MEDICINA PREVENTIVA Y DEL TRABAJO</v>
      </c>
      <c r="N182" s="61">
        <v>2</v>
      </c>
      <c r="O182" s="61">
        <v>3</v>
      </c>
      <c r="P182" s="61">
        <v>10</v>
      </c>
      <c r="Q182" s="61">
        <f t="shared" si="26"/>
        <v>6</v>
      </c>
      <c r="R182" s="61">
        <f t="shared" si="27"/>
        <v>60</v>
      </c>
      <c r="S182" s="61" t="str">
        <f t="shared" si="28"/>
        <v>M-6</v>
      </c>
      <c r="T182" s="62" t="str">
        <f t="shared" si="29"/>
        <v>III</v>
      </c>
      <c r="U182" s="62" t="str">
        <f t="shared" si="31"/>
        <v>Mejorable</v>
      </c>
      <c r="V182" s="60">
        <v>1</v>
      </c>
      <c r="W182" s="58" t="str">
        <f>VLOOKUP(I182,Hoja2!A$3:I$54,6,0)</f>
        <v>SECUELA, CALIFICACIÓN DE ENFERMEDAD LABORAL</v>
      </c>
      <c r="X182" s="65"/>
      <c r="Y182" s="65"/>
      <c r="Z182" s="65"/>
      <c r="AA182" s="64" t="str">
        <f>VLOOKUP(I182,Hoja2!A$3:I$54,7,0)</f>
        <v>NS MANEJO DE CARGAS</v>
      </c>
      <c r="AB182" s="64" t="str">
        <f>VLOOKUP(I182,Hoja2!A$3:I$54,8,0)</f>
        <v>LEVANTAMIENTO MANUAL Y MECÁNICO DE CARGAS</v>
      </c>
      <c r="AC182" s="65" t="str">
        <f>VLOOKUP(I182,Hoja2!A$3:I$54,9,0)</f>
        <v>FORTALECIMIENTO PVE BIOMECÁNICO</v>
      </c>
      <c r="AD182" s="83"/>
      <c r="AE182" s="14"/>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c r="CR182" s="12"/>
      <c r="CS182" s="12"/>
      <c r="CT182" s="12"/>
      <c r="CU182" s="12"/>
      <c r="CV182" s="12"/>
      <c r="CW182" s="12"/>
      <c r="CX182" s="12"/>
      <c r="CY182" s="12"/>
      <c r="CZ182" s="12"/>
      <c r="DA182" s="12"/>
      <c r="DB182" s="12"/>
      <c r="DC182" s="12"/>
      <c r="DD182" s="12"/>
      <c r="DE182" s="12"/>
      <c r="DF182" s="12"/>
      <c r="DG182" s="12"/>
      <c r="DH182" s="12"/>
      <c r="DI182" s="12"/>
      <c r="DJ182" s="12"/>
      <c r="DK182" s="12"/>
      <c r="DL182" s="12"/>
      <c r="DM182" s="12"/>
      <c r="DN182" s="12"/>
      <c r="DO182" s="12"/>
      <c r="DP182" s="12"/>
      <c r="DQ182" s="12"/>
      <c r="DR182" s="12"/>
      <c r="DS182" s="12"/>
      <c r="DT182" s="12"/>
      <c r="DU182" s="12"/>
      <c r="DV182" s="12"/>
      <c r="DW182" s="12"/>
      <c r="DX182" s="12"/>
      <c r="DY182" s="12"/>
      <c r="DZ182" s="12"/>
      <c r="EA182" s="12"/>
      <c r="EB182" s="12"/>
      <c r="EC182" s="12"/>
      <c r="ED182" s="12"/>
      <c r="EE182" s="12"/>
      <c r="EF182" s="12"/>
      <c r="EG182" s="12"/>
      <c r="EH182" s="12"/>
      <c r="EI182" s="12"/>
      <c r="EJ182" s="12"/>
      <c r="EK182" s="12"/>
      <c r="EL182" s="12"/>
      <c r="EM182" s="12"/>
      <c r="EN182" s="12"/>
      <c r="EO182" s="12"/>
      <c r="EP182" s="12"/>
      <c r="EQ182" s="12"/>
      <c r="ER182" s="12"/>
      <c r="ES182" s="12"/>
      <c r="ET182" s="12"/>
      <c r="EU182" s="15"/>
    </row>
    <row r="183" spans="1:151" s="13" customFormat="1" ht="40.5">
      <c r="A183" s="156"/>
      <c r="B183" s="153"/>
      <c r="C183" s="114"/>
      <c r="D183" s="124"/>
      <c r="E183" s="121"/>
      <c r="F183" s="121"/>
      <c r="G183" s="121"/>
      <c r="H183" s="58" t="str">
        <f>VLOOKUP(I183,Hoja2!A$3:I$54,2,0)</f>
        <v>FORZADAS, PROLONGADAS EN PERSONAL OPERATIVO</v>
      </c>
      <c r="I183" s="59" t="s">
        <v>243</v>
      </c>
      <c r="J183" s="58" t="str">
        <f>VLOOKUP(I183,Hoja2!A$3:I$54,3,0)</f>
        <v>DOLOR DE ESPALDA, LESIONES EN LA COLUMNA</v>
      </c>
      <c r="K183" s="60"/>
      <c r="L183" s="58" t="str">
        <f>VLOOKUP(I183,Hoja2!A$3:I$54,4,0)</f>
        <v>PG INSPECCIONES, PG EMERGENCIA</v>
      </c>
      <c r="M183" s="58" t="str">
        <f>VLOOKUP(I183,Hoja2!A$3:I$54,5,0)</f>
        <v>PVE BIOMECÁNICO, EXÁMENES PERIODICOS, PG MEDICINA PREVENTIVA Y DEL TRABAJO</v>
      </c>
      <c r="N183" s="61">
        <v>2</v>
      </c>
      <c r="O183" s="61">
        <v>3</v>
      </c>
      <c r="P183" s="61">
        <v>25</v>
      </c>
      <c r="Q183" s="61">
        <f t="shared" si="26"/>
        <v>6</v>
      </c>
      <c r="R183" s="61">
        <f t="shared" si="27"/>
        <v>150</v>
      </c>
      <c r="S183" s="61" t="str">
        <f t="shared" si="28"/>
        <v>M-6</v>
      </c>
      <c r="T183" s="62" t="str">
        <f t="shared" si="29"/>
        <v>II</v>
      </c>
      <c r="U183" s="62" t="str">
        <f t="shared" si="31"/>
        <v>No Aceptable o Aceptable con Control Especifico</v>
      </c>
      <c r="V183" s="60">
        <v>1</v>
      </c>
      <c r="W183" s="58" t="str">
        <f>VLOOKUP(I183,Hoja2!A$3:I$54,6,0)</f>
        <v>SECUELA, CALIFICACIÓN DE ENFERMEDAD LABORAL</v>
      </c>
      <c r="X183" s="65"/>
      <c r="Y183" s="65"/>
      <c r="Z183" s="65"/>
      <c r="AA183" s="64" t="str">
        <f>VLOOKUP(I183,Hoja2!A$3:I$54,7,0)</f>
        <v>NS MANEJO DE CARGAS</v>
      </c>
      <c r="AB183" s="64" t="str">
        <f>VLOOKUP(I183,Hoja2!A$3:I$54,8,0)</f>
        <v>HIGIENE POSTURAL</v>
      </c>
      <c r="AC183" s="65" t="str">
        <f>VLOOKUP(I183,Hoja2!A$3:I$54,9,0)</f>
        <v>FORTALECIMIENTO PVE BIOMECÁNICO</v>
      </c>
      <c r="AD183" s="83"/>
      <c r="AE183" s="14"/>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c r="CJ183" s="12"/>
      <c r="CK183" s="12"/>
      <c r="CL183" s="12"/>
      <c r="CM183" s="12"/>
      <c r="CN183" s="12"/>
      <c r="CO183" s="12"/>
      <c r="CP183" s="12"/>
      <c r="CQ183" s="12"/>
      <c r="CR183" s="12"/>
      <c r="CS183" s="12"/>
      <c r="CT183" s="12"/>
      <c r="CU183" s="12"/>
      <c r="CV183" s="12"/>
      <c r="CW183" s="12"/>
      <c r="CX183" s="12"/>
      <c r="CY183" s="12"/>
      <c r="CZ183" s="12"/>
      <c r="DA183" s="12"/>
      <c r="DB183" s="12"/>
      <c r="DC183" s="12"/>
      <c r="DD183" s="12"/>
      <c r="DE183" s="12"/>
      <c r="DF183" s="12"/>
      <c r="DG183" s="12"/>
      <c r="DH183" s="12"/>
      <c r="DI183" s="12"/>
      <c r="DJ183" s="12"/>
      <c r="DK183" s="12"/>
      <c r="DL183" s="12"/>
      <c r="DM183" s="12"/>
      <c r="DN183" s="12"/>
      <c r="DO183" s="12"/>
      <c r="DP183" s="12"/>
      <c r="DQ183" s="12"/>
      <c r="DR183" s="12"/>
      <c r="DS183" s="12"/>
      <c r="DT183" s="12"/>
      <c r="DU183" s="12"/>
      <c r="DV183" s="12"/>
      <c r="DW183" s="12"/>
      <c r="DX183" s="12"/>
      <c r="DY183" s="12"/>
      <c r="DZ183" s="12"/>
      <c r="EA183" s="12"/>
      <c r="EB183" s="12"/>
      <c r="EC183" s="12"/>
      <c r="ED183" s="12"/>
      <c r="EE183" s="12"/>
      <c r="EF183" s="12"/>
      <c r="EG183" s="12"/>
      <c r="EH183" s="12"/>
      <c r="EI183" s="12"/>
      <c r="EJ183" s="12"/>
      <c r="EK183" s="12"/>
      <c r="EL183" s="12"/>
      <c r="EM183" s="12"/>
      <c r="EN183" s="12"/>
      <c r="EO183" s="12"/>
      <c r="EP183" s="12"/>
      <c r="EQ183" s="12"/>
      <c r="ER183" s="12"/>
      <c r="ES183" s="12"/>
      <c r="ET183" s="12"/>
      <c r="EU183" s="15"/>
    </row>
    <row r="184" spans="1:151" s="13" customFormat="1" ht="40.5">
      <c r="A184" s="156"/>
      <c r="B184" s="153"/>
      <c r="C184" s="114"/>
      <c r="D184" s="124"/>
      <c r="E184" s="121"/>
      <c r="F184" s="121"/>
      <c r="G184" s="121"/>
      <c r="H184" s="58" t="str">
        <f>VLOOKUP(I184,Hoja2!A$3:I$54,2,0)</f>
        <v>HIGIENE POSTURAL, MOVIMIENTOS REPETITIVOS</v>
      </c>
      <c r="I184" s="59" t="s">
        <v>245</v>
      </c>
      <c r="J184" s="58" t="str">
        <f>VLOOKUP(I184,Hoja2!A$3:I$54,3,0)</f>
        <v>LESIONES OSTEOMUSCULARES, TRANSTORNO DE TRAUMA ACUMULATIVO</v>
      </c>
      <c r="K184" s="60"/>
      <c r="L184" s="58" t="str">
        <f>VLOOKUP(I184,Hoja2!A$3:I$54,4,0)</f>
        <v>PG INSPECCIONES, PG EMERGENCIA</v>
      </c>
      <c r="M184" s="58" t="str">
        <f>VLOOKUP(I184,Hoja2!A$3:I$54,5,0)</f>
        <v>PVE BIOMECÁNICO, PG MEDICINA PREVENTIVA Y DEL TRABAJO</v>
      </c>
      <c r="N184" s="61">
        <v>2</v>
      </c>
      <c r="O184" s="61">
        <v>3</v>
      </c>
      <c r="P184" s="61">
        <v>25</v>
      </c>
      <c r="Q184" s="61">
        <f t="shared" si="26"/>
        <v>6</v>
      </c>
      <c r="R184" s="61">
        <f t="shared" si="27"/>
        <v>150</v>
      </c>
      <c r="S184" s="61" t="str">
        <f t="shared" si="28"/>
        <v>M-6</v>
      </c>
      <c r="T184" s="62" t="str">
        <f t="shared" si="29"/>
        <v>II</v>
      </c>
      <c r="U184" s="62" t="str">
        <f t="shared" si="31"/>
        <v>No Aceptable o Aceptable con Control Especifico</v>
      </c>
      <c r="V184" s="60">
        <v>1</v>
      </c>
      <c r="W184" s="58" t="str">
        <f>VLOOKUP(I184,Hoja2!A$3:I$54,6,0)</f>
        <v>SECUELA, CALIFICACIÓN DE ENFERMEDAD LABORAL</v>
      </c>
      <c r="X184" s="65"/>
      <c r="Y184" s="65"/>
      <c r="Z184" s="65"/>
      <c r="AA184" s="64" t="str">
        <f>VLOOKUP(I184,Hoja2!A$3:I$54,7,0)</f>
        <v>NS MANEJO DE CARGAS</v>
      </c>
      <c r="AB184" s="64" t="str">
        <f>VLOOKUP(I184,Hoja2!A$3:I$54,8,0)</f>
        <v>HIGIENE POSTURAL</v>
      </c>
      <c r="AC184" s="65" t="str">
        <f>VLOOKUP(I184,Hoja2!A$3:I$54,9,0)</f>
        <v>FORTALECIMIENTO PVE BIOMECÁNICO</v>
      </c>
      <c r="AD184" s="83"/>
      <c r="AE184" s="14"/>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J184" s="12"/>
      <c r="CK184" s="12"/>
      <c r="CL184" s="12"/>
      <c r="CM184" s="12"/>
      <c r="CN184" s="12"/>
      <c r="CO184" s="12"/>
      <c r="CP184" s="12"/>
      <c r="CQ184" s="12"/>
      <c r="CR184" s="12"/>
      <c r="CS184" s="12"/>
      <c r="CT184" s="12"/>
      <c r="CU184" s="12"/>
      <c r="CV184" s="12"/>
      <c r="CW184" s="12"/>
      <c r="CX184" s="12"/>
      <c r="CY184" s="12"/>
      <c r="CZ184" s="12"/>
      <c r="DA184" s="12"/>
      <c r="DB184" s="12"/>
      <c r="DC184" s="12"/>
      <c r="DD184" s="12"/>
      <c r="DE184" s="12"/>
      <c r="DF184" s="12"/>
      <c r="DG184" s="12"/>
      <c r="DH184" s="12"/>
      <c r="DI184" s="12"/>
      <c r="DJ184" s="12"/>
      <c r="DK184" s="12"/>
      <c r="DL184" s="12"/>
      <c r="DM184" s="12"/>
      <c r="DN184" s="12"/>
      <c r="DO184" s="12"/>
      <c r="DP184" s="12"/>
      <c r="DQ184" s="12"/>
      <c r="DR184" s="12"/>
      <c r="DS184" s="12"/>
      <c r="DT184" s="12"/>
      <c r="DU184" s="12"/>
      <c r="DV184" s="12"/>
      <c r="DW184" s="12"/>
      <c r="DX184" s="12"/>
      <c r="DY184" s="12"/>
      <c r="DZ184" s="12"/>
      <c r="EA184" s="12"/>
      <c r="EB184" s="12"/>
      <c r="EC184" s="12"/>
      <c r="ED184" s="12"/>
      <c r="EE184" s="12"/>
      <c r="EF184" s="12"/>
      <c r="EG184" s="12"/>
      <c r="EH184" s="12"/>
      <c r="EI184" s="12"/>
      <c r="EJ184" s="12"/>
      <c r="EK184" s="12"/>
      <c r="EL184" s="12"/>
      <c r="EM184" s="12"/>
      <c r="EN184" s="12"/>
      <c r="EO184" s="12"/>
      <c r="EP184" s="12"/>
      <c r="EQ184" s="12"/>
      <c r="ER184" s="12"/>
      <c r="ES184" s="12"/>
      <c r="ET184" s="12"/>
      <c r="EU184" s="15"/>
    </row>
    <row r="185" spans="1:151" s="13" customFormat="1" ht="25.5">
      <c r="A185" s="156"/>
      <c r="B185" s="153"/>
      <c r="C185" s="114"/>
      <c r="D185" s="124"/>
      <c r="E185" s="121"/>
      <c r="F185" s="121"/>
      <c r="G185" s="121"/>
      <c r="H185" s="58" t="str">
        <f>VLOOKUP(I185,Hoja2!A$3:I$54,2,0)</f>
        <v>RELACIONES, COHESIÓN, CALIDAD DE INTERACCIONES NO EFECTIVA, NO HAY TRABAJO EN EQUIPO</v>
      </c>
      <c r="I185" s="59" t="s">
        <v>141</v>
      </c>
      <c r="J185" s="58" t="str">
        <f>VLOOKUP(I185,Hoja2!A$3:I$54,3,0)</f>
        <v>ENFERMEDADES DIGESTIVAS, IRRITABILIDAD</v>
      </c>
      <c r="K185" s="60"/>
      <c r="L185" s="58" t="str">
        <f>VLOOKUP(I185,Hoja2!A$3:I$54,4,0)</f>
        <v>N/A</v>
      </c>
      <c r="M185" s="58" t="str">
        <f>VLOOKUP(I185,Hoja2!A$3:I$54,5,0)</f>
        <v>PVE PSICOSOCIAL</v>
      </c>
      <c r="N185" s="61">
        <v>2</v>
      </c>
      <c r="O185" s="61">
        <v>3</v>
      </c>
      <c r="P185" s="61">
        <v>10</v>
      </c>
      <c r="Q185" s="61">
        <f t="shared" si="26"/>
        <v>6</v>
      </c>
      <c r="R185" s="61">
        <f t="shared" si="27"/>
        <v>60</v>
      </c>
      <c r="S185" s="61" t="str">
        <f t="shared" si="28"/>
        <v>M-6</v>
      </c>
      <c r="T185" s="62" t="str">
        <f t="shared" si="29"/>
        <v>III</v>
      </c>
      <c r="U185" s="62" t="str">
        <f t="shared" si="31"/>
        <v>Mejorable</v>
      </c>
      <c r="V185" s="60">
        <v>1</v>
      </c>
      <c r="W185" s="58" t="str">
        <f>VLOOKUP(I185,Hoja2!A$3:I$54,6,0)</f>
        <v>SECUELA, CALIFICACIÓN DE ENFERMEDAD LABORAL</v>
      </c>
      <c r="X185" s="65"/>
      <c r="Y185" s="65"/>
      <c r="Z185" s="65"/>
      <c r="AA185" s="64" t="str">
        <f>VLOOKUP(I185,Hoja2!A$3:I$54,7,0)</f>
        <v>N/A</v>
      </c>
      <c r="AB185" s="64" t="str">
        <f>VLOOKUP(I185,Hoja2!A$3:I$54,8,0)</f>
        <v>N/A</v>
      </c>
      <c r="AC185" s="65" t="str">
        <f>VLOOKUP(I185,Hoja2!A$3:I$54,9,0)</f>
        <v>FORTALECIMIENTO PVE PSICOSOCIAL</v>
      </c>
      <c r="AD185" s="83"/>
      <c r="AE185" s="14"/>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2"/>
      <c r="CJ185" s="12"/>
      <c r="CK185" s="12"/>
      <c r="CL185" s="12"/>
      <c r="CM185" s="12"/>
      <c r="CN185" s="12"/>
      <c r="CO185" s="12"/>
      <c r="CP185" s="12"/>
      <c r="CQ185" s="12"/>
      <c r="CR185" s="12"/>
      <c r="CS185" s="12"/>
      <c r="CT185" s="12"/>
      <c r="CU185" s="12"/>
      <c r="CV185" s="12"/>
      <c r="CW185" s="12"/>
      <c r="CX185" s="12"/>
      <c r="CY185" s="12"/>
      <c r="CZ185" s="12"/>
      <c r="DA185" s="12"/>
      <c r="DB185" s="12"/>
      <c r="DC185" s="12"/>
      <c r="DD185" s="12"/>
      <c r="DE185" s="12"/>
      <c r="DF185" s="12"/>
      <c r="DG185" s="12"/>
      <c r="DH185" s="12"/>
      <c r="DI185" s="12"/>
      <c r="DJ185" s="12"/>
      <c r="DK185" s="12"/>
      <c r="DL185" s="12"/>
      <c r="DM185" s="12"/>
      <c r="DN185" s="12"/>
      <c r="DO185" s="12"/>
      <c r="DP185" s="12"/>
      <c r="DQ185" s="12"/>
      <c r="DR185" s="12"/>
      <c r="DS185" s="12"/>
      <c r="DT185" s="12"/>
      <c r="DU185" s="12"/>
      <c r="DV185" s="12"/>
      <c r="DW185" s="12"/>
      <c r="DX185" s="12"/>
      <c r="DY185" s="12"/>
      <c r="DZ185" s="12"/>
      <c r="EA185" s="12"/>
      <c r="EB185" s="12"/>
      <c r="EC185" s="12"/>
      <c r="ED185" s="12"/>
      <c r="EE185" s="12"/>
      <c r="EF185" s="12"/>
      <c r="EG185" s="12"/>
      <c r="EH185" s="12"/>
      <c r="EI185" s="12"/>
      <c r="EJ185" s="12"/>
      <c r="EK185" s="12"/>
      <c r="EL185" s="12"/>
      <c r="EM185" s="12"/>
      <c r="EN185" s="12"/>
      <c r="EO185" s="12"/>
      <c r="EP185" s="12"/>
      <c r="EQ185" s="12"/>
      <c r="ER185" s="12"/>
      <c r="ES185" s="12"/>
      <c r="ET185" s="12"/>
      <c r="EU185" s="15"/>
    </row>
    <row r="186" spans="1:151" s="13" customFormat="1" ht="25.5">
      <c r="A186" s="156"/>
      <c r="B186" s="153"/>
      <c r="C186" s="114"/>
      <c r="D186" s="124"/>
      <c r="E186" s="121"/>
      <c r="F186" s="121"/>
      <c r="G186" s="121"/>
      <c r="H186" s="58" t="str">
        <f>VLOOKUP(I186,Hoja2!A$3:I$54,2,0)</f>
        <v>CARGA MENTAL, DEMANDAS EMOCIONALES, INESPECIFICIDAD DE DEFINICIÓN DE ROLES, MONOTONÍA</v>
      </c>
      <c r="I186" s="59" t="s">
        <v>146</v>
      </c>
      <c r="J186" s="58" t="str">
        <f>VLOOKUP(I186,Hoja2!A$3:I$54,3,0)</f>
        <v>ESTRÉS, CEFALÉA, IRRITABILIDAD</v>
      </c>
      <c r="K186" s="60"/>
      <c r="L186" s="58" t="str">
        <f>VLOOKUP(I186,Hoja2!A$3:I$54,4,0)</f>
        <v>N/A</v>
      </c>
      <c r="M186" s="58" t="str">
        <f>VLOOKUP(I186,Hoja2!A$3:I$54,5,0)</f>
        <v>PVE PSICOSOCIAL</v>
      </c>
      <c r="N186" s="61">
        <v>2</v>
      </c>
      <c r="O186" s="61">
        <v>1</v>
      </c>
      <c r="P186" s="61">
        <v>10</v>
      </c>
      <c r="Q186" s="61">
        <f t="shared" si="26"/>
        <v>2</v>
      </c>
      <c r="R186" s="61">
        <f t="shared" si="27"/>
        <v>20</v>
      </c>
      <c r="S186" s="61" t="str">
        <f t="shared" si="28"/>
        <v>B-2</v>
      </c>
      <c r="T186" s="62" t="str">
        <f t="shared" si="29"/>
        <v>IV</v>
      </c>
      <c r="U186" s="62" t="str">
        <f t="shared" si="31"/>
        <v>Aceptable</v>
      </c>
      <c r="V186" s="60">
        <v>1</v>
      </c>
      <c r="W186" s="58" t="str">
        <f>VLOOKUP(I186,Hoja2!A$3:I$54,6,0)</f>
        <v>SECUELA, CALIFICACIÓN DE ENFERMEDAD LABORAL</v>
      </c>
      <c r="X186" s="65"/>
      <c r="Y186" s="65"/>
      <c r="Z186" s="65"/>
      <c r="AA186" s="64" t="str">
        <f>VLOOKUP(I186,Hoja2!A$3:I$54,7,0)</f>
        <v>N/A</v>
      </c>
      <c r="AB186" s="64" t="str">
        <f>VLOOKUP(I186,Hoja2!A$3:I$54,8,0)</f>
        <v>N/A</v>
      </c>
      <c r="AC186" s="65" t="str">
        <f>VLOOKUP(I186,Hoja2!A$3:I$54,9,0)</f>
        <v>FORTALECIMIENTO PVE PSICOSOCIAL</v>
      </c>
      <c r="AD186" s="83"/>
      <c r="AE186" s="14"/>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2"/>
      <c r="CT186" s="12"/>
      <c r="CU186" s="12"/>
      <c r="CV186" s="12"/>
      <c r="CW186" s="12"/>
      <c r="CX186" s="12"/>
      <c r="CY186" s="12"/>
      <c r="CZ186" s="12"/>
      <c r="DA186" s="12"/>
      <c r="DB186" s="12"/>
      <c r="DC186" s="12"/>
      <c r="DD186" s="12"/>
      <c r="DE186" s="12"/>
      <c r="DF186" s="12"/>
      <c r="DG186" s="12"/>
      <c r="DH186" s="12"/>
      <c r="DI186" s="12"/>
      <c r="DJ186" s="12"/>
      <c r="DK186" s="12"/>
      <c r="DL186" s="12"/>
      <c r="DM186" s="12"/>
      <c r="DN186" s="12"/>
      <c r="DO186" s="12"/>
      <c r="DP186" s="12"/>
      <c r="DQ186" s="12"/>
      <c r="DR186" s="12"/>
      <c r="DS186" s="12"/>
      <c r="DT186" s="12"/>
      <c r="DU186" s="12"/>
      <c r="DV186" s="12"/>
      <c r="DW186" s="12"/>
      <c r="DX186" s="12"/>
      <c r="DY186" s="12"/>
      <c r="DZ186" s="12"/>
      <c r="EA186" s="12"/>
      <c r="EB186" s="12"/>
      <c r="EC186" s="12"/>
      <c r="ED186" s="12"/>
      <c r="EE186" s="12"/>
      <c r="EF186" s="12"/>
      <c r="EG186" s="12"/>
      <c r="EH186" s="12"/>
      <c r="EI186" s="12"/>
      <c r="EJ186" s="12"/>
      <c r="EK186" s="12"/>
      <c r="EL186" s="12"/>
      <c r="EM186" s="12"/>
      <c r="EN186" s="12"/>
      <c r="EO186" s="12"/>
      <c r="EP186" s="12"/>
      <c r="EQ186" s="12"/>
      <c r="ER186" s="12"/>
      <c r="ES186" s="12"/>
      <c r="ET186" s="12"/>
      <c r="EU186" s="15"/>
    </row>
    <row r="187" spans="1:151" s="13" customFormat="1" ht="38.25">
      <c r="A187" s="156"/>
      <c r="B187" s="153"/>
      <c r="C187" s="114"/>
      <c r="D187" s="124"/>
      <c r="E187" s="121"/>
      <c r="F187" s="121"/>
      <c r="G187" s="121"/>
      <c r="H187" s="58" t="str">
        <f>VLOOKUP(I187,Hoja2!A$3:I$54,2,0)</f>
        <v>TECNOLOGÍA NO AVANZADA, COMUNICACIÓN NO EFECTIVA, SOBRECARGA CUANTITATIVA Y CUALITATIVA, NO HAY VARIACIÓN EN FORMA DE TRABAJO</v>
      </c>
      <c r="I187" s="59" t="s">
        <v>149</v>
      </c>
      <c r="J187" s="58" t="str">
        <f>VLOOKUP(I187,Hoja2!A$3:I$54,3,0)</f>
        <v>ENFERMEDADES DIGESTIVAS, IRRITABILIDAD</v>
      </c>
      <c r="K187" s="60"/>
      <c r="L187" s="58" t="str">
        <f>VLOOKUP(I187,Hoja2!A$3:I$54,4,0)</f>
        <v>N/A</v>
      </c>
      <c r="M187" s="58" t="str">
        <f>VLOOKUP(I187,Hoja2!A$3:I$54,5,0)</f>
        <v>PVE PSICOSOCIAL</v>
      </c>
      <c r="N187" s="61">
        <v>2</v>
      </c>
      <c r="O187" s="61">
        <v>2</v>
      </c>
      <c r="P187" s="61">
        <v>10</v>
      </c>
      <c r="Q187" s="61">
        <f aca="true" t="shared" si="32" ref="Q187:Q256">N187*O187</f>
        <v>4</v>
      </c>
      <c r="R187" s="61">
        <f aca="true" t="shared" si="33" ref="R187:R256">Q187*P187</f>
        <v>40</v>
      </c>
      <c r="S187" s="61" t="str">
        <f aca="true" t="shared" si="34" ref="S187:S256">IF(Q187=40,"MA-40",IF(Q187=30,"MA-30",IF(Q187=20,"A-20",IF(Q187=10,"A-10",IF(Q187=24,"MA-24",IF(Q187=18,"A-18",IF(Q187=12,"A-12",IF(Q187=6,"M-6",IF(Q187=8,"M-8",IF(Q187=6,"M-6",IF(Q187=4,"B-4",IF(Q187=2,"B-2",))))))))))))</f>
        <v>B-4</v>
      </c>
      <c r="T187" s="66" t="str">
        <f aca="true" t="shared" si="35" ref="T187:T256">IF(R187&lt;=20,"IV",IF(R187&lt;=120,"III",IF(R187&lt;=500,"II",IF(R187&lt;=4000,"I"))))</f>
        <v>III</v>
      </c>
      <c r="U187" s="66" t="str">
        <f t="shared" si="31"/>
        <v>Mejorable</v>
      </c>
      <c r="V187" s="60">
        <v>1</v>
      </c>
      <c r="W187" s="58" t="str">
        <f>VLOOKUP(I187,Hoja2!A$3:I$54,6,0)</f>
        <v>SECUELA, CALIFICACIÓN DE ENFERMEDAD LABORAL</v>
      </c>
      <c r="X187" s="65"/>
      <c r="Y187" s="65"/>
      <c r="Z187" s="65"/>
      <c r="AA187" s="64" t="str">
        <f>VLOOKUP(I187,Hoja2!A$3:I$54,7,0)</f>
        <v>N/A</v>
      </c>
      <c r="AB187" s="64" t="str">
        <f>VLOOKUP(I187,Hoja2!A$3:I$54,8,0)</f>
        <v>N/A</v>
      </c>
      <c r="AC187" s="65" t="str">
        <f>VLOOKUP(I187,Hoja2!A$3:I$54,9,0)</f>
        <v>FORTALECIMIENTO PVE PSICOSOCIAL</v>
      </c>
      <c r="AD187" s="83"/>
      <c r="AE187" s="14"/>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J187" s="12"/>
      <c r="CK187" s="12"/>
      <c r="CL187" s="12"/>
      <c r="CM187" s="12"/>
      <c r="CN187" s="12"/>
      <c r="CO187" s="12"/>
      <c r="CP187" s="12"/>
      <c r="CQ187" s="12"/>
      <c r="CR187" s="12"/>
      <c r="CS187" s="12"/>
      <c r="CT187" s="12"/>
      <c r="CU187" s="12"/>
      <c r="CV187" s="12"/>
      <c r="CW187" s="12"/>
      <c r="CX187" s="12"/>
      <c r="CY187" s="12"/>
      <c r="CZ187" s="12"/>
      <c r="DA187" s="12"/>
      <c r="DB187" s="12"/>
      <c r="DC187" s="12"/>
      <c r="DD187" s="12"/>
      <c r="DE187" s="12"/>
      <c r="DF187" s="12"/>
      <c r="DG187" s="12"/>
      <c r="DH187" s="12"/>
      <c r="DI187" s="12"/>
      <c r="DJ187" s="12"/>
      <c r="DK187" s="12"/>
      <c r="DL187" s="12"/>
      <c r="DM187" s="12"/>
      <c r="DN187" s="12"/>
      <c r="DO187" s="12"/>
      <c r="DP187" s="12"/>
      <c r="DQ187" s="12"/>
      <c r="DR187" s="12"/>
      <c r="DS187" s="12"/>
      <c r="DT187" s="12"/>
      <c r="DU187" s="12"/>
      <c r="DV187" s="12"/>
      <c r="DW187" s="12"/>
      <c r="DX187" s="12"/>
      <c r="DY187" s="12"/>
      <c r="DZ187" s="12"/>
      <c r="EA187" s="12"/>
      <c r="EB187" s="12"/>
      <c r="EC187" s="12"/>
      <c r="ED187" s="12"/>
      <c r="EE187" s="12"/>
      <c r="EF187" s="12"/>
      <c r="EG187" s="12"/>
      <c r="EH187" s="12"/>
      <c r="EI187" s="12"/>
      <c r="EJ187" s="12"/>
      <c r="EK187" s="12"/>
      <c r="EL187" s="12"/>
      <c r="EM187" s="12"/>
      <c r="EN187" s="12"/>
      <c r="EO187" s="12"/>
      <c r="EP187" s="12"/>
      <c r="EQ187" s="12"/>
      <c r="ER187" s="12"/>
      <c r="ES187" s="12"/>
      <c r="ET187" s="12"/>
      <c r="EU187" s="15"/>
    </row>
    <row r="188" spans="1:151" s="13" customFormat="1" ht="25.5">
      <c r="A188" s="156"/>
      <c r="B188" s="153"/>
      <c r="C188" s="114"/>
      <c r="D188" s="124"/>
      <c r="E188" s="121"/>
      <c r="F188" s="121"/>
      <c r="G188" s="121"/>
      <c r="H188" s="58" t="str">
        <f>VLOOKUP(I188,Hoja2!A$3:I$54,2,0)</f>
        <v>ESTILOS DE MANDO RÍGIDOS, AUSENCIA DE CAPACITACIÓN, AUSENCIA DE PROGRAMAS DE BIENESTAR</v>
      </c>
      <c r="I188" s="59" t="s">
        <v>154</v>
      </c>
      <c r="J188" s="58" t="str">
        <f>VLOOKUP(I188,Hoja2!A$3:I$54,3,0)</f>
        <v>ESTRÉS, DEPRESIÓN, DESMOTIVACIÓN, AUSENCIA DE ATENCIÓN</v>
      </c>
      <c r="K188" s="60"/>
      <c r="L188" s="58" t="str">
        <f>VLOOKUP(I188,Hoja2!A$3:I$54,4,0)</f>
        <v>N/A</v>
      </c>
      <c r="M188" s="58" t="str">
        <f>VLOOKUP(I188,Hoja2!A$3:I$54,5,0)</f>
        <v>PVE PSICOSOCIAL</v>
      </c>
      <c r="N188" s="61">
        <v>2</v>
      </c>
      <c r="O188" s="61">
        <v>2</v>
      </c>
      <c r="P188" s="61">
        <v>10</v>
      </c>
      <c r="Q188" s="61">
        <f t="shared" si="32"/>
        <v>4</v>
      </c>
      <c r="R188" s="61">
        <f t="shared" si="33"/>
        <v>40</v>
      </c>
      <c r="S188" s="61" t="str">
        <f t="shared" si="34"/>
        <v>B-4</v>
      </c>
      <c r="T188" s="66" t="str">
        <f t="shared" si="35"/>
        <v>III</v>
      </c>
      <c r="U188" s="66" t="str">
        <f t="shared" si="31"/>
        <v>Mejorable</v>
      </c>
      <c r="V188" s="60">
        <v>1</v>
      </c>
      <c r="W188" s="58" t="str">
        <f>VLOOKUP(I188,Hoja2!A$3:I$54,6,0)</f>
        <v>SECUELA, CALIFICACIÓN DE ENFERMEDAD LABORAL</v>
      </c>
      <c r="X188" s="65"/>
      <c r="Y188" s="65"/>
      <c r="Z188" s="65"/>
      <c r="AA188" s="64" t="str">
        <f>VLOOKUP(I188,Hoja2!A$3:I$54,7,0)</f>
        <v>N/A</v>
      </c>
      <c r="AB188" s="64" t="str">
        <f>VLOOKUP(I188,Hoja2!A$3:I$54,8,0)</f>
        <v>N/A</v>
      </c>
      <c r="AC188" s="65" t="str">
        <f>VLOOKUP(I188,Hoja2!A$3:I$54,9,0)</f>
        <v>FORTALECIMIENTO PVE PSICOSOCIAL</v>
      </c>
      <c r="AD188" s="83"/>
      <c r="AE188" s="14"/>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J188" s="12"/>
      <c r="CK188" s="12"/>
      <c r="CL188" s="12"/>
      <c r="CM188" s="12"/>
      <c r="CN188" s="12"/>
      <c r="CO188" s="12"/>
      <c r="CP188" s="12"/>
      <c r="CQ188" s="12"/>
      <c r="CR188" s="12"/>
      <c r="CS188" s="12"/>
      <c r="CT188" s="12"/>
      <c r="CU188" s="12"/>
      <c r="CV188" s="12"/>
      <c r="CW188" s="12"/>
      <c r="CX188" s="12"/>
      <c r="CY188" s="12"/>
      <c r="CZ188" s="12"/>
      <c r="DA188" s="12"/>
      <c r="DB188" s="12"/>
      <c r="DC188" s="12"/>
      <c r="DD188" s="12"/>
      <c r="DE188" s="12"/>
      <c r="DF188" s="12"/>
      <c r="DG188" s="12"/>
      <c r="DH188" s="12"/>
      <c r="DI188" s="12"/>
      <c r="DJ188" s="12"/>
      <c r="DK188" s="12"/>
      <c r="DL188" s="12"/>
      <c r="DM188" s="12"/>
      <c r="DN188" s="12"/>
      <c r="DO188" s="12"/>
      <c r="DP188" s="12"/>
      <c r="DQ188" s="12"/>
      <c r="DR188" s="12"/>
      <c r="DS188" s="12"/>
      <c r="DT188" s="12"/>
      <c r="DU188" s="12"/>
      <c r="DV188" s="12"/>
      <c r="DW188" s="12"/>
      <c r="DX188" s="12"/>
      <c r="DY188" s="12"/>
      <c r="DZ188" s="12"/>
      <c r="EA188" s="12"/>
      <c r="EB188" s="12"/>
      <c r="EC188" s="12"/>
      <c r="ED188" s="12"/>
      <c r="EE188" s="12"/>
      <c r="EF188" s="12"/>
      <c r="EG188" s="12"/>
      <c r="EH188" s="12"/>
      <c r="EI188" s="12"/>
      <c r="EJ188" s="12"/>
      <c r="EK188" s="12"/>
      <c r="EL188" s="12"/>
      <c r="EM188" s="12"/>
      <c r="EN188" s="12"/>
      <c r="EO188" s="12"/>
      <c r="EP188" s="12"/>
      <c r="EQ188" s="12"/>
      <c r="ER188" s="12"/>
      <c r="ES188" s="12"/>
      <c r="ET188" s="12"/>
      <c r="EU188" s="15"/>
    </row>
    <row r="189" spans="1:151" s="13" customFormat="1" ht="25.5">
      <c r="A189" s="156"/>
      <c r="B189" s="153"/>
      <c r="C189" s="114"/>
      <c r="D189" s="124"/>
      <c r="E189" s="121"/>
      <c r="F189" s="121"/>
      <c r="G189" s="121"/>
      <c r="H189" s="58" t="str">
        <f>VLOOKUP(I189,Hoja2!A$3:I$54,2,0)</f>
        <v>SISMOS, INCENDIOS, INUNDACIONES, TERREMOTOS, VENDAVALES</v>
      </c>
      <c r="I189" s="59" t="s">
        <v>250</v>
      </c>
      <c r="J189" s="58" t="str">
        <f>VLOOKUP(I189,Hoja2!A$3:I$54,3,0)</f>
        <v>LESIONES, ATRAPAMIENTO, APLASTAMIENTO, PÉRDIDAS MATERIALES</v>
      </c>
      <c r="K189" s="60"/>
      <c r="L189" s="58" t="str">
        <f>VLOOKUP(I189,Hoja2!A$3:I$54,4,0)</f>
        <v>PG INSPECCIONES, PG EMERGENCIA</v>
      </c>
      <c r="M189" s="58" t="str">
        <f>VLOOKUP(I189,Hoja2!A$3:I$54,5,0)</f>
        <v>BRIGADAS DE EMERGENCIA</v>
      </c>
      <c r="N189" s="61">
        <v>2</v>
      </c>
      <c r="O189" s="61">
        <v>2</v>
      </c>
      <c r="P189" s="61">
        <v>10</v>
      </c>
      <c r="Q189" s="61">
        <f t="shared" si="32"/>
        <v>4</v>
      </c>
      <c r="R189" s="61">
        <f t="shared" si="33"/>
        <v>40</v>
      </c>
      <c r="S189" s="61" t="str">
        <f t="shared" si="34"/>
        <v>B-4</v>
      </c>
      <c r="T189" s="66" t="str">
        <f t="shared" si="35"/>
        <v>III</v>
      </c>
      <c r="U189" s="66" t="str">
        <f t="shared" si="31"/>
        <v>Mejorable</v>
      </c>
      <c r="V189" s="60">
        <v>1</v>
      </c>
      <c r="W189" s="58" t="str">
        <f>VLOOKUP(I189,Hoja2!A$3:I$54,6,0)</f>
        <v>SECUELA, CALIFICACIÓN DE ENFERMEDAD LABORAL, MUERTE</v>
      </c>
      <c r="X189" s="65"/>
      <c r="Y189" s="65"/>
      <c r="Z189" s="65"/>
      <c r="AA189" s="64" t="str">
        <f>VLOOKUP(I189,Hoja2!A$3:I$54,7,0)</f>
        <v>NS PLANES DE EMERGENCIA</v>
      </c>
      <c r="AB189" s="64" t="str">
        <f>VLOOKUP(I189,Hoja2!A$3:I$54,8,0)</f>
        <v>N/A</v>
      </c>
      <c r="AC189" s="65" t="str">
        <f>VLOOKUP(I189,Hoja2!A$3:I$54,9,0)</f>
        <v>N/A</v>
      </c>
      <c r="AD189" s="83"/>
      <c r="AE189" s="14"/>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S189" s="12"/>
      <c r="CT189" s="12"/>
      <c r="CU189" s="12"/>
      <c r="CV189" s="12"/>
      <c r="CW189" s="12"/>
      <c r="CX189" s="12"/>
      <c r="CY189" s="12"/>
      <c r="CZ189" s="12"/>
      <c r="DA189" s="12"/>
      <c r="DB189" s="12"/>
      <c r="DC189" s="12"/>
      <c r="DD189" s="12"/>
      <c r="DE189" s="12"/>
      <c r="DF189" s="12"/>
      <c r="DG189" s="12"/>
      <c r="DH189" s="12"/>
      <c r="DI189" s="12"/>
      <c r="DJ189" s="12"/>
      <c r="DK189" s="12"/>
      <c r="DL189" s="12"/>
      <c r="DM189" s="12"/>
      <c r="DN189" s="12"/>
      <c r="DO189" s="12"/>
      <c r="DP189" s="12"/>
      <c r="DQ189" s="12"/>
      <c r="DR189" s="12"/>
      <c r="DS189" s="12"/>
      <c r="DT189" s="12"/>
      <c r="DU189" s="12"/>
      <c r="DV189" s="12"/>
      <c r="DW189" s="12"/>
      <c r="DX189" s="12"/>
      <c r="DY189" s="12"/>
      <c r="DZ189" s="12"/>
      <c r="EA189" s="12"/>
      <c r="EB189" s="12"/>
      <c r="EC189" s="12"/>
      <c r="ED189" s="12"/>
      <c r="EE189" s="12"/>
      <c r="EF189" s="12"/>
      <c r="EG189" s="12"/>
      <c r="EH189" s="12"/>
      <c r="EI189" s="12"/>
      <c r="EJ189" s="12"/>
      <c r="EK189" s="12"/>
      <c r="EL189" s="12"/>
      <c r="EM189" s="12"/>
      <c r="EN189" s="12"/>
      <c r="EO189" s="12"/>
      <c r="EP189" s="12"/>
      <c r="EQ189" s="12"/>
      <c r="ER189" s="12"/>
      <c r="ES189" s="12"/>
      <c r="ET189" s="12"/>
      <c r="EU189" s="15"/>
    </row>
    <row r="190" spans="1:151" s="13" customFormat="1" ht="33.75" customHeight="1" thickBot="1">
      <c r="A190" s="156"/>
      <c r="B190" s="153"/>
      <c r="C190" s="115"/>
      <c r="D190" s="125"/>
      <c r="E190" s="122"/>
      <c r="F190" s="122"/>
      <c r="G190" s="122"/>
      <c r="H190" s="93" t="str">
        <f>VLOOKUP(I190,Hoja2!A$3:I$54,2,0)</f>
        <v>LLUVIAS, GRANIZADA, HELADAS</v>
      </c>
      <c r="I190" s="94" t="s">
        <v>251</v>
      </c>
      <c r="J190" s="93" t="str">
        <f>VLOOKUP(I190,Hoja2!A$3:I$54,3,0)</f>
        <v>LESIONES, ATRAPAMIENTO, APLASTAMIENTO, PÉRDIDAS MATERIALES</v>
      </c>
      <c r="K190" s="95"/>
      <c r="L190" s="93" t="str">
        <f>VLOOKUP(I190,Hoja2!A$3:I$54,4,0)</f>
        <v>PG INSPECCIONES, PG EMERGENCIA</v>
      </c>
      <c r="M190" s="93" t="str">
        <f>VLOOKUP(I190,Hoja2!A$3:I$54,5,0)</f>
        <v>BRIGADAS DE EMERGENCIA</v>
      </c>
      <c r="N190" s="96">
        <v>2</v>
      </c>
      <c r="O190" s="96">
        <v>3</v>
      </c>
      <c r="P190" s="96">
        <v>10</v>
      </c>
      <c r="Q190" s="96">
        <f t="shared" si="32"/>
        <v>6</v>
      </c>
      <c r="R190" s="96">
        <f t="shared" si="33"/>
        <v>60</v>
      </c>
      <c r="S190" s="96" t="str">
        <f t="shared" si="34"/>
        <v>M-6</v>
      </c>
      <c r="T190" s="89" t="str">
        <f t="shared" si="35"/>
        <v>III</v>
      </c>
      <c r="U190" s="89" t="str">
        <f t="shared" si="31"/>
        <v>Mejorable</v>
      </c>
      <c r="V190" s="95">
        <v>1</v>
      </c>
      <c r="W190" s="93" t="str">
        <f>VLOOKUP(I190,Hoja2!A$3:I$54,6,0)</f>
        <v>SECUELA, CALIFICACIÓN DE ENFERMEDAD LABORAL, MUERTE</v>
      </c>
      <c r="X190" s="97"/>
      <c r="Y190" s="97"/>
      <c r="Z190" s="97"/>
      <c r="AA190" s="98" t="str">
        <f>VLOOKUP(I190,Hoja2!A$3:I$54,7,0)</f>
        <v>NS PLANES DE EMERGENCIA</v>
      </c>
      <c r="AB190" s="98" t="str">
        <f>VLOOKUP(I190,Hoja2!A$3:I$54,8,0)</f>
        <v>N/A</v>
      </c>
      <c r="AC190" s="97" t="str">
        <f>VLOOKUP(I190,Hoja2!A$3:I$54,9,0)</f>
        <v>N/A</v>
      </c>
      <c r="AD190" s="99"/>
      <c r="AE190" s="14"/>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12"/>
      <c r="CY190" s="12"/>
      <c r="CZ190" s="12"/>
      <c r="DA190" s="12"/>
      <c r="DB190" s="12"/>
      <c r="DC190" s="12"/>
      <c r="DD190" s="12"/>
      <c r="DE190" s="12"/>
      <c r="DF190" s="12"/>
      <c r="DG190" s="12"/>
      <c r="DH190" s="12"/>
      <c r="DI190" s="12"/>
      <c r="DJ190" s="12"/>
      <c r="DK190" s="12"/>
      <c r="DL190" s="12"/>
      <c r="DM190" s="12"/>
      <c r="DN190" s="12"/>
      <c r="DO190" s="12"/>
      <c r="DP190" s="12"/>
      <c r="DQ190" s="12"/>
      <c r="DR190" s="12"/>
      <c r="DS190" s="12"/>
      <c r="DT190" s="12"/>
      <c r="DU190" s="12"/>
      <c r="DV190" s="12"/>
      <c r="DW190" s="12"/>
      <c r="DX190" s="12"/>
      <c r="DY190" s="12"/>
      <c r="DZ190" s="12"/>
      <c r="EA190" s="12"/>
      <c r="EB190" s="12"/>
      <c r="EC190" s="12"/>
      <c r="ED190" s="12"/>
      <c r="EE190" s="12"/>
      <c r="EF190" s="12"/>
      <c r="EG190" s="12"/>
      <c r="EH190" s="12"/>
      <c r="EI190" s="12"/>
      <c r="EJ190" s="12"/>
      <c r="EK190" s="12"/>
      <c r="EL190" s="12"/>
      <c r="EM190" s="12"/>
      <c r="EN190" s="12"/>
      <c r="EO190" s="12"/>
      <c r="EP190" s="12"/>
      <c r="EQ190" s="12"/>
      <c r="ER190" s="12"/>
      <c r="ES190" s="12"/>
      <c r="ET190" s="12"/>
      <c r="EU190" s="15"/>
    </row>
    <row r="191" spans="1:151" s="13" customFormat="1" ht="25.5">
      <c r="A191" s="156"/>
      <c r="B191" s="153"/>
      <c r="C191" s="149" t="s">
        <v>285</v>
      </c>
      <c r="D191" s="146" t="s">
        <v>319</v>
      </c>
      <c r="E191" s="126" t="s">
        <v>283</v>
      </c>
      <c r="F191" s="126">
        <v>32</v>
      </c>
      <c r="G191" s="126" t="s">
        <v>256</v>
      </c>
      <c r="H191" s="100" t="str">
        <f>VLOOKUP(I191,Hoja2!A$3:I$54,2,0)</f>
        <v>INADECUADAS CONEXIONES ELÉCTRICAS, SATURACIÓN EN TOMAS DE ENERGÍA</v>
      </c>
      <c r="I191" s="101" t="s">
        <v>158</v>
      </c>
      <c r="J191" s="100" t="str">
        <f>VLOOKUP(I191,Hoja2!A$3:I$54,3,0)</f>
        <v>QUEMADURAS, ELECTROCUCIÓN, ARITMIA CARDIACA, MUERTE</v>
      </c>
      <c r="K191" s="102"/>
      <c r="L191" s="100" t="str">
        <f>VLOOKUP(I191,Hoja2!A$3:I$54,4,0)</f>
        <v>PG INSPECCIONES, PG EMERGENCIA, REQUISITOS MÍNIMOS PARA LÍNEAS ELÉCTRICAS</v>
      </c>
      <c r="M191" s="100" t="str">
        <f>VLOOKUP(I191,Hoja2!A$3:I$54,5,0)</f>
        <v>ELEMENTOS DE PROTECCIÓN PERSONAL</v>
      </c>
      <c r="N191" s="103">
        <v>10</v>
      </c>
      <c r="O191" s="103">
        <v>3</v>
      </c>
      <c r="P191" s="103">
        <v>60</v>
      </c>
      <c r="Q191" s="103">
        <f t="shared" si="32"/>
        <v>30</v>
      </c>
      <c r="R191" s="103">
        <f t="shared" si="33"/>
        <v>1800</v>
      </c>
      <c r="S191" s="103" t="str">
        <f t="shared" si="34"/>
        <v>MA-30</v>
      </c>
      <c r="T191" s="78" t="str">
        <f t="shared" si="35"/>
        <v>I</v>
      </c>
      <c r="U191" s="78" t="str">
        <f>IF(T191=0,"",IF(T191="IV","Aceptable",IF(T191="III","Mejorable",IF(T191="II","No Aceptable o Aceptable con Control Especifico",IF(T191="I","No Aceptable","")))))</f>
        <v>No Aceptable</v>
      </c>
      <c r="V191" s="102">
        <v>1</v>
      </c>
      <c r="W191" s="100" t="str">
        <f>VLOOKUP(I191,Hoja2!A$3:I$54,6,0)</f>
        <v>SECUELA, CALIFICACIÓN DE ENFERMEDAD LABORAL, MUERTE</v>
      </c>
      <c r="X191" s="104"/>
      <c r="Y191" s="104"/>
      <c r="Z191" s="104"/>
      <c r="AA191" s="105" t="str">
        <f>VLOOKUP(I191,Hoja2!A$3:I$54,7,0)</f>
        <v>NS LÍNEAS ELÉCTRICAS</v>
      </c>
      <c r="AB191" s="105" t="str">
        <f>VLOOKUP(I191,Hoja2!A$3:I$54,8,0)</f>
        <v>BUENAS PRACTICAS, APLICACIÓN DE PROCEDIMIENTOS</v>
      </c>
      <c r="AC191" s="106" t="str">
        <f>VLOOKUP(I191,Hoja2!A$3:I$54,9,0)</f>
        <v>BUENAS PRACTICAS, APLICACIÓN DE PROCEDIMIENTOS</v>
      </c>
      <c r="AD191" s="107"/>
      <c r="AE191" s="14"/>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S191" s="12"/>
      <c r="CT191" s="12"/>
      <c r="CU191" s="12"/>
      <c r="CV191" s="12"/>
      <c r="CW191" s="12"/>
      <c r="CX191" s="12"/>
      <c r="CY191" s="12"/>
      <c r="CZ191" s="12"/>
      <c r="DA191" s="12"/>
      <c r="DB191" s="12"/>
      <c r="DC191" s="12"/>
      <c r="DD191" s="12"/>
      <c r="DE191" s="12"/>
      <c r="DF191" s="12"/>
      <c r="DG191" s="12"/>
      <c r="DH191" s="12"/>
      <c r="DI191" s="12"/>
      <c r="DJ191" s="12"/>
      <c r="DK191" s="12"/>
      <c r="DL191" s="12"/>
      <c r="DM191" s="12"/>
      <c r="DN191" s="12"/>
      <c r="DO191" s="12"/>
      <c r="DP191" s="12"/>
      <c r="DQ191" s="12"/>
      <c r="DR191" s="12"/>
      <c r="DS191" s="12"/>
      <c r="DT191" s="12"/>
      <c r="DU191" s="12"/>
      <c r="DV191" s="12"/>
      <c r="DW191" s="12"/>
      <c r="DX191" s="12"/>
      <c r="DY191" s="12"/>
      <c r="DZ191" s="12"/>
      <c r="EA191" s="12"/>
      <c r="EB191" s="12"/>
      <c r="EC191" s="12"/>
      <c r="ED191" s="12"/>
      <c r="EE191" s="12"/>
      <c r="EF191" s="12"/>
      <c r="EG191" s="12"/>
      <c r="EH191" s="12"/>
      <c r="EI191" s="12"/>
      <c r="EJ191" s="12"/>
      <c r="EK191" s="12"/>
      <c r="EL191" s="12"/>
      <c r="EM191" s="12"/>
      <c r="EN191" s="12"/>
      <c r="EO191" s="12"/>
      <c r="EP191" s="12"/>
      <c r="EQ191" s="12"/>
      <c r="ER191" s="12"/>
      <c r="ES191" s="12"/>
      <c r="ET191" s="12"/>
      <c r="EU191" s="15"/>
    </row>
    <row r="192" spans="1:151" s="13" customFormat="1" ht="39.75" customHeight="1">
      <c r="A192" s="156"/>
      <c r="B192" s="153"/>
      <c r="C192" s="150"/>
      <c r="D192" s="147"/>
      <c r="E192" s="127"/>
      <c r="F192" s="127"/>
      <c r="G192" s="127"/>
      <c r="H192" s="67" t="str">
        <f>VLOOKUP(I192,Hoja2!A$3:I$54,2,0)</f>
        <v>INADECUADAS CONEXIONES ELÉCTRICAS, SATURACIÓN EN TOMAS DE ENERGÍA</v>
      </c>
      <c r="I192" s="68" t="s">
        <v>163</v>
      </c>
      <c r="J192" s="67" t="str">
        <f>VLOOKUP(I192,Hoja2!A$3:I$54,3,0)</f>
        <v>INTOXICACIÓN, QUEMADURAS</v>
      </c>
      <c r="K192" s="69"/>
      <c r="L192" s="67" t="str">
        <f>VLOOKUP(I192,Hoja2!A$3:I$54,4,0)</f>
        <v>PG INSPECCIONES, PG EMERGENCIA</v>
      </c>
      <c r="M192" s="67" t="str">
        <f>VLOOKUP(I192,Hoja2!A$3:I$54,5,0)</f>
        <v>BRIGADAS DE EMERGENCIA</v>
      </c>
      <c r="N192" s="70">
        <v>10</v>
      </c>
      <c r="O192" s="70">
        <v>3</v>
      </c>
      <c r="P192" s="70">
        <v>60</v>
      </c>
      <c r="Q192" s="70">
        <f t="shared" si="32"/>
        <v>30</v>
      </c>
      <c r="R192" s="70">
        <f t="shared" si="33"/>
        <v>1800</v>
      </c>
      <c r="S192" s="70" t="str">
        <f t="shared" si="34"/>
        <v>MA-30</v>
      </c>
      <c r="T192" s="62" t="str">
        <f t="shared" si="35"/>
        <v>I</v>
      </c>
      <c r="U192" s="62" t="str">
        <f aca="true" t="shared" si="36" ref="U192:U226">IF(T192=0,"",IF(T192="IV","Aceptable",IF(T192="III","Mejorable",IF(T192="II","No Aceptable o Aceptable con Control Especifico",IF(T192="I","No Aceptable","")))))</f>
        <v>No Aceptable</v>
      </c>
      <c r="V192" s="69">
        <v>1</v>
      </c>
      <c r="W192" s="67" t="str">
        <f>VLOOKUP(I192,Hoja2!A$3:I$54,6,0)</f>
        <v>SECUELA, CALIFICACIÓN DE ENFERMEDAD LABORAL, MUERTE</v>
      </c>
      <c r="X192" s="71"/>
      <c r="Y192" s="71"/>
      <c r="Z192" s="71"/>
      <c r="AA192" s="72" t="str">
        <f>VLOOKUP(I192,Hoja2!A$3:I$54,7,0)</f>
        <v>NS PLANES DE EMERGENCIA</v>
      </c>
      <c r="AB192" s="72" t="str">
        <f>VLOOKUP(I192,Hoja2!A$3:I$54,8,0)</f>
        <v>REPORTES DE CONDICIONES INSEGURAS</v>
      </c>
      <c r="AC192" s="73" t="str">
        <f>VLOOKUP(I192,Hoja2!A$3:I$54,9,0)</f>
        <v>N/A</v>
      </c>
      <c r="AD192" s="84"/>
      <c r="AE192" s="14"/>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S192" s="12"/>
      <c r="CT192" s="12"/>
      <c r="CU192" s="12"/>
      <c r="CV192" s="12"/>
      <c r="CW192" s="12"/>
      <c r="CX192" s="12"/>
      <c r="CY192" s="12"/>
      <c r="CZ192" s="12"/>
      <c r="DA192" s="12"/>
      <c r="DB192" s="12"/>
      <c r="DC192" s="12"/>
      <c r="DD192" s="12"/>
      <c r="DE192" s="12"/>
      <c r="DF192" s="12"/>
      <c r="DG192" s="12"/>
      <c r="DH192" s="12"/>
      <c r="DI192" s="12"/>
      <c r="DJ192" s="12"/>
      <c r="DK192" s="12"/>
      <c r="DL192" s="12"/>
      <c r="DM192" s="12"/>
      <c r="DN192" s="12"/>
      <c r="DO192" s="12"/>
      <c r="DP192" s="12"/>
      <c r="DQ192" s="12"/>
      <c r="DR192" s="12"/>
      <c r="DS192" s="12"/>
      <c r="DT192" s="12"/>
      <c r="DU192" s="12"/>
      <c r="DV192" s="12"/>
      <c r="DW192" s="12"/>
      <c r="DX192" s="12"/>
      <c r="DY192" s="12"/>
      <c r="DZ192" s="12"/>
      <c r="EA192" s="12"/>
      <c r="EB192" s="12"/>
      <c r="EC192" s="12"/>
      <c r="ED192" s="12"/>
      <c r="EE192" s="12"/>
      <c r="EF192" s="12"/>
      <c r="EG192" s="12"/>
      <c r="EH192" s="12"/>
      <c r="EI192" s="12"/>
      <c r="EJ192" s="12"/>
      <c r="EK192" s="12"/>
      <c r="EL192" s="12"/>
      <c r="EM192" s="12"/>
      <c r="EN192" s="12"/>
      <c r="EO192" s="12"/>
      <c r="EP192" s="12"/>
      <c r="EQ192" s="12"/>
      <c r="ER192" s="12"/>
      <c r="ES192" s="12"/>
      <c r="ET192" s="12"/>
      <c r="EU192" s="15"/>
    </row>
    <row r="193" spans="1:151" s="13" customFormat="1" ht="40.5">
      <c r="A193" s="156"/>
      <c r="B193" s="153"/>
      <c r="C193" s="150"/>
      <c r="D193" s="147"/>
      <c r="E193" s="127"/>
      <c r="F193" s="127"/>
      <c r="G193" s="127"/>
      <c r="H193" s="67" t="str">
        <f>VLOOKUP(I193,Hoja2!A$3:I$54,2,0)</f>
        <v>ESCALERAS SIN BARANDAL, PISOS A DESNIVEL,INFRAESTRUCTURA DÉBIL, OBJETOS MAL UBICADOS, AUSENCIA DE ORDEN Y ASEO</v>
      </c>
      <c r="I193" s="68" t="s">
        <v>247</v>
      </c>
      <c r="J193" s="67" t="str">
        <f>VLOOKUP(I193,Hoja2!A$3:I$54,3,0)</f>
        <v>CAÍDAS DEL MISMO Y DISTINTO NIVEL, FRACTURAS, GOLPE CON OBJETOS, CAÍDA DE OBJETOS, OBSTRUCCIÓN DE VÍAS</v>
      </c>
      <c r="K193" s="69"/>
      <c r="L193" s="67" t="str">
        <f>VLOOKUP(I193,Hoja2!A$3:I$54,4,0)</f>
        <v>PG INSPECCIONES, PG EMERGENCIA</v>
      </c>
      <c r="M193" s="67" t="str">
        <f>VLOOKUP(I193,Hoja2!A$3:I$54,5,0)</f>
        <v>CAPACITACIÓN</v>
      </c>
      <c r="N193" s="70">
        <v>6</v>
      </c>
      <c r="O193" s="70">
        <v>3</v>
      </c>
      <c r="P193" s="70">
        <v>10</v>
      </c>
      <c r="Q193" s="70">
        <f t="shared" si="32"/>
        <v>18</v>
      </c>
      <c r="R193" s="70">
        <f t="shared" si="33"/>
        <v>180</v>
      </c>
      <c r="S193" s="70" t="str">
        <f t="shared" si="34"/>
        <v>A-18</v>
      </c>
      <c r="T193" s="62" t="str">
        <f t="shared" si="35"/>
        <v>II</v>
      </c>
      <c r="U193" s="62" t="str">
        <f t="shared" si="36"/>
        <v>No Aceptable o Aceptable con Control Especifico</v>
      </c>
      <c r="V193" s="69">
        <v>1</v>
      </c>
      <c r="W193" s="67" t="str">
        <f>VLOOKUP(I193,Hoja2!A$3:I$54,6,0)</f>
        <v>SECUELA, CALIFICACIÓN DE ENFERMEDAD LABORAL, MUERTE</v>
      </c>
      <c r="X193" s="73"/>
      <c r="Y193" s="73"/>
      <c r="Z193" s="73"/>
      <c r="AA193" s="72" t="str">
        <f>VLOOKUP(I193,Hoja2!A$3:I$54,7,0)</f>
        <v>N/A</v>
      </c>
      <c r="AB193" s="72" t="str">
        <f>VLOOKUP(I193,Hoja2!A$3:I$54,8,0)</f>
        <v>REPORTES DE CONDICIONES INSEGURAS</v>
      </c>
      <c r="AC193" s="73" t="str">
        <f>VLOOKUP(I193,Hoja2!A$3:I$54,9,0)</f>
        <v>SEGUIMIENTO A ACCIONES PREVENTIVAS Y CORRECTIVAS</v>
      </c>
      <c r="AD193" s="84"/>
      <c r="AE193" s="14"/>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c r="CJ193" s="12"/>
      <c r="CK193" s="12"/>
      <c r="CL193" s="12"/>
      <c r="CM193" s="12"/>
      <c r="CN193" s="12"/>
      <c r="CO193" s="12"/>
      <c r="CP193" s="12"/>
      <c r="CQ193" s="12"/>
      <c r="CR193" s="12"/>
      <c r="CS193" s="12"/>
      <c r="CT193" s="12"/>
      <c r="CU193" s="12"/>
      <c r="CV193" s="12"/>
      <c r="CW193" s="12"/>
      <c r="CX193" s="12"/>
      <c r="CY193" s="12"/>
      <c r="CZ193" s="12"/>
      <c r="DA193" s="12"/>
      <c r="DB193" s="12"/>
      <c r="DC193" s="12"/>
      <c r="DD193" s="12"/>
      <c r="DE193" s="12"/>
      <c r="DF193" s="12"/>
      <c r="DG193" s="12"/>
      <c r="DH193" s="12"/>
      <c r="DI193" s="12"/>
      <c r="DJ193" s="12"/>
      <c r="DK193" s="12"/>
      <c r="DL193" s="12"/>
      <c r="DM193" s="12"/>
      <c r="DN193" s="12"/>
      <c r="DO193" s="12"/>
      <c r="DP193" s="12"/>
      <c r="DQ193" s="12"/>
      <c r="DR193" s="12"/>
      <c r="DS193" s="12"/>
      <c r="DT193" s="12"/>
      <c r="DU193" s="12"/>
      <c r="DV193" s="12"/>
      <c r="DW193" s="12"/>
      <c r="DX193" s="12"/>
      <c r="DY193" s="12"/>
      <c r="DZ193" s="12"/>
      <c r="EA193" s="12"/>
      <c r="EB193" s="12"/>
      <c r="EC193" s="12"/>
      <c r="ED193" s="12"/>
      <c r="EE193" s="12"/>
      <c r="EF193" s="12"/>
      <c r="EG193" s="12"/>
      <c r="EH193" s="12"/>
      <c r="EI193" s="12"/>
      <c r="EJ193" s="12"/>
      <c r="EK193" s="12"/>
      <c r="EL193" s="12"/>
      <c r="EM193" s="12"/>
      <c r="EN193" s="12"/>
      <c r="EO193" s="12"/>
      <c r="EP193" s="12"/>
      <c r="EQ193" s="12"/>
      <c r="ER193" s="12"/>
      <c r="ES193" s="12"/>
      <c r="ET193" s="12"/>
      <c r="EU193" s="15"/>
    </row>
    <row r="194" spans="1:151" s="13" customFormat="1" ht="40.5">
      <c r="A194" s="156"/>
      <c r="B194" s="153"/>
      <c r="C194" s="150"/>
      <c r="D194" s="147"/>
      <c r="E194" s="127"/>
      <c r="F194" s="127"/>
      <c r="G194" s="127"/>
      <c r="H194" s="67" t="str">
        <f>VLOOKUP(I194,Hoja2!A$3:I$54,2,0)</f>
        <v>LLUVIAS, CRECIENTE DE RIOS Y QUEBRADAS, CAÍDAS DESDE TARAVITAS Y PUENTES</v>
      </c>
      <c r="I194" s="68" t="s">
        <v>334</v>
      </c>
      <c r="J194" s="67" t="str">
        <f>VLOOKUP(I194,Hoja2!A$3:I$54,3,0)</f>
        <v>INMERSIÓN, MUERTE</v>
      </c>
      <c r="K194" s="69"/>
      <c r="L194" s="67" t="str">
        <f>VLOOKUP(I194,Hoja2!A$3:I$54,4,0)</f>
        <v>PG INSPECCIONES, PG EMERGENCIA</v>
      </c>
      <c r="M194" s="67" t="str">
        <f>VLOOKUP(I194,Hoja2!A$3:I$54,5,0)</f>
        <v>CAPACITACIÓN</v>
      </c>
      <c r="N194" s="70">
        <v>6</v>
      </c>
      <c r="O194" s="70">
        <v>3</v>
      </c>
      <c r="P194" s="70">
        <v>10</v>
      </c>
      <c r="Q194" s="70">
        <f t="shared" si="32"/>
        <v>18</v>
      </c>
      <c r="R194" s="70">
        <f t="shared" si="33"/>
        <v>180</v>
      </c>
      <c r="S194" s="70" t="str">
        <f t="shared" si="34"/>
        <v>A-18</v>
      </c>
      <c r="T194" s="66" t="str">
        <f t="shared" si="35"/>
        <v>II</v>
      </c>
      <c r="U194" s="66" t="str">
        <f t="shared" si="36"/>
        <v>No Aceptable o Aceptable con Control Especifico</v>
      </c>
      <c r="V194" s="69">
        <v>1</v>
      </c>
      <c r="W194" s="67" t="str">
        <f>VLOOKUP(I194,Hoja2!A$3:I$54,6,0)</f>
        <v>SECUELA, CALIFICACIÓN DE ENFERMEDAD LABORAL, MUERTE</v>
      </c>
      <c r="X194" s="73"/>
      <c r="Y194" s="73"/>
      <c r="Z194" s="73"/>
      <c r="AA194" s="72" t="str">
        <f>VLOOKUP(I194,Hoja2!A$3:I$54,7,0)</f>
        <v>N/A</v>
      </c>
      <c r="AB194" s="72" t="str">
        <f>VLOOKUP(I194,Hoja2!A$3:I$54,8,0)</f>
        <v>REPORTES DE CONDICIONES INSEGURAS</v>
      </c>
      <c r="AC194" s="73" t="str">
        <f>VLOOKUP(I194,Hoja2!A$3:I$54,9,0)</f>
        <v>SEGUIMIENTO A ACCIONES PREVENTIVAS Y CORRECTIVAS</v>
      </c>
      <c r="AD194" s="84"/>
      <c r="AE194" s="14"/>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c r="CJ194" s="12"/>
      <c r="CK194" s="12"/>
      <c r="CL194" s="12"/>
      <c r="CM194" s="12"/>
      <c r="CN194" s="12"/>
      <c r="CO194" s="12"/>
      <c r="CP194" s="12"/>
      <c r="CQ194" s="12"/>
      <c r="CR194" s="12"/>
      <c r="CS194" s="12"/>
      <c r="CT194" s="12"/>
      <c r="CU194" s="12"/>
      <c r="CV194" s="12"/>
      <c r="CW194" s="12"/>
      <c r="CX194" s="12"/>
      <c r="CY194" s="12"/>
      <c r="CZ194" s="12"/>
      <c r="DA194" s="12"/>
      <c r="DB194" s="12"/>
      <c r="DC194" s="12"/>
      <c r="DD194" s="12"/>
      <c r="DE194" s="12"/>
      <c r="DF194" s="12"/>
      <c r="DG194" s="12"/>
      <c r="DH194" s="12"/>
      <c r="DI194" s="12"/>
      <c r="DJ194" s="12"/>
      <c r="DK194" s="12"/>
      <c r="DL194" s="12"/>
      <c r="DM194" s="12"/>
      <c r="DN194" s="12"/>
      <c r="DO194" s="12"/>
      <c r="DP194" s="12"/>
      <c r="DQ194" s="12"/>
      <c r="DR194" s="12"/>
      <c r="DS194" s="12"/>
      <c r="DT194" s="12"/>
      <c r="DU194" s="12"/>
      <c r="DV194" s="12"/>
      <c r="DW194" s="12"/>
      <c r="DX194" s="12"/>
      <c r="DY194" s="12"/>
      <c r="DZ194" s="12"/>
      <c r="EA194" s="12"/>
      <c r="EB194" s="12"/>
      <c r="EC194" s="12"/>
      <c r="ED194" s="12"/>
      <c r="EE194" s="12"/>
      <c r="EF194" s="12"/>
      <c r="EG194" s="12"/>
      <c r="EH194" s="12"/>
      <c r="EI194" s="12"/>
      <c r="EJ194" s="12"/>
      <c r="EK194" s="12"/>
      <c r="EL194" s="12"/>
      <c r="EM194" s="12"/>
      <c r="EN194" s="12"/>
      <c r="EO194" s="12"/>
      <c r="EP194" s="12"/>
      <c r="EQ194" s="12"/>
      <c r="ER194" s="12"/>
      <c r="ES194" s="12"/>
      <c r="ET194" s="12"/>
      <c r="EU194" s="15"/>
    </row>
    <row r="195" spans="1:151" s="13" customFormat="1" ht="25.5">
      <c r="A195" s="156"/>
      <c r="B195" s="153"/>
      <c r="C195" s="150"/>
      <c r="D195" s="147"/>
      <c r="E195" s="127"/>
      <c r="F195" s="127"/>
      <c r="G195" s="127"/>
      <c r="H195" s="67" t="str">
        <f>VLOOKUP(I195,Hoja2!A$3:I$54,2,0)</f>
        <v>SUPERFICIES DE TRABAJO IRREGULARES O DESLIZANTES</v>
      </c>
      <c r="I195" s="68" t="s">
        <v>248</v>
      </c>
      <c r="J195" s="67" t="str">
        <f>VLOOKUP(I195,Hoja2!A$3:I$54,3,0)</f>
        <v>CAÍDAS DEL MISMO Y DISTINTO NIVEL, FRACTURAS, GOLPE CON OBJETOS</v>
      </c>
      <c r="K195" s="69"/>
      <c r="L195" s="67" t="str">
        <f>VLOOKUP(I195,Hoja2!A$3:I$54,4,0)</f>
        <v>PG INSPECCIONES, PG EMERGENCIA</v>
      </c>
      <c r="M195" s="67" t="str">
        <f>VLOOKUP(I195,Hoja2!A$3:I$54,5,0)</f>
        <v>CAPACITACIÓN</v>
      </c>
      <c r="N195" s="70">
        <v>6</v>
      </c>
      <c r="O195" s="70">
        <v>4</v>
      </c>
      <c r="P195" s="70">
        <v>25</v>
      </c>
      <c r="Q195" s="70">
        <f t="shared" si="32"/>
        <v>24</v>
      </c>
      <c r="R195" s="70">
        <f t="shared" si="33"/>
        <v>600</v>
      </c>
      <c r="S195" s="70" t="str">
        <f t="shared" si="34"/>
        <v>MA-24</v>
      </c>
      <c r="T195" s="66" t="str">
        <f t="shared" si="35"/>
        <v>I</v>
      </c>
      <c r="U195" s="66" t="str">
        <f t="shared" si="36"/>
        <v>No Aceptable</v>
      </c>
      <c r="V195" s="69">
        <v>1</v>
      </c>
      <c r="W195" s="67" t="str">
        <f>VLOOKUP(I195,Hoja2!A$3:I$54,6,0)</f>
        <v>SECUELA, CALIFICACIÓN DE ENFERMEDAD LABORAL, MUERTE</v>
      </c>
      <c r="X195" s="73"/>
      <c r="Y195" s="73"/>
      <c r="Z195" s="73"/>
      <c r="AA195" s="72" t="str">
        <f>VLOOKUP(I195,Hoja2!A$3:I$54,7,0)</f>
        <v>N/A</v>
      </c>
      <c r="AB195" s="72" t="str">
        <f>VLOOKUP(I195,Hoja2!A$3:I$54,8,0)</f>
        <v>REPORTES DE CONDICIONES INSEGURAS</v>
      </c>
      <c r="AC195" s="73" t="str">
        <f>VLOOKUP(I195,Hoja2!A$3:I$54,9,0)</f>
        <v>SEGUIMIENTO A ACCIONES PREVENTIVAS Y CORRECTIVAS</v>
      </c>
      <c r="AD195" s="84"/>
      <c r="AE195" s="14"/>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2"/>
      <c r="CJ195" s="12"/>
      <c r="CK195" s="12"/>
      <c r="CL195" s="12"/>
      <c r="CM195" s="12"/>
      <c r="CN195" s="12"/>
      <c r="CO195" s="12"/>
      <c r="CP195" s="12"/>
      <c r="CQ195" s="12"/>
      <c r="CR195" s="12"/>
      <c r="CS195" s="12"/>
      <c r="CT195" s="12"/>
      <c r="CU195" s="12"/>
      <c r="CV195" s="12"/>
      <c r="CW195" s="12"/>
      <c r="CX195" s="12"/>
      <c r="CY195" s="12"/>
      <c r="CZ195" s="12"/>
      <c r="DA195" s="12"/>
      <c r="DB195" s="12"/>
      <c r="DC195" s="12"/>
      <c r="DD195" s="12"/>
      <c r="DE195" s="12"/>
      <c r="DF195" s="12"/>
      <c r="DG195" s="12"/>
      <c r="DH195" s="12"/>
      <c r="DI195" s="12"/>
      <c r="DJ195" s="12"/>
      <c r="DK195" s="12"/>
      <c r="DL195" s="12"/>
      <c r="DM195" s="12"/>
      <c r="DN195" s="12"/>
      <c r="DO195" s="12"/>
      <c r="DP195" s="12"/>
      <c r="DQ195" s="12"/>
      <c r="DR195" s="12"/>
      <c r="DS195" s="12"/>
      <c r="DT195" s="12"/>
      <c r="DU195" s="12"/>
      <c r="DV195" s="12"/>
      <c r="DW195" s="12"/>
      <c r="DX195" s="12"/>
      <c r="DY195" s="12"/>
      <c r="DZ195" s="12"/>
      <c r="EA195" s="12"/>
      <c r="EB195" s="12"/>
      <c r="EC195" s="12"/>
      <c r="ED195" s="12"/>
      <c r="EE195" s="12"/>
      <c r="EF195" s="12"/>
      <c r="EG195" s="12"/>
      <c r="EH195" s="12"/>
      <c r="EI195" s="12"/>
      <c r="EJ195" s="12"/>
      <c r="EK195" s="12"/>
      <c r="EL195" s="12"/>
      <c r="EM195" s="12"/>
      <c r="EN195" s="12"/>
      <c r="EO195" s="12"/>
      <c r="EP195" s="12"/>
      <c r="EQ195" s="12"/>
      <c r="ER195" s="12"/>
      <c r="ES195" s="12"/>
      <c r="ET195" s="12"/>
      <c r="EU195" s="15"/>
    </row>
    <row r="196" spans="1:151" s="13" customFormat="1" ht="40.5" customHeight="1">
      <c r="A196" s="156"/>
      <c r="B196" s="153"/>
      <c r="C196" s="150"/>
      <c r="D196" s="147"/>
      <c r="E196" s="127"/>
      <c r="F196" s="127"/>
      <c r="G196" s="127"/>
      <c r="H196" s="67" t="str">
        <f>VLOOKUP(I196,Hoja2!A$3:I$54,2,0)</f>
        <v>SISTEMAS Y MEDIDAS DE ALMACENAMIENTO</v>
      </c>
      <c r="I196" s="68" t="s">
        <v>249</v>
      </c>
      <c r="J196" s="67" t="str">
        <f>VLOOKUP(I196,Hoja2!A$3:I$54,3,0)</f>
        <v>CAÍDAS DEL MISMO Y DISTINTO NIVEL, FRACTURAS, GOLPE CON OBJETOS, CAÍDA DE OBJETOS, OBSTRUCCIÓN DE VÍAS</v>
      </c>
      <c r="K196" s="69"/>
      <c r="L196" s="67" t="str">
        <f>VLOOKUP(I196,Hoja2!A$3:I$54,4,0)</f>
        <v>PG INSPECCIONES, PG EMERGENCIA</v>
      </c>
      <c r="M196" s="67" t="str">
        <f>VLOOKUP(I196,Hoja2!A$3:I$54,5,0)</f>
        <v>CAPACITACIÓN</v>
      </c>
      <c r="N196" s="70">
        <v>6</v>
      </c>
      <c r="O196" s="70">
        <v>3</v>
      </c>
      <c r="P196" s="70">
        <v>10</v>
      </c>
      <c r="Q196" s="70">
        <f t="shared" si="32"/>
        <v>18</v>
      </c>
      <c r="R196" s="70">
        <f t="shared" si="33"/>
        <v>180</v>
      </c>
      <c r="S196" s="70" t="str">
        <f t="shared" si="34"/>
        <v>A-18</v>
      </c>
      <c r="T196" s="66" t="str">
        <f t="shared" si="35"/>
        <v>II</v>
      </c>
      <c r="U196" s="66" t="str">
        <f t="shared" si="36"/>
        <v>No Aceptable o Aceptable con Control Especifico</v>
      </c>
      <c r="V196" s="69">
        <v>1</v>
      </c>
      <c r="W196" s="67" t="str">
        <f>VLOOKUP(I196,Hoja2!A$3:I$54,6,0)</f>
        <v>SECUELA, CALIFICACIÓN DE ENFERMEDAD LABORAL, MUERTE</v>
      </c>
      <c r="X196" s="73"/>
      <c r="Y196" s="73"/>
      <c r="Z196" s="73"/>
      <c r="AA196" s="72" t="str">
        <f>VLOOKUP(I196,Hoja2!A$3:I$54,7,0)</f>
        <v>N/A</v>
      </c>
      <c r="AB196" s="72" t="str">
        <f>VLOOKUP(I196,Hoja2!A$3:I$54,8,0)</f>
        <v>REPORTES DE CONDICIONES INSEGURAS</v>
      </c>
      <c r="AC196" s="73" t="str">
        <f>VLOOKUP(I196,Hoja2!A$3:I$54,9,0)</f>
        <v>SEGUIMIENTO A ACCIONES PREVENTIVAS Y CORRECTIVAS</v>
      </c>
      <c r="AD196" s="84"/>
      <c r="AE196" s="14"/>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T196" s="12"/>
      <c r="CU196" s="12"/>
      <c r="CV196" s="12"/>
      <c r="CW196" s="12"/>
      <c r="CX196" s="12"/>
      <c r="CY196" s="12"/>
      <c r="CZ196" s="12"/>
      <c r="DA196" s="12"/>
      <c r="DB196" s="12"/>
      <c r="DC196" s="12"/>
      <c r="DD196" s="12"/>
      <c r="DE196" s="12"/>
      <c r="DF196" s="12"/>
      <c r="DG196" s="12"/>
      <c r="DH196" s="12"/>
      <c r="DI196" s="12"/>
      <c r="DJ196" s="12"/>
      <c r="DK196" s="12"/>
      <c r="DL196" s="12"/>
      <c r="DM196" s="12"/>
      <c r="DN196" s="12"/>
      <c r="DO196" s="12"/>
      <c r="DP196" s="12"/>
      <c r="DQ196" s="12"/>
      <c r="DR196" s="12"/>
      <c r="DS196" s="12"/>
      <c r="DT196" s="12"/>
      <c r="DU196" s="12"/>
      <c r="DV196" s="12"/>
      <c r="DW196" s="12"/>
      <c r="DX196" s="12"/>
      <c r="DY196" s="12"/>
      <c r="DZ196" s="12"/>
      <c r="EA196" s="12"/>
      <c r="EB196" s="12"/>
      <c r="EC196" s="12"/>
      <c r="ED196" s="12"/>
      <c r="EE196" s="12"/>
      <c r="EF196" s="12"/>
      <c r="EG196" s="12"/>
      <c r="EH196" s="12"/>
      <c r="EI196" s="12"/>
      <c r="EJ196" s="12"/>
      <c r="EK196" s="12"/>
      <c r="EL196" s="12"/>
      <c r="EM196" s="12"/>
      <c r="EN196" s="12"/>
      <c r="EO196" s="12"/>
      <c r="EP196" s="12"/>
      <c r="EQ196" s="12"/>
      <c r="ER196" s="12"/>
      <c r="ES196" s="12"/>
      <c r="ET196" s="12"/>
      <c r="EU196" s="15"/>
    </row>
    <row r="197" spans="1:151" s="13" customFormat="1" ht="40.5">
      <c r="A197" s="156"/>
      <c r="B197" s="153"/>
      <c r="C197" s="150"/>
      <c r="D197" s="147"/>
      <c r="E197" s="127"/>
      <c r="F197" s="127"/>
      <c r="G197" s="127"/>
      <c r="H197" s="67" t="str">
        <f>VLOOKUP(I197,Hoja2!A$3:I$54,2,0)</f>
        <v>ATROPELLAMIENTO, ENVESTIDA</v>
      </c>
      <c r="I197" s="68" t="s">
        <v>189</v>
      </c>
      <c r="J197" s="67" t="str">
        <f>VLOOKUP(I197,Hoja2!A$3:I$54,3,0)</f>
        <v>LESIONES, PÉRDIDAS MATERIALES, MUERTE</v>
      </c>
      <c r="K197" s="69"/>
      <c r="L197" s="67" t="str">
        <f>VLOOKUP(I197,Hoja2!A$3:I$54,4,0)</f>
        <v>PG INSPECCIONES, PG EMERGENCIA</v>
      </c>
      <c r="M197" s="67" t="str">
        <f>VLOOKUP(I197,Hoja2!A$3:I$54,5,0)</f>
        <v>PG SEGURIDAD VIAL</v>
      </c>
      <c r="N197" s="70">
        <v>2</v>
      </c>
      <c r="O197" s="70">
        <v>4</v>
      </c>
      <c r="P197" s="70">
        <v>25</v>
      </c>
      <c r="Q197" s="70">
        <f t="shared" si="32"/>
        <v>8</v>
      </c>
      <c r="R197" s="70">
        <f t="shared" si="33"/>
        <v>200</v>
      </c>
      <c r="S197" s="70" t="str">
        <f t="shared" si="34"/>
        <v>M-8</v>
      </c>
      <c r="T197" s="62" t="str">
        <f t="shared" si="35"/>
        <v>II</v>
      </c>
      <c r="U197" s="62" t="str">
        <f t="shared" si="36"/>
        <v>No Aceptable o Aceptable con Control Especifico</v>
      </c>
      <c r="V197" s="69">
        <v>1</v>
      </c>
      <c r="W197" s="67" t="str">
        <f>VLOOKUP(I197,Hoja2!A$3:I$54,6,0)</f>
        <v>SECUELA, CALIFICACIÓN DE ENFERMEDAD LABORAL, MUERTE</v>
      </c>
      <c r="X197" s="73"/>
      <c r="Y197" s="73"/>
      <c r="Z197" s="73"/>
      <c r="AA197" s="72" t="str">
        <f>VLOOKUP(I197,Hoja2!A$3:I$54,7,0)</f>
        <v>NS SEGURIDAD VIAL</v>
      </c>
      <c r="AB197" s="72" t="str">
        <f>VLOOKUP(I197,Hoja2!A$3:I$54,8,0)</f>
        <v>REPORTE DE CONDICIONES</v>
      </c>
      <c r="AC197" s="73" t="str">
        <f>VLOOKUP(I197,Hoja2!A$3:I$54,9,0)</f>
        <v>LISTAS PREOPERACIONALES, MANTENIMIENTO PREVENTIVO Y CORRECTIVO</v>
      </c>
      <c r="AD197" s="84"/>
      <c r="AE197" s="14"/>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c r="CG197" s="12"/>
      <c r="CH197" s="12"/>
      <c r="CI197" s="12"/>
      <c r="CJ197" s="12"/>
      <c r="CK197" s="12"/>
      <c r="CL197" s="12"/>
      <c r="CM197" s="12"/>
      <c r="CN197" s="12"/>
      <c r="CO197" s="12"/>
      <c r="CP197" s="12"/>
      <c r="CQ197" s="12"/>
      <c r="CR197" s="12"/>
      <c r="CS197" s="12"/>
      <c r="CT197" s="12"/>
      <c r="CU197" s="12"/>
      <c r="CV197" s="12"/>
      <c r="CW197" s="12"/>
      <c r="CX197" s="12"/>
      <c r="CY197" s="12"/>
      <c r="CZ197" s="12"/>
      <c r="DA197" s="12"/>
      <c r="DB197" s="12"/>
      <c r="DC197" s="12"/>
      <c r="DD197" s="12"/>
      <c r="DE197" s="12"/>
      <c r="DF197" s="12"/>
      <c r="DG197" s="12"/>
      <c r="DH197" s="12"/>
      <c r="DI197" s="12"/>
      <c r="DJ197" s="12"/>
      <c r="DK197" s="12"/>
      <c r="DL197" s="12"/>
      <c r="DM197" s="12"/>
      <c r="DN197" s="12"/>
      <c r="DO197" s="12"/>
      <c r="DP197" s="12"/>
      <c r="DQ197" s="12"/>
      <c r="DR197" s="12"/>
      <c r="DS197" s="12"/>
      <c r="DT197" s="12"/>
      <c r="DU197" s="12"/>
      <c r="DV197" s="12"/>
      <c r="DW197" s="12"/>
      <c r="DX197" s="12"/>
      <c r="DY197" s="12"/>
      <c r="DZ197" s="12"/>
      <c r="EA197" s="12"/>
      <c r="EB197" s="12"/>
      <c r="EC197" s="12"/>
      <c r="ED197" s="12"/>
      <c r="EE197" s="12"/>
      <c r="EF197" s="12"/>
      <c r="EG197" s="12"/>
      <c r="EH197" s="12"/>
      <c r="EI197" s="12"/>
      <c r="EJ197" s="12"/>
      <c r="EK197" s="12"/>
      <c r="EL197" s="12"/>
      <c r="EM197" s="12"/>
      <c r="EN197" s="12"/>
      <c r="EO197" s="12"/>
      <c r="EP197" s="12"/>
      <c r="EQ197" s="12"/>
      <c r="ER197" s="12"/>
      <c r="ES197" s="12"/>
      <c r="ET197" s="12"/>
      <c r="EU197" s="15"/>
    </row>
    <row r="198" spans="1:151" s="13" customFormat="1" ht="29.25" customHeight="1">
      <c r="A198" s="156"/>
      <c r="B198" s="153"/>
      <c r="C198" s="150"/>
      <c r="D198" s="147"/>
      <c r="E198" s="127"/>
      <c r="F198" s="127"/>
      <c r="G198" s="127"/>
      <c r="H198" s="67" t="str">
        <f>VLOOKUP(I198,Hoja2!A$3:I$54,2,0)</f>
        <v>ATRACO, ROBO, ATENTADO, SECUESTROS, DE ORDEN PÚBLICO</v>
      </c>
      <c r="I198" s="68" t="s">
        <v>180</v>
      </c>
      <c r="J198" s="67" t="str">
        <f>VLOOKUP(I198,Hoja2!A$3:I$54,3,0)</f>
        <v>HERIDAS, LESIONES FÍSICAS / PSICOLÓGICAS</v>
      </c>
      <c r="K198" s="69"/>
      <c r="L198" s="67" t="str">
        <f>VLOOKUP(I198,Hoja2!A$3:I$54,4,0)</f>
        <v>PG INSPECCIONES, PG EMERGENCIA</v>
      </c>
      <c r="M198" s="67" t="str">
        <f>VLOOKUP(I198,Hoja2!A$3:I$54,5,0)</f>
        <v>UNIFORMES CORPORATIVOS, CHAQUETAS CORPORATIVAS, CARNETIZACIÓN</v>
      </c>
      <c r="N198" s="70">
        <v>6</v>
      </c>
      <c r="O198" s="70">
        <v>3</v>
      </c>
      <c r="P198" s="70">
        <v>25</v>
      </c>
      <c r="Q198" s="70">
        <f t="shared" si="32"/>
        <v>18</v>
      </c>
      <c r="R198" s="70">
        <f t="shared" si="33"/>
        <v>450</v>
      </c>
      <c r="S198" s="70" t="str">
        <f t="shared" si="34"/>
        <v>A-18</v>
      </c>
      <c r="T198" s="62" t="str">
        <f t="shared" si="35"/>
        <v>II</v>
      </c>
      <c r="U198" s="62" t="str">
        <f t="shared" si="36"/>
        <v>No Aceptable o Aceptable con Control Especifico</v>
      </c>
      <c r="V198" s="69">
        <v>1</v>
      </c>
      <c r="W198" s="67" t="str">
        <f>VLOOKUP(I198,Hoja2!A$3:I$54,6,0)</f>
        <v>SECUELA, CALIFICACIÓN DE ENFERMEDAD LABORAL, MUERTE</v>
      </c>
      <c r="X198" s="73"/>
      <c r="Y198" s="73"/>
      <c r="Z198" s="73"/>
      <c r="AA198" s="72" t="str">
        <f>VLOOKUP(I198,Hoja2!A$3:I$54,7,0)</f>
        <v>N/A</v>
      </c>
      <c r="AB198" s="72" t="str">
        <f>VLOOKUP(I198,Hoja2!A$3:I$54,8,0)</f>
        <v>BUENAS PRACTICAS, APLICACIÓN DE PROCEDIMIENTOS</v>
      </c>
      <c r="AC198" s="73" t="str">
        <f>VLOOKUP(I198,Hoja2!A$3:I$54,9,0)</f>
        <v>BUENAS PRACTICAS</v>
      </c>
      <c r="AD198" s="84"/>
      <c r="AE198" s="14"/>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12"/>
      <c r="CY198" s="12"/>
      <c r="CZ198" s="12"/>
      <c r="DA198" s="12"/>
      <c r="DB198" s="12"/>
      <c r="DC198" s="12"/>
      <c r="DD198" s="12"/>
      <c r="DE198" s="12"/>
      <c r="DF198" s="12"/>
      <c r="DG198" s="12"/>
      <c r="DH198" s="12"/>
      <c r="DI198" s="12"/>
      <c r="DJ198" s="12"/>
      <c r="DK198" s="12"/>
      <c r="DL198" s="12"/>
      <c r="DM198" s="12"/>
      <c r="DN198" s="12"/>
      <c r="DO198" s="12"/>
      <c r="DP198" s="12"/>
      <c r="DQ198" s="12"/>
      <c r="DR198" s="12"/>
      <c r="DS198" s="12"/>
      <c r="DT198" s="12"/>
      <c r="DU198" s="12"/>
      <c r="DV198" s="12"/>
      <c r="DW198" s="12"/>
      <c r="DX198" s="12"/>
      <c r="DY198" s="12"/>
      <c r="DZ198" s="12"/>
      <c r="EA198" s="12"/>
      <c r="EB198" s="12"/>
      <c r="EC198" s="12"/>
      <c r="ED198" s="12"/>
      <c r="EE198" s="12"/>
      <c r="EF198" s="12"/>
      <c r="EG198" s="12"/>
      <c r="EH198" s="12"/>
      <c r="EI198" s="12"/>
      <c r="EJ198" s="12"/>
      <c r="EK198" s="12"/>
      <c r="EL198" s="12"/>
      <c r="EM198" s="12"/>
      <c r="EN198" s="12"/>
      <c r="EO198" s="12"/>
      <c r="EP198" s="12"/>
      <c r="EQ198" s="12"/>
      <c r="ER198" s="12"/>
      <c r="ES198" s="12"/>
      <c r="ET198" s="12"/>
      <c r="EU198" s="15"/>
    </row>
    <row r="199" spans="1:151" s="13" customFormat="1" ht="29.25" customHeight="1">
      <c r="A199" s="156"/>
      <c r="B199" s="153"/>
      <c r="C199" s="150"/>
      <c r="D199" s="147"/>
      <c r="E199" s="127"/>
      <c r="F199" s="127"/>
      <c r="G199" s="127"/>
      <c r="H199" s="67" t="str">
        <f>VLOOKUP(I199,Hoja2!A$3:I$54,2,0)</f>
        <v>EXPLOSION, FUGA, DERRAME E INCENDIO</v>
      </c>
      <c r="I199" s="68" t="s">
        <v>230</v>
      </c>
      <c r="J199" s="67" t="str">
        <f>VLOOKUP(I199,Hoja2!A$3:I$54,3,0)</f>
        <v>INTOXICACIÓN, QUEMADURAS, LESIONES, ATRAPAMIENTO</v>
      </c>
      <c r="K199" s="69"/>
      <c r="L199" s="67" t="str">
        <f>VLOOKUP(I199,Hoja2!A$3:I$54,4,0)</f>
        <v>PG INSPECCIONES, PG EMERGENCIA</v>
      </c>
      <c r="M199" s="67" t="str">
        <f>VLOOKUP(I199,Hoja2!A$3:I$54,5,0)</f>
        <v>NO OBSERVADO</v>
      </c>
      <c r="N199" s="70">
        <v>2</v>
      </c>
      <c r="O199" s="70">
        <v>2</v>
      </c>
      <c r="P199" s="70">
        <v>10</v>
      </c>
      <c r="Q199" s="70">
        <f t="shared" si="32"/>
        <v>4</v>
      </c>
      <c r="R199" s="70">
        <f t="shared" si="33"/>
        <v>40</v>
      </c>
      <c r="S199" s="70" t="str">
        <f t="shared" si="34"/>
        <v>B-4</v>
      </c>
      <c r="T199" s="62" t="str">
        <f t="shared" si="35"/>
        <v>III</v>
      </c>
      <c r="U199" s="62" t="str">
        <f t="shared" si="36"/>
        <v>Mejorable</v>
      </c>
      <c r="V199" s="69">
        <v>1</v>
      </c>
      <c r="W199" s="67" t="str">
        <f>VLOOKUP(I199,Hoja2!A$3:I$54,6,0)</f>
        <v>SECUELA, CALIFICACIÓN DE ENFERMEDAD LABORAL, MUERTE</v>
      </c>
      <c r="X199" s="73"/>
      <c r="Y199" s="73"/>
      <c r="Z199" s="73"/>
      <c r="AA199" s="72" t="str">
        <f>VLOOKUP(I199,Hoja2!A$3:I$54,7,0)</f>
        <v>NS PLANES DE EMERGENCIA</v>
      </c>
      <c r="AB199" s="72" t="str">
        <f>VLOOKUP(I199,Hoja2!A$3:I$54,8,0)</f>
        <v>PROTOCOLOS DE EVACUACIÓN, PUNTO DE ENCUENTRO</v>
      </c>
      <c r="AC199" s="73" t="str">
        <f>VLOOKUP(I199,Hoja2!A$3:I$54,9,0)</f>
        <v>N/A</v>
      </c>
      <c r="AD199" s="84"/>
      <c r="AE199" s="14"/>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c r="CJ199" s="12"/>
      <c r="CK199" s="12"/>
      <c r="CL199" s="12"/>
      <c r="CM199" s="12"/>
      <c r="CN199" s="12"/>
      <c r="CO199" s="12"/>
      <c r="CP199" s="12"/>
      <c r="CQ199" s="12"/>
      <c r="CR199" s="12"/>
      <c r="CS199" s="12"/>
      <c r="CT199" s="12"/>
      <c r="CU199" s="12"/>
      <c r="CV199" s="12"/>
      <c r="CW199" s="12"/>
      <c r="CX199" s="12"/>
      <c r="CY199" s="12"/>
      <c r="CZ199" s="12"/>
      <c r="DA199" s="12"/>
      <c r="DB199" s="12"/>
      <c r="DC199" s="12"/>
      <c r="DD199" s="12"/>
      <c r="DE199" s="12"/>
      <c r="DF199" s="12"/>
      <c r="DG199" s="12"/>
      <c r="DH199" s="12"/>
      <c r="DI199" s="12"/>
      <c r="DJ199" s="12"/>
      <c r="DK199" s="12"/>
      <c r="DL199" s="12"/>
      <c r="DM199" s="12"/>
      <c r="DN199" s="12"/>
      <c r="DO199" s="12"/>
      <c r="DP199" s="12"/>
      <c r="DQ199" s="12"/>
      <c r="DR199" s="12"/>
      <c r="DS199" s="12"/>
      <c r="DT199" s="12"/>
      <c r="DU199" s="12"/>
      <c r="DV199" s="12"/>
      <c r="DW199" s="12"/>
      <c r="DX199" s="12"/>
      <c r="DY199" s="12"/>
      <c r="DZ199" s="12"/>
      <c r="EA199" s="12"/>
      <c r="EB199" s="12"/>
      <c r="EC199" s="12"/>
      <c r="ED199" s="12"/>
      <c r="EE199" s="12"/>
      <c r="EF199" s="12"/>
      <c r="EG199" s="12"/>
      <c r="EH199" s="12"/>
      <c r="EI199" s="12"/>
      <c r="EJ199" s="12"/>
      <c r="EK199" s="12"/>
      <c r="EL199" s="12"/>
      <c r="EM199" s="12"/>
      <c r="EN199" s="12"/>
      <c r="EO199" s="12"/>
      <c r="EP199" s="12"/>
      <c r="EQ199" s="12"/>
      <c r="ER199" s="12"/>
      <c r="ES199" s="12"/>
      <c r="ET199" s="12"/>
      <c r="EU199" s="15"/>
    </row>
    <row r="200" spans="1:151" s="13" customFormat="1" ht="29.25" customHeight="1">
      <c r="A200" s="156"/>
      <c r="B200" s="153"/>
      <c r="C200" s="150"/>
      <c r="D200" s="147"/>
      <c r="E200" s="127"/>
      <c r="F200" s="127"/>
      <c r="G200" s="127"/>
      <c r="H200" s="109" t="str">
        <f>VLOOKUP(I200,Hoja2!A$3:I$54,2,0)</f>
        <v>MÁQUINARIA Y EQUIPO</v>
      </c>
      <c r="I200" s="68" t="s">
        <v>168</v>
      </c>
      <c r="J200" s="109" t="str">
        <f>VLOOKUP(I200,Hoja2!A$3:I$54,3,0)</f>
        <v>ATRAPAMIENTO, AMPUTACIÓN, APLASTAMIENTO, FRACTURA</v>
      </c>
      <c r="K200" s="69"/>
      <c r="L200" s="109" t="str">
        <f>VLOOKUP(I200,Hoja2!A$3:I$54,4,0)</f>
        <v>PG INSPECCIONES, PG EMERGENCIA, REQUISITOS PARA MANEJO DE MÁQUINAS, REQUISITOS PARA REALIZAR LABORES EN TALLERES</v>
      </c>
      <c r="M200" s="109" t="str">
        <f>VLOOKUP(I200,Hoja2!A$3:I$54,5,0)</f>
        <v>ELEMENTOS DE PROTECCIÓN PERSONAL</v>
      </c>
      <c r="N200" s="70">
        <v>2</v>
      </c>
      <c r="O200" s="70">
        <v>1</v>
      </c>
      <c r="P200" s="70">
        <v>10</v>
      </c>
      <c r="Q200" s="70">
        <f t="shared" si="32"/>
        <v>2</v>
      </c>
      <c r="R200" s="70">
        <f t="shared" si="33"/>
        <v>20</v>
      </c>
      <c r="S200" s="70" t="str">
        <f t="shared" si="34"/>
        <v>B-2</v>
      </c>
      <c r="T200" s="62" t="str">
        <f t="shared" si="35"/>
        <v>IV</v>
      </c>
      <c r="U200" s="62" t="str">
        <f t="shared" si="36"/>
        <v>Aceptable</v>
      </c>
      <c r="V200" s="69">
        <v>1</v>
      </c>
      <c r="W200" s="109" t="str">
        <f>VLOOKUP(I200,Hoja2!A$3:I$54,6,0)</f>
        <v>SECUELA, CALIFICACIÓN DE ENFERMEDAD LABORAL, MUERTE</v>
      </c>
      <c r="X200" s="73"/>
      <c r="Y200" s="73"/>
      <c r="Z200" s="73"/>
      <c r="AA200" s="72" t="str">
        <f>VLOOKUP(I200,Hoja2!A$3:I$54,7,0)</f>
        <v>NS EQUIPOS</v>
      </c>
      <c r="AB200" s="72" t="str">
        <f>VLOOKUP(I200,Hoja2!A$3:I$54,8,0)</f>
        <v>BUENAS PRACTICAS, PROCEDIMIENTOS, INSPECCIONES PREUSO OPERACIONALES</v>
      </c>
      <c r="AC200" s="73" t="str">
        <f>VLOOKUP(I200,Hoja2!A$3:I$54,9,0)</f>
        <v>INSPECCIONES PREOPERACIONALES</v>
      </c>
      <c r="AD200" s="84"/>
      <c r="AE200" s="14"/>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J200" s="12"/>
      <c r="CK200" s="12"/>
      <c r="CL200" s="12"/>
      <c r="CM200" s="12"/>
      <c r="CN200" s="12"/>
      <c r="CO200" s="12"/>
      <c r="CP200" s="12"/>
      <c r="CQ200" s="12"/>
      <c r="CR200" s="12"/>
      <c r="CS200" s="12"/>
      <c r="CT200" s="12"/>
      <c r="CU200" s="12"/>
      <c r="CV200" s="12"/>
      <c r="CW200" s="12"/>
      <c r="CX200" s="12"/>
      <c r="CY200" s="12"/>
      <c r="CZ200" s="12"/>
      <c r="DA200" s="12"/>
      <c r="DB200" s="12"/>
      <c r="DC200" s="12"/>
      <c r="DD200" s="12"/>
      <c r="DE200" s="12"/>
      <c r="DF200" s="12"/>
      <c r="DG200" s="12"/>
      <c r="DH200" s="12"/>
      <c r="DI200" s="12"/>
      <c r="DJ200" s="12"/>
      <c r="DK200" s="12"/>
      <c r="DL200" s="12"/>
      <c r="DM200" s="12"/>
      <c r="DN200" s="12"/>
      <c r="DO200" s="12"/>
      <c r="DP200" s="12"/>
      <c r="DQ200" s="12"/>
      <c r="DR200" s="12"/>
      <c r="DS200" s="12"/>
      <c r="DT200" s="12"/>
      <c r="DU200" s="12"/>
      <c r="DV200" s="12"/>
      <c r="DW200" s="12"/>
      <c r="DX200" s="12"/>
      <c r="DY200" s="12"/>
      <c r="DZ200" s="12"/>
      <c r="EA200" s="12"/>
      <c r="EB200" s="12"/>
      <c r="EC200" s="12"/>
      <c r="ED200" s="12"/>
      <c r="EE200" s="12"/>
      <c r="EF200" s="12"/>
      <c r="EG200" s="12"/>
      <c r="EH200" s="12"/>
      <c r="EI200" s="12"/>
      <c r="EJ200" s="12"/>
      <c r="EK200" s="12"/>
      <c r="EL200" s="12"/>
      <c r="EM200" s="12"/>
      <c r="EN200" s="12"/>
      <c r="EO200" s="12"/>
      <c r="EP200" s="12"/>
      <c r="EQ200" s="12"/>
      <c r="ER200" s="12"/>
      <c r="ES200" s="12"/>
      <c r="ET200" s="12"/>
      <c r="EU200" s="15"/>
    </row>
    <row r="201" spans="1:151" s="13" customFormat="1" ht="29.25" customHeight="1">
      <c r="A201" s="156"/>
      <c r="B201" s="153"/>
      <c r="C201" s="150"/>
      <c r="D201" s="147"/>
      <c r="E201" s="127"/>
      <c r="F201" s="127"/>
      <c r="G201" s="127"/>
      <c r="H201" s="109" t="str">
        <f>VLOOKUP(I201,Hoja2!A$3:I$54,2,0)</f>
        <v>HERRAMIENTAS MANUALES</v>
      </c>
      <c r="I201" s="68" t="s">
        <v>174</v>
      </c>
      <c r="J201" s="109" t="str">
        <f>VLOOKUP(I201,Hoja2!A$3:I$54,3,0)</f>
        <v>QUEMADURAS, LESIONES, PELLIZCOS, APLASTAMIENTOS</v>
      </c>
      <c r="K201" s="69"/>
      <c r="L201" s="109" t="str">
        <f>VLOOKUP(I201,Hoja2!A$3:I$54,4,0)</f>
        <v>REQUISITOS MANEJO DE EQUIPOS EMPLEADOS EN LABORES DE CONSTRUCCION ACUEDUCTO Y ALCANTARILLADO, PG INSPECCIONES,PG EMERGENCIA, REQUISITOS  PARA EL MANEJO DE MÁQUINAS HERRAMIENTAS</v>
      </c>
      <c r="M201" s="109" t="str">
        <f>VLOOKUP(I201,Hoja2!A$3:I$54,5,0)</f>
        <v>ELEMENTOS DE PROTECCIÓN PERSONAL</v>
      </c>
      <c r="N201" s="70">
        <v>2</v>
      </c>
      <c r="O201" s="70">
        <v>1</v>
      </c>
      <c r="P201" s="70">
        <v>10</v>
      </c>
      <c r="Q201" s="70">
        <f t="shared" si="32"/>
        <v>2</v>
      </c>
      <c r="R201" s="70">
        <f t="shared" si="33"/>
        <v>20</v>
      </c>
      <c r="S201" s="70" t="str">
        <f t="shared" si="34"/>
        <v>B-2</v>
      </c>
      <c r="T201" s="62" t="str">
        <f t="shared" si="35"/>
        <v>IV</v>
      </c>
      <c r="U201" s="62" t="str">
        <f t="shared" si="36"/>
        <v>Aceptable</v>
      </c>
      <c r="V201" s="69">
        <v>1</v>
      </c>
      <c r="W201" s="109" t="str">
        <f>VLOOKUP(I201,Hoja2!A$3:I$54,6,0)</f>
        <v>SECUELA, CALIFICACIÓN DE ENFERMEDAD LABORAL</v>
      </c>
      <c r="X201" s="73"/>
      <c r="Y201" s="73"/>
      <c r="Z201" s="73"/>
      <c r="AA201" s="72" t="str">
        <f>VLOOKUP(I201,Hoja2!A$3:I$54,7,0)</f>
        <v>NS HERRAMIENTAS</v>
      </c>
      <c r="AB201" s="72" t="str">
        <f>VLOOKUP(I201,Hoja2!A$3:I$54,8,0)</f>
        <v>BUENAS PRACTICAS,  INSPECCIONES OPERACIONALES</v>
      </c>
      <c r="AC201" s="73" t="str">
        <f>VLOOKUP(I201,Hoja2!A$3:I$54,9,0)</f>
        <v>INSPECCIONES PREOPERACIONALES</v>
      </c>
      <c r="AD201" s="84"/>
      <c r="AE201" s="14"/>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c r="CG201" s="12"/>
      <c r="CH201" s="12"/>
      <c r="CI201" s="12"/>
      <c r="CJ201" s="12"/>
      <c r="CK201" s="12"/>
      <c r="CL201" s="12"/>
      <c r="CM201" s="12"/>
      <c r="CN201" s="12"/>
      <c r="CO201" s="12"/>
      <c r="CP201" s="12"/>
      <c r="CQ201" s="12"/>
      <c r="CR201" s="12"/>
      <c r="CS201" s="12"/>
      <c r="CT201" s="12"/>
      <c r="CU201" s="12"/>
      <c r="CV201" s="12"/>
      <c r="CW201" s="12"/>
      <c r="CX201" s="12"/>
      <c r="CY201" s="12"/>
      <c r="CZ201" s="12"/>
      <c r="DA201" s="12"/>
      <c r="DB201" s="12"/>
      <c r="DC201" s="12"/>
      <c r="DD201" s="12"/>
      <c r="DE201" s="12"/>
      <c r="DF201" s="12"/>
      <c r="DG201" s="12"/>
      <c r="DH201" s="12"/>
      <c r="DI201" s="12"/>
      <c r="DJ201" s="12"/>
      <c r="DK201" s="12"/>
      <c r="DL201" s="12"/>
      <c r="DM201" s="12"/>
      <c r="DN201" s="12"/>
      <c r="DO201" s="12"/>
      <c r="DP201" s="12"/>
      <c r="DQ201" s="12"/>
      <c r="DR201" s="12"/>
      <c r="DS201" s="12"/>
      <c r="DT201" s="12"/>
      <c r="DU201" s="12"/>
      <c r="DV201" s="12"/>
      <c r="DW201" s="12"/>
      <c r="DX201" s="12"/>
      <c r="DY201" s="12"/>
      <c r="DZ201" s="12"/>
      <c r="EA201" s="12"/>
      <c r="EB201" s="12"/>
      <c r="EC201" s="12"/>
      <c r="ED201" s="12"/>
      <c r="EE201" s="12"/>
      <c r="EF201" s="12"/>
      <c r="EG201" s="12"/>
      <c r="EH201" s="12"/>
      <c r="EI201" s="12"/>
      <c r="EJ201" s="12"/>
      <c r="EK201" s="12"/>
      <c r="EL201" s="12"/>
      <c r="EM201" s="12"/>
      <c r="EN201" s="12"/>
      <c r="EO201" s="12"/>
      <c r="EP201" s="12"/>
      <c r="EQ201" s="12"/>
      <c r="ER201" s="12"/>
      <c r="ES201" s="12"/>
      <c r="ET201" s="12"/>
      <c r="EU201" s="15"/>
    </row>
    <row r="202" spans="1:151" s="13" customFormat="1" ht="40.5">
      <c r="A202" s="156"/>
      <c r="B202" s="153"/>
      <c r="C202" s="150"/>
      <c r="D202" s="147"/>
      <c r="E202" s="127"/>
      <c r="F202" s="127"/>
      <c r="G202" s="127"/>
      <c r="H202" s="109" t="str">
        <f>VLOOKUP(I202,Hoja2!A$3:I$54,2,0)</f>
        <v>MANTENIMIENTO DE PUENTE GRUAS, LIMPIEZA DE CANALES, MANTENIMIENTO DE INSTALACIONES LOCATIVAS, MANTENIMIENTO Y REPARACION DE POZOS</v>
      </c>
      <c r="I202" s="68" t="s">
        <v>203</v>
      </c>
      <c r="J202" s="109" t="str">
        <f>VLOOKUP(I202,Hoja2!A$3:I$54,3,0)</f>
        <v>LESIONES, FRACTURAS</v>
      </c>
      <c r="K202" s="69"/>
      <c r="L202" s="109" t="str">
        <f>VLOOKUP(I202,Hoja2!A$3:I$54,4,0)</f>
        <v>PG INSPECCIONES, PG EMERGENCIA, REQUISITOS MÍNIMOS DE SEGURIDAD E HIGIENE PARA TRABAJOS EN ALTURAS</v>
      </c>
      <c r="M202" s="109" t="str">
        <f>VLOOKUP(I202,Hoja2!A$3:I$54,5,0)</f>
        <v>ELEMENTOS DE PROTECCIÓN PERSONAL</v>
      </c>
      <c r="N202" s="70">
        <v>6</v>
      </c>
      <c r="O202" s="70">
        <v>3</v>
      </c>
      <c r="P202" s="70">
        <v>25</v>
      </c>
      <c r="Q202" s="70">
        <f t="shared" si="32"/>
        <v>18</v>
      </c>
      <c r="R202" s="70">
        <f t="shared" si="33"/>
        <v>450</v>
      </c>
      <c r="S202" s="70" t="str">
        <f t="shared" si="34"/>
        <v>A-18</v>
      </c>
      <c r="T202" s="62" t="str">
        <f t="shared" si="35"/>
        <v>II</v>
      </c>
      <c r="U202" s="62" t="str">
        <f t="shared" si="36"/>
        <v>No Aceptable o Aceptable con Control Especifico</v>
      </c>
      <c r="V202" s="69">
        <v>1</v>
      </c>
      <c r="W202" s="109" t="str">
        <f>VLOOKUP(I202,Hoja2!A$3:I$54,6,0)</f>
        <v>SECUELA, CALIFICACIÓN DE ENFERMEDAD LABORAL, MUERTE</v>
      </c>
      <c r="X202" s="73"/>
      <c r="Y202" s="73"/>
      <c r="Z202" s="73"/>
      <c r="AA202" s="72" t="str">
        <f>VLOOKUP(I202,Hoja2!A$3:I$54,7,0)</f>
        <v>NS TRABAJO EN ALTURAS</v>
      </c>
      <c r="AB202" s="72" t="str">
        <f>VLOOKUP(I202,Hoja2!A$3:I$54,8,0)</f>
        <v>BUENAS PRACTICAS Y USO DE EPP COLECTIVOS</v>
      </c>
      <c r="AC202" s="73" t="str">
        <f>VLOOKUP(I202,Hoja2!A$3:I$54,9,0)</f>
        <v>USO EPP, LISTAS PREOPERACIONALES</v>
      </c>
      <c r="AD202" s="84"/>
      <c r="AE202" s="14"/>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2"/>
      <c r="CG202" s="12"/>
      <c r="CH202" s="12"/>
      <c r="CI202" s="12"/>
      <c r="CJ202" s="12"/>
      <c r="CK202" s="12"/>
      <c r="CL202" s="12"/>
      <c r="CM202" s="12"/>
      <c r="CN202" s="12"/>
      <c r="CO202" s="12"/>
      <c r="CP202" s="12"/>
      <c r="CQ202" s="12"/>
      <c r="CR202" s="12"/>
      <c r="CS202" s="12"/>
      <c r="CT202" s="12"/>
      <c r="CU202" s="12"/>
      <c r="CV202" s="12"/>
      <c r="CW202" s="12"/>
      <c r="CX202" s="12"/>
      <c r="CY202" s="12"/>
      <c r="CZ202" s="12"/>
      <c r="DA202" s="12"/>
      <c r="DB202" s="12"/>
      <c r="DC202" s="12"/>
      <c r="DD202" s="12"/>
      <c r="DE202" s="12"/>
      <c r="DF202" s="12"/>
      <c r="DG202" s="12"/>
      <c r="DH202" s="12"/>
      <c r="DI202" s="12"/>
      <c r="DJ202" s="12"/>
      <c r="DK202" s="12"/>
      <c r="DL202" s="12"/>
      <c r="DM202" s="12"/>
      <c r="DN202" s="12"/>
      <c r="DO202" s="12"/>
      <c r="DP202" s="12"/>
      <c r="DQ202" s="12"/>
      <c r="DR202" s="12"/>
      <c r="DS202" s="12"/>
      <c r="DT202" s="12"/>
      <c r="DU202" s="12"/>
      <c r="DV202" s="12"/>
      <c r="DW202" s="12"/>
      <c r="DX202" s="12"/>
      <c r="DY202" s="12"/>
      <c r="DZ202" s="12"/>
      <c r="EA202" s="12"/>
      <c r="EB202" s="12"/>
      <c r="EC202" s="12"/>
      <c r="ED202" s="12"/>
      <c r="EE202" s="12"/>
      <c r="EF202" s="12"/>
      <c r="EG202" s="12"/>
      <c r="EH202" s="12"/>
      <c r="EI202" s="12"/>
      <c r="EJ202" s="12"/>
      <c r="EK202" s="12"/>
      <c r="EL202" s="12"/>
      <c r="EM202" s="12"/>
      <c r="EN202" s="12"/>
      <c r="EO202" s="12"/>
      <c r="EP202" s="12"/>
      <c r="EQ202" s="12"/>
      <c r="ER202" s="12"/>
      <c r="ES202" s="12"/>
      <c r="ET202" s="12"/>
      <c r="EU202" s="15"/>
    </row>
    <row r="203" spans="1:151" s="13" customFormat="1" ht="29.25" customHeight="1">
      <c r="A203" s="156"/>
      <c r="B203" s="153"/>
      <c r="C203" s="150"/>
      <c r="D203" s="147"/>
      <c r="E203" s="127"/>
      <c r="F203" s="127"/>
      <c r="G203" s="127"/>
      <c r="H203" s="109" t="str">
        <f>VLOOKUP(I203,Hoja2!A$3:I$54,2,0)</f>
        <v>INGRESO A POZOS, RED DE ACUEDUCTO, EXCAVACIONES</v>
      </c>
      <c r="I203" s="68" t="s">
        <v>196</v>
      </c>
      <c r="J203" s="109" t="str">
        <f>VLOOKUP(I203,Hoja2!A$3:I$54,3,0)</f>
        <v>INTOXICACIÓN, ASFIXIA</v>
      </c>
      <c r="K203" s="69"/>
      <c r="L203" s="109" t="str">
        <f>VLOOKUP(I203,Hoja2!A$3:I$54,4,0)</f>
        <v>PG INSPECCIONES, PG EMERGENCIA, REQUISITOS MÍNIMOS DE SEGURIDAD E HIGIENE PARA ESPACIOS CONFINADOS</v>
      </c>
      <c r="M203" s="109" t="str">
        <f>VLOOKUP(I203,Hoja2!A$3:I$54,5,0)</f>
        <v>ELEMENTOS DE PROTECCIÓN PERSONAL</v>
      </c>
      <c r="N203" s="70">
        <v>6</v>
      </c>
      <c r="O203" s="70">
        <v>3</v>
      </c>
      <c r="P203" s="70">
        <v>25</v>
      </c>
      <c r="Q203" s="70">
        <f t="shared" si="32"/>
        <v>18</v>
      </c>
      <c r="R203" s="70">
        <f t="shared" si="33"/>
        <v>450</v>
      </c>
      <c r="S203" s="70" t="str">
        <f t="shared" si="34"/>
        <v>A-18</v>
      </c>
      <c r="T203" s="62" t="str">
        <f t="shared" si="35"/>
        <v>II</v>
      </c>
      <c r="U203" s="62" t="str">
        <f t="shared" si="36"/>
        <v>No Aceptable o Aceptable con Control Especifico</v>
      </c>
      <c r="V203" s="69">
        <v>1</v>
      </c>
      <c r="W203" s="109" t="str">
        <f>VLOOKUP(I203,Hoja2!A$3:I$54,6,0)</f>
        <v>SECUELA, CALIFICACIÓN DE ENFERMEDAD LABORAL, MUERTE</v>
      </c>
      <c r="X203" s="73"/>
      <c r="Y203" s="73"/>
      <c r="Z203" s="73"/>
      <c r="AA203" s="72" t="str">
        <f>VLOOKUP(I203,Hoja2!A$3:I$54,7,0)</f>
        <v>NS ESPACIOS CONFINADOS</v>
      </c>
      <c r="AB203" s="72" t="str">
        <f>VLOOKUP(I203,Hoja2!A$3:I$54,8,0)</f>
        <v>BUENAS PRACTICAS, USO DE EPP Y COLECTIVOS</v>
      </c>
      <c r="AC203" s="73" t="str">
        <f>VLOOKUP(I203,Hoja2!A$3:I$54,9,0)</f>
        <v>LISTAS PREOPERACIONALES</v>
      </c>
      <c r="AD203" s="84"/>
      <c r="AE203" s="14"/>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T203" s="12"/>
      <c r="CU203" s="12"/>
      <c r="CV203" s="12"/>
      <c r="CW203" s="12"/>
      <c r="CX203" s="12"/>
      <c r="CY203" s="12"/>
      <c r="CZ203" s="12"/>
      <c r="DA203" s="12"/>
      <c r="DB203" s="12"/>
      <c r="DC203" s="12"/>
      <c r="DD203" s="12"/>
      <c r="DE203" s="12"/>
      <c r="DF203" s="12"/>
      <c r="DG203" s="12"/>
      <c r="DH203" s="12"/>
      <c r="DI203" s="12"/>
      <c r="DJ203" s="12"/>
      <c r="DK203" s="12"/>
      <c r="DL203" s="12"/>
      <c r="DM203" s="12"/>
      <c r="DN203" s="12"/>
      <c r="DO203" s="12"/>
      <c r="DP203" s="12"/>
      <c r="DQ203" s="12"/>
      <c r="DR203" s="12"/>
      <c r="DS203" s="12"/>
      <c r="DT203" s="12"/>
      <c r="DU203" s="12"/>
      <c r="DV203" s="12"/>
      <c r="DW203" s="12"/>
      <c r="DX203" s="12"/>
      <c r="DY203" s="12"/>
      <c r="DZ203" s="12"/>
      <c r="EA203" s="12"/>
      <c r="EB203" s="12"/>
      <c r="EC203" s="12"/>
      <c r="ED203" s="12"/>
      <c r="EE203" s="12"/>
      <c r="EF203" s="12"/>
      <c r="EG203" s="12"/>
      <c r="EH203" s="12"/>
      <c r="EI203" s="12"/>
      <c r="EJ203" s="12"/>
      <c r="EK203" s="12"/>
      <c r="EL203" s="12"/>
      <c r="EM203" s="12"/>
      <c r="EN203" s="12"/>
      <c r="EO203" s="12"/>
      <c r="EP203" s="12"/>
      <c r="EQ203" s="12"/>
      <c r="ER203" s="12"/>
      <c r="ES203" s="12"/>
      <c r="ET203" s="12"/>
      <c r="EU203" s="15"/>
    </row>
    <row r="204" spans="1:151" s="13" customFormat="1" ht="29.25" customHeight="1">
      <c r="A204" s="156"/>
      <c r="B204" s="153"/>
      <c r="C204" s="150"/>
      <c r="D204" s="147"/>
      <c r="E204" s="127"/>
      <c r="F204" s="127"/>
      <c r="G204" s="127"/>
      <c r="H204" s="67" t="str">
        <f>VLOOKUP(I204,Hoja2!A$3:I$54,2,0)</f>
        <v>CARGA Y DESCARGA DE MÁQUINARIAS Y EQUIPOS</v>
      </c>
      <c r="I204" s="68" t="s">
        <v>216</v>
      </c>
      <c r="J204" s="67" t="str">
        <f>VLOOKUP(I204,Hoja2!A$3:I$54,3,0)</f>
        <v>APLASTAMIENTO, ATRAPAMIENTO, AMPUTACIÓN, PÉRDIDAS MATERIALES, FRACTURAS</v>
      </c>
      <c r="K204" s="69"/>
      <c r="L204" s="67" t="str">
        <f>VLOOKUP(I204,Hoja2!A$3:I$54,4,0)</f>
        <v>PG INSPECCIONES, PG EMERGENCIA, REQUISITOS MÍNIMOS DE SEGURIDAD E HIGIENE PARA TRABAJOS EN ALTURAS</v>
      </c>
      <c r="M204" s="67" t="str">
        <f>VLOOKUP(I204,Hoja2!A$3:I$54,5,0)</f>
        <v>NO OBSERVADO</v>
      </c>
      <c r="N204" s="70">
        <v>2</v>
      </c>
      <c r="O204" s="70">
        <v>1</v>
      </c>
      <c r="P204" s="70">
        <v>10</v>
      </c>
      <c r="Q204" s="70">
        <f t="shared" si="32"/>
        <v>2</v>
      </c>
      <c r="R204" s="70">
        <f t="shared" si="33"/>
        <v>20</v>
      </c>
      <c r="S204" s="70" t="str">
        <f t="shared" si="34"/>
        <v>B-2</v>
      </c>
      <c r="T204" s="62" t="str">
        <f t="shared" si="35"/>
        <v>IV</v>
      </c>
      <c r="U204" s="62" t="str">
        <f t="shared" si="36"/>
        <v>Aceptable</v>
      </c>
      <c r="V204" s="69">
        <v>1</v>
      </c>
      <c r="W204" s="67" t="str">
        <f>VLOOKUP(I204,Hoja2!A$3:I$54,6,0)</f>
        <v>SECUELA, CALIFICACIÓN DE ENFERMEDAD LABORAL, MUERTE</v>
      </c>
      <c r="X204" s="73"/>
      <c r="Y204" s="73"/>
      <c r="Z204" s="73"/>
      <c r="AA204" s="72" t="str">
        <f>VLOOKUP(I204,Hoja2!A$3:I$54,7,0)</f>
        <v>NS DE IZAJE</v>
      </c>
      <c r="AB204" s="72" t="str">
        <f>VLOOKUP(I204,Hoja2!A$3:I$54,8,0)</f>
        <v>BUENAS PRACTICAS, INSPECCIONES PREOPERACIONALES</v>
      </c>
      <c r="AC204" s="73" t="str">
        <f>VLOOKUP(I204,Hoja2!A$3:I$54,9,0)</f>
        <v>USO ADECUADO DE LENGUAJE PARA OPERACIONES DE IZAJE</v>
      </c>
      <c r="AD204" s="84"/>
      <c r="AE204" s="14"/>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c r="CG204" s="12"/>
      <c r="CH204" s="12"/>
      <c r="CI204" s="12"/>
      <c r="CJ204" s="12"/>
      <c r="CK204" s="12"/>
      <c r="CL204" s="12"/>
      <c r="CM204" s="12"/>
      <c r="CN204" s="12"/>
      <c r="CO204" s="12"/>
      <c r="CP204" s="12"/>
      <c r="CQ204" s="12"/>
      <c r="CR204" s="12"/>
      <c r="CS204" s="12"/>
      <c r="CT204" s="12"/>
      <c r="CU204" s="12"/>
      <c r="CV204" s="12"/>
      <c r="CW204" s="12"/>
      <c r="CX204" s="12"/>
      <c r="CY204" s="12"/>
      <c r="CZ204" s="12"/>
      <c r="DA204" s="12"/>
      <c r="DB204" s="12"/>
      <c r="DC204" s="12"/>
      <c r="DD204" s="12"/>
      <c r="DE204" s="12"/>
      <c r="DF204" s="12"/>
      <c r="DG204" s="12"/>
      <c r="DH204" s="12"/>
      <c r="DI204" s="12"/>
      <c r="DJ204" s="12"/>
      <c r="DK204" s="12"/>
      <c r="DL204" s="12"/>
      <c r="DM204" s="12"/>
      <c r="DN204" s="12"/>
      <c r="DO204" s="12"/>
      <c r="DP204" s="12"/>
      <c r="DQ204" s="12"/>
      <c r="DR204" s="12"/>
      <c r="DS204" s="12"/>
      <c r="DT204" s="12"/>
      <c r="DU204" s="12"/>
      <c r="DV204" s="12"/>
      <c r="DW204" s="12"/>
      <c r="DX204" s="12"/>
      <c r="DY204" s="12"/>
      <c r="DZ204" s="12"/>
      <c r="EA204" s="12"/>
      <c r="EB204" s="12"/>
      <c r="EC204" s="12"/>
      <c r="ED204" s="12"/>
      <c r="EE204" s="12"/>
      <c r="EF204" s="12"/>
      <c r="EG204" s="12"/>
      <c r="EH204" s="12"/>
      <c r="EI204" s="12"/>
      <c r="EJ204" s="12"/>
      <c r="EK204" s="12"/>
      <c r="EL204" s="12"/>
      <c r="EM204" s="12"/>
      <c r="EN204" s="12"/>
      <c r="EO204" s="12"/>
      <c r="EP204" s="12"/>
      <c r="EQ204" s="12"/>
      <c r="ER204" s="12"/>
      <c r="ES204" s="12"/>
      <c r="ET204" s="12"/>
      <c r="EU204" s="15"/>
    </row>
    <row r="205" spans="1:151" s="13" customFormat="1" ht="29.25" customHeight="1">
      <c r="A205" s="156"/>
      <c r="B205" s="153"/>
      <c r="C205" s="150"/>
      <c r="D205" s="147"/>
      <c r="E205" s="127"/>
      <c r="F205" s="127"/>
      <c r="G205" s="127"/>
      <c r="H205" s="67" t="str">
        <f>VLOOKUP(I205,Hoja2!A$3:I$54,2,0)</f>
        <v>AUSENCIA O EXCESO DE LUZ EN UN AMBIENTE</v>
      </c>
      <c r="I205" s="68" t="s">
        <v>47</v>
      </c>
      <c r="J205" s="67" t="str">
        <f>VLOOKUP(I205,Hoja2!A$3:I$54,3,0)</f>
        <v>ESTRÉS, DIFICULTAD PARA VER, CANSANCIO VISUAL</v>
      </c>
      <c r="K205" s="69"/>
      <c r="L205" s="67" t="str">
        <f>VLOOKUP(I205,Hoja2!A$3:I$54,4,0)</f>
        <v>PG INSPECCIONES, PG EMERGENCIA</v>
      </c>
      <c r="M205" s="67" t="str">
        <f>VLOOKUP(I205,Hoja2!A$3:I$54,5,0)</f>
        <v>NO OBSERVADO</v>
      </c>
      <c r="N205" s="70">
        <v>10</v>
      </c>
      <c r="O205" s="70">
        <v>3</v>
      </c>
      <c r="P205" s="70">
        <v>25</v>
      </c>
      <c r="Q205" s="70">
        <f t="shared" si="32"/>
        <v>30</v>
      </c>
      <c r="R205" s="70">
        <f t="shared" si="33"/>
        <v>750</v>
      </c>
      <c r="S205" s="70" t="str">
        <f t="shared" si="34"/>
        <v>MA-30</v>
      </c>
      <c r="T205" s="62" t="str">
        <f t="shared" si="35"/>
        <v>I</v>
      </c>
      <c r="U205" s="62" t="str">
        <f t="shared" si="36"/>
        <v>No Aceptable</v>
      </c>
      <c r="V205" s="69">
        <v>1</v>
      </c>
      <c r="W205" s="67" t="str">
        <f>VLOOKUP(I205,Hoja2!A$3:I$54,6,0)</f>
        <v>SECUELA, CALIFICACIÓN DE ENFERMEDAD LABORAL</v>
      </c>
      <c r="X205" s="73"/>
      <c r="Y205" s="73"/>
      <c r="Z205" s="73"/>
      <c r="AA205" s="72" t="str">
        <f>VLOOKUP(I205,Hoja2!A$3:I$54,7,0)</f>
        <v>N/A</v>
      </c>
      <c r="AB205" s="72" t="str">
        <f>VLOOKUP(I205,Hoja2!A$3:I$54,8,0)</f>
        <v>AUTOCUIDADO E HIGIENE</v>
      </c>
      <c r="AC205" s="73" t="str">
        <f>VLOOKUP(I205,Hoja2!A$3:I$54,9,0)</f>
        <v>PG HIGIENE</v>
      </c>
      <c r="AD205" s="84"/>
      <c r="AE205" s="14"/>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c r="CT205" s="12"/>
      <c r="CU205" s="12"/>
      <c r="CV205" s="12"/>
      <c r="CW205" s="12"/>
      <c r="CX205" s="12"/>
      <c r="CY205" s="12"/>
      <c r="CZ205" s="12"/>
      <c r="DA205" s="12"/>
      <c r="DB205" s="12"/>
      <c r="DC205" s="12"/>
      <c r="DD205" s="12"/>
      <c r="DE205" s="12"/>
      <c r="DF205" s="12"/>
      <c r="DG205" s="12"/>
      <c r="DH205" s="12"/>
      <c r="DI205" s="12"/>
      <c r="DJ205" s="12"/>
      <c r="DK205" s="12"/>
      <c r="DL205" s="12"/>
      <c r="DM205" s="12"/>
      <c r="DN205" s="12"/>
      <c r="DO205" s="12"/>
      <c r="DP205" s="12"/>
      <c r="DQ205" s="12"/>
      <c r="DR205" s="12"/>
      <c r="DS205" s="12"/>
      <c r="DT205" s="12"/>
      <c r="DU205" s="12"/>
      <c r="DV205" s="12"/>
      <c r="DW205" s="12"/>
      <c r="DX205" s="12"/>
      <c r="DY205" s="12"/>
      <c r="DZ205" s="12"/>
      <c r="EA205" s="12"/>
      <c r="EB205" s="12"/>
      <c r="EC205" s="12"/>
      <c r="ED205" s="12"/>
      <c r="EE205" s="12"/>
      <c r="EF205" s="12"/>
      <c r="EG205" s="12"/>
      <c r="EH205" s="12"/>
      <c r="EI205" s="12"/>
      <c r="EJ205" s="12"/>
      <c r="EK205" s="12"/>
      <c r="EL205" s="12"/>
      <c r="EM205" s="12"/>
      <c r="EN205" s="12"/>
      <c r="EO205" s="12"/>
      <c r="EP205" s="12"/>
      <c r="EQ205" s="12"/>
      <c r="ER205" s="12"/>
      <c r="ES205" s="12"/>
      <c r="ET205" s="12"/>
      <c r="EU205" s="15"/>
    </row>
    <row r="206" spans="1:151" s="13" customFormat="1" ht="27" customHeight="1">
      <c r="A206" s="156"/>
      <c r="B206" s="153"/>
      <c r="C206" s="150"/>
      <c r="D206" s="147"/>
      <c r="E206" s="127"/>
      <c r="F206" s="127"/>
      <c r="G206" s="127"/>
      <c r="H206" s="67" t="str">
        <f>VLOOKUP(I206,Hoja2!A$3:I$54,2,0)</f>
        <v>MÁQUINARIA O EQUIPO</v>
      </c>
      <c r="I206" s="68" t="s">
        <v>54</v>
      </c>
      <c r="J206" s="67" t="str">
        <f>VLOOKUP(I206,Hoja2!A$3:I$54,3,0)</f>
        <v>SORDERA, ESTRÉS, HIPOACUSIA, CEFALÉA, IRRATIBILIDAD</v>
      </c>
      <c r="K206" s="69"/>
      <c r="L206" s="67" t="str">
        <f>VLOOKUP(I206,Hoja2!A$3:I$54,4,0)</f>
        <v>PG INSPECCIONES, PG EMERGENCIA</v>
      </c>
      <c r="M206" s="67" t="str">
        <f>VLOOKUP(I206,Hoja2!A$3:I$54,5,0)</f>
        <v>PVE RUIDO</v>
      </c>
      <c r="N206" s="70">
        <v>10</v>
      </c>
      <c r="O206" s="70">
        <v>4</v>
      </c>
      <c r="P206" s="70">
        <v>25</v>
      </c>
      <c r="Q206" s="70">
        <f t="shared" si="32"/>
        <v>40</v>
      </c>
      <c r="R206" s="70">
        <f t="shared" si="33"/>
        <v>1000</v>
      </c>
      <c r="S206" s="70" t="str">
        <f t="shared" si="34"/>
        <v>MA-40</v>
      </c>
      <c r="T206" s="62" t="str">
        <f t="shared" si="35"/>
        <v>I</v>
      </c>
      <c r="U206" s="62" t="str">
        <f t="shared" si="36"/>
        <v>No Aceptable</v>
      </c>
      <c r="V206" s="69">
        <v>1</v>
      </c>
      <c r="W206" s="67" t="str">
        <f>VLOOKUP(I206,Hoja2!A$3:I$54,6,0)</f>
        <v>SECUELA, CALIFICACIÓN DE ENFERMEDAD LABORAL</v>
      </c>
      <c r="X206" s="73"/>
      <c r="Y206" s="73"/>
      <c r="Z206" s="73"/>
      <c r="AA206" s="72" t="str">
        <f>VLOOKUP(I206,Hoja2!A$3:I$54,7,0)</f>
        <v>N/A</v>
      </c>
      <c r="AB206" s="72" t="str">
        <f>VLOOKUP(I206,Hoja2!A$3:I$54,8,0)</f>
        <v>AUTOCUIDADO E HIGIENE</v>
      </c>
      <c r="AC206" s="73" t="str">
        <f>VLOOKUP(I206,Hoja2!A$3:I$54,9,0)</f>
        <v>FORTALECIMIENTO PV RUIDO</v>
      </c>
      <c r="AD206" s="84"/>
      <c r="AE206" s="14"/>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c r="DA206" s="12"/>
      <c r="DB206" s="12"/>
      <c r="DC206" s="12"/>
      <c r="DD206" s="12"/>
      <c r="DE206" s="12"/>
      <c r="DF206" s="12"/>
      <c r="DG206" s="12"/>
      <c r="DH206" s="12"/>
      <c r="DI206" s="12"/>
      <c r="DJ206" s="12"/>
      <c r="DK206" s="12"/>
      <c r="DL206" s="12"/>
      <c r="DM206" s="12"/>
      <c r="DN206" s="12"/>
      <c r="DO206" s="12"/>
      <c r="DP206" s="12"/>
      <c r="DQ206" s="12"/>
      <c r="DR206" s="12"/>
      <c r="DS206" s="12"/>
      <c r="DT206" s="12"/>
      <c r="DU206" s="12"/>
      <c r="DV206" s="12"/>
      <c r="DW206" s="12"/>
      <c r="DX206" s="12"/>
      <c r="DY206" s="12"/>
      <c r="DZ206" s="12"/>
      <c r="EA206" s="12"/>
      <c r="EB206" s="12"/>
      <c r="EC206" s="12"/>
      <c r="ED206" s="12"/>
      <c r="EE206" s="12"/>
      <c r="EF206" s="12"/>
      <c r="EG206" s="12"/>
      <c r="EH206" s="12"/>
      <c r="EI206" s="12"/>
      <c r="EJ206" s="12"/>
      <c r="EK206" s="12"/>
      <c r="EL206" s="12"/>
      <c r="EM206" s="12"/>
      <c r="EN206" s="12"/>
      <c r="EO206" s="12"/>
      <c r="EP206" s="12"/>
      <c r="EQ206" s="12"/>
      <c r="ER206" s="12"/>
      <c r="ES206" s="12"/>
      <c r="ET206" s="12"/>
      <c r="EU206" s="15"/>
    </row>
    <row r="207" spans="1:151" s="13" customFormat="1" ht="15">
      <c r="A207" s="156"/>
      <c r="B207" s="153"/>
      <c r="C207" s="150"/>
      <c r="D207" s="147"/>
      <c r="E207" s="127"/>
      <c r="F207" s="127"/>
      <c r="G207" s="127"/>
      <c r="H207" s="67" t="str">
        <f>VLOOKUP(I207,Hoja2!A$3:I$54,2,0)</f>
        <v>MÁQUINARIA O EQUIPO</v>
      </c>
      <c r="I207" s="68" t="s">
        <v>59</v>
      </c>
      <c r="J207" s="67" t="str">
        <f>VLOOKUP(I207,Hoja2!A$3:I$54,3,0)</f>
        <v>MAREOS, VÓMITOS, Y SÍNTOMAS NEURÓLOGICOS</v>
      </c>
      <c r="K207" s="69"/>
      <c r="L207" s="67" t="str">
        <f>VLOOKUP(I207,Hoja2!A$3:I$54,4,0)</f>
        <v>PG INSPECCIONES, PG EMERGENCIA</v>
      </c>
      <c r="M207" s="67" t="str">
        <f>VLOOKUP(I207,Hoja2!A$3:I$54,5,0)</f>
        <v>PVE RUIDO</v>
      </c>
      <c r="N207" s="70">
        <v>2</v>
      </c>
      <c r="O207" s="70">
        <v>3</v>
      </c>
      <c r="P207" s="70">
        <v>10</v>
      </c>
      <c r="Q207" s="70">
        <f t="shared" si="32"/>
        <v>6</v>
      </c>
      <c r="R207" s="70">
        <f t="shared" si="33"/>
        <v>60</v>
      </c>
      <c r="S207" s="70" t="str">
        <f t="shared" si="34"/>
        <v>M-6</v>
      </c>
      <c r="T207" s="62" t="str">
        <f t="shared" si="35"/>
        <v>III</v>
      </c>
      <c r="U207" s="62" t="str">
        <f t="shared" si="36"/>
        <v>Mejorable</v>
      </c>
      <c r="V207" s="69">
        <v>1</v>
      </c>
      <c r="W207" s="67" t="str">
        <f>VLOOKUP(I207,Hoja2!A$3:I$54,6,0)</f>
        <v>SECUELA, CALIFICACIÓN DE ENFERMEDAD LABORAL</v>
      </c>
      <c r="X207" s="73"/>
      <c r="Y207" s="73"/>
      <c r="Z207" s="73"/>
      <c r="AA207" s="72" t="str">
        <f>VLOOKUP(I207,Hoja2!A$3:I$54,7,0)</f>
        <v>N/A</v>
      </c>
      <c r="AB207" s="72" t="str">
        <f>VLOOKUP(I207,Hoja2!A$3:I$54,8,0)</f>
        <v>AUTOCUIDADO</v>
      </c>
      <c r="AC207" s="73" t="str">
        <f>VLOOKUP(I207,Hoja2!A$3:I$54,9,0)</f>
        <v>PG HIGIENE</v>
      </c>
      <c r="AD207" s="84"/>
      <c r="AE207" s="14"/>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2"/>
      <c r="CS207" s="12"/>
      <c r="CT207" s="12"/>
      <c r="CU207" s="12"/>
      <c r="CV207" s="12"/>
      <c r="CW207" s="12"/>
      <c r="CX207" s="12"/>
      <c r="CY207" s="12"/>
      <c r="CZ207" s="12"/>
      <c r="DA207" s="12"/>
      <c r="DB207" s="12"/>
      <c r="DC207" s="12"/>
      <c r="DD207" s="12"/>
      <c r="DE207" s="12"/>
      <c r="DF207" s="12"/>
      <c r="DG207" s="12"/>
      <c r="DH207" s="12"/>
      <c r="DI207" s="12"/>
      <c r="DJ207" s="12"/>
      <c r="DK207" s="12"/>
      <c r="DL207" s="12"/>
      <c r="DM207" s="12"/>
      <c r="DN207" s="12"/>
      <c r="DO207" s="12"/>
      <c r="DP207" s="12"/>
      <c r="DQ207" s="12"/>
      <c r="DR207" s="12"/>
      <c r="DS207" s="12"/>
      <c r="DT207" s="12"/>
      <c r="DU207" s="12"/>
      <c r="DV207" s="12"/>
      <c r="DW207" s="12"/>
      <c r="DX207" s="12"/>
      <c r="DY207" s="12"/>
      <c r="DZ207" s="12"/>
      <c r="EA207" s="12"/>
      <c r="EB207" s="12"/>
      <c r="EC207" s="12"/>
      <c r="ED207" s="12"/>
      <c r="EE207" s="12"/>
      <c r="EF207" s="12"/>
      <c r="EG207" s="12"/>
      <c r="EH207" s="12"/>
      <c r="EI207" s="12"/>
      <c r="EJ207" s="12"/>
      <c r="EK207" s="12"/>
      <c r="EL207" s="12"/>
      <c r="EM207" s="12"/>
      <c r="EN207" s="12"/>
      <c r="EO207" s="12"/>
      <c r="EP207" s="12"/>
      <c r="EQ207" s="12"/>
      <c r="ER207" s="12"/>
      <c r="ES207" s="12"/>
      <c r="ET207" s="12"/>
      <c r="EU207" s="15"/>
    </row>
    <row r="208" spans="1:151" s="13" customFormat="1" ht="15">
      <c r="A208" s="156"/>
      <c r="B208" s="153"/>
      <c r="C208" s="150"/>
      <c r="D208" s="147"/>
      <c r="E208" s="127"/>
      <c r="F208" s="127"/>
      <c r="G208" s="127"/>
      <c r="H208" s="67" t="str">
        <f>VLOOKUP(I208,Hoja2!A$3:I$54,2,0)</f>
        <v>X, GAMMA, ALFA, BETA, NEUTRONES</v>
      </c>
      <c r="I208" s="68" t="s">
        <v>69</v>
      </c>
      <c r="J208" s="67" t="str">
        <f>VLOOKUP(I208,Hoja2!A$3:I$54,3,0)</f>
        <v>QUEMADURAS</v>
      </c>
      <c r="K208" s="69"/>
      <c r="L208" s="67" t="str">
        <f>VLOOKUP(I208,Hoja2!A$3:I$54,4,0)</f>
        <v>PG INSPECCIONES, PG EMERGENCIA</v>
      </c>
      <c r="M208" s="67" t="str">
        <f>VLOOKUP(I208,Hoja2!A$3:I$54,5,0)</f>
        <v>PVE RADIACIÓN</v>
      </c>
      <c r="N208" s="70">
        <v>2</v>
      </c>
      <c r="O208" s="70">
        <v>3</v>
      </c>
      <c r="P208" s="70">
        <v>10</v>
      </c>
      <c r="Q208" s="70">
        <f t="shared" si="32"/>
        <v>6</v>
      </c>
      <c r="R208" s="70">
        <f t="shared" si="33"/>
        <v>60</v>
      </c>
      <c r="S208" s="70" t="str">
        <f t="shared" si="34"/>
        <v>M-6</v>
      </c>
      <c r="T208" s="62" t="str">
        <f t="shared" si="35"/>
        <v>III</v>
      </c>
      <c r="U208" s="62" t="str">
        <f t="shared" si="36"/>
        <v>Mejorable</v>
      </c>
      <c r="V208" s="69">
        <v>1</v>
      </c>
      <c r="W208" s="67" t="str">
        <f>VLOOKUP(I208,Hoja2!A$3:I$54,6,0)</f>
        <v>SECUELA, CALIFICACIÓN DE ENFERMEDAD LABORAL, MUERTE</v>
      </c>
      <c r="X208" s="73"/>
      <c r="Y208" s="73"/>
      <c r="Z208" s="73"/>
      <c r="AA208" s="72" t="str">
        <f>VLOOKUP(I208,Hoja2!A$3:I$54,7,0)</f>
        <v>N/A</v>
      </c>
      <c r="AB208" s="72" t="str">
        <f>VLOOKUP(I208,Hoja2!A$3:I$54,8,0)</f>
        <v>N/A</v>
      </c>
      <c r="AC208" s="73" t="str">
        <f>VLOOKUP(I208,Hoja2!A$3:I$54,9,0)</f>
        <v>FORTALECIMIENTO PVE RADIACIÓN</v>
      </c>
      <c r="AD208" s="84"/>
      <c r="AE208" s="14"/>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c r="CV208" s="12"/>
      <c r="CW208" s="12"/>
      <c r="CX208" s="12"/>
      <c r="CY208" s="12"/>
      <c r="CZ208" s="12"/>
      <c r="DA208" s="12"/>
      <c r="DB208" s="12"/>
      <c r="DC208" s="12"/>
      <c r="DD208" s="12"/>
      <c r="DE208" s="12"/>
      <c r="DF208" s="12"/>
      <c r="DG208" s="12"/>
      <c r="DH208" s="12"/>
      <c r="DI208" s="12"/>
      <c r="DJ208" s="12"/>
      <c r="DK208" s="12"/>
      <c r="DL208" s="12"/>
      <c r="DM208" s="12"/>
      <c r="DN208" s="12"/>
      <c r="DO208" s="12"/>
      <c r="DP208" s="12"/>
      <c r="DQ208" s="12"/>
      <c r="DR208" s="12"/>
      <c r="DS208" s="12"/>
      <c r="DT208" s="12"/>
      <c r="DU208" s="12"/>
      <c r="DV208" s="12"/>
      <c r="DW208" s="12"/>
      <c r="DX208" s="12"/>
      <c r="DY208" s="12"/>
      <c r="DZ208" s="12"/>
      <c r="EA208" s="12"/>
      <c r="EB208" s="12"/>
      <c r="EC208" s="12"/>
      <c r="ED208" s="12"/>
      <c r="EE208" s="12"/>
      <c r="EF208" s="12"/>
      <c r="EG208" s="12"/>
      <c r="EH208" s="12"/>
      <c r="EI208" s="12"/>
      <c r="EJ208" s="12"/>
      <c r="EK208" s="12"/>
      <c r="EL208" s="12"/>
      <c r="EM208" s="12"/>
      <c r="EN208" s="12"/>
      <c r="EO208" s="12"/>
      <c r="EP208" s="12"/>
      <c r="EQ208" s="12"/>
      <c r="ER208" s="12"/>
      <c r="ES208" s="12"/>
      <c r="ET208" s="12"/>
      <c r="EU208" s="15"/>
    </row>
    <row r="209" spans="1:151" s="13" customFormat="1" ht="25.5">
      <c r="A209" s="156"/>
      <c r="B209" s="153"/>
      <c r="C209" s="150"/>
      <c r="D209" s="147"/>
      <c r="E209" s="127"/>
      <c r="F209" s="127"/>
      <c r="G209" s="127"/>
      <c r="H209" s="67" t="str">
        <f>VLOOKUP(I209,Hoja2!A$3:I$54,2,0)</f>
        <v>POLVOS INORGÁNICOS</v>
      </c>
      <c r="I209" s="68" t="s">
        <v>78</v>
      </c>
      <c r="J209" s="67" t="str">
        <f>VLOOKUP(I209,Hoja2!A$3:I$54,3,0)</f>
        <v>COMPLICACIONES RESPIRATORIAS</v>
      </c>
      <c r="K209" s="69"/>
      <c r="L209" s="67" t="str">
        <f>VLOOKUP(I209,Hoja2!A$3:I$54,4,0)</f>
        <v>PG INSPECCIONES, PG EMERGENCIA, PG RIESGO QUÍMICO</v>
      </c>
      <c r="M209" s="67" t="str">
        <f>VLOOKUP(I209,Hoja2!A$3:I$54,5,0)</f>
        <v>ELEMENTOS DE PROTECCIÓN PERSONAL</v>
      </c>
      <c r="N209" s="70">
        <v>2</v>
      </c>
      <c r="O209" s="70">
        <v>3</v>
      </c>
      <c r="P209" s="70">
        <v>10</v>
      </c>
      <c r="Q209" s="70">
        <f t="shared" si="32"/>
        <v>6</v>
      </c>
      <c r="R209" s="70">
        <f t="shared" si="33"/>
        <v>60</v>
      </c>
      <c r="S209" s="70" t="str">
        <f t="shared" si="34"/>
        <v>M-6</v>
      </c>
      <c r="T209" s="62" t="str">
        <f t="shared" si="35"/>
        <v>III</v>
      </c>
      <c r="U209" s="62" t="str">
        <f t="shared" si="36"/>
        <v>Mejorable</v>
      </c>
      <c r="V209" s="69">
        <v>1</v>
      </c>
      <c r="W209" s="67" t="str">
        <f>VLOOKUP(I209,Hoja2!A$3:I$54,6,0)</f>
        <v>SECUELA, CALIFICACIÓN DE ENFERMEDAD LABORAL</v>
      </c>
      <c r="X209" s="73"/>
      <c r="Y209" s="73"/>
      <c r="Z209" s="73"/>
      <c r="AA209" s="72" t="str">
        <f>VLOOKUP(I209,Hoja2!A$3:I$54,7,0)</f>
        <v>NS QUIMICOS</v>
      </c>
      <c r="AB209" s="72" t="str">
        <f>VLOOKUP(I209,Hoja2!A$3:I$54,8,0)</f>
        <v>BUENAS PRACTICAS Y USO DE EPP</v>
      </c>
      <c r="AC209" s="73" t="str">
        <f>VLOOKUP(I209,Hoja2!A$3:I$54,9,0)</f>
        <v>PG HIGIENE</v>
      </c>
      <c r="AD209" s="84"/>
      <c r="AE209" s="14"/>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c r="CV209" s="12"/>
      <c r="CW209" s="12"/>
      <c r="CX209" s="12"/>
      <c r="CY209" s="12"/>
      <c r="CZ209" s="12"/>
      <c r="DA209" s="12"/>
      <c r="DB209" s="12"/>
      <c r="DC209" s="12"/>
      <c r="DD209" s="12"/>
      <c r="DE209" s="12"/>
      <c r="DF209" s="12"/>
      <c r="DG209" s="12"/>
      <c r="DH209" s="12"/>
      <c r="DI209" s="12"/>
      <c r="DJ209" s="12"/>
      <c r="DK209" s="12"/>
      <c r="DL209" s="12"/>
      <c r="DM209" s="12"/>
      <c r="DN209" s="12"/>
      <c r="DO209" s="12"/>
      <c r="DP209" s="12"/>
      <c r="DQ209" s="12"/>
      <c r="DR209" s="12"/>
      <c r="DS209" s="12"/>
      <c r="DT209" s="12"/>
      <c r="DU209" s="12"/>
      <c r="DV209" s="12"/>
      <c r="DW209" s="12"/>
      <c r="DX209" s="12"/>
      <c r="DY209" s="12"/>
      <c r="DZ209" s="12"/>
      <c r="EA209" s="12"/>
      <c r="EB209" s="12"/>
      <c r="EC209" s="12"/>
      <c r="ED209" s="12"/>
      <c r="EE209" s="12"/>
      <c r="EF209" s="12"/>
      <c r="EG209" s="12"/>
      <c r="EH209" s="12"/>
      <c r="EI209" s="12"/>
      <c r="EJ209" s="12"/>
      <c r="EK209" s="12"/>
      <c r="EL209" s="12"/>
      <c r="EM209" s="12"/>
      <c r="EN209" s="12"/>
      <c r="EO209" s="12"/>
      <c r="EP209" s="12"/>
      <c r="EQ209" s="12"/>
      <c r="ER209" s="12"/>
      <c r="ES209" s="12"/>
      <c r="ET209" s="12"/>
      <c r="EU209" s="15"/>
    </row>
    <row r="210" spans="1:151" s="13" customFormat="1" ht="26.25" customHeight="1">
      <c r="A210" s="156"/>
      <c r="B210" s="153"/>
      <c r="C210" s="150"/>
      <c r="D210" s="147"/>
      <c r="E210" s="127"/>
      <c r="F210" s="127"/>
      <c r="G210" s="127"/>
      <c r="H210" s="67" t="str">
        <f>VLOOKUP(I210,Hoja2!A$3:I$54,2,0)</f>
        <v>MATERIAL PARTICULADO</v>
      </c>
      <c r="I210" s="68" t="s">
        <v>84</v>
      </c>
      <c r="J210" s="67" t="str">
        <f>VLOOKUP(I210,Hoja2!A$3:I$54,3,0)</f>
        <v>COMPLICACIONES RESPIRATORIAS</v>
      </c>
      <c r="K210" s="69"/>
      <c r="L210" s="67" t="str">
        <f>VLOOKUP(I210,Hoja2!A$3:I$54,4,0)</f>
        <v>PG INSPECCIONES, PG EMERGENCIA, PG RIESGO QUÍMICO</v>
      </c>
      <c r="M210" s="67" t="str">
        <f>VLOOKUP(I210,Hoja2!A$3:I$54,5,0)</f>
        <v>ELEMENTOS DE PROTECCIÓN PERSONAL</v>
      </c>
      <c r="N210" s="70">
        <v>2</v>
      </c>
      <c r="O210" s="70">
        <v>1</v>
      </c>
      <c r="P210" s="70">
        <v>10</v>
      </c>
      <c r="Q210" s="70">
        <f t="shared" si="32"/>
        <v>2</v>
      </c>
      <c r="R210" s="70">
        <f t="shared" si="33"/>
        <v>20</v>
      </c>
      <c r="S210" s="70" t="str">
        <f t="shared" si="34"/>
        <v>B-2</v>
      </c>
      <c r="T210" s="62" t="str">
        <f t="shared" si="35"/>
        <v>IV</v>
      </c>
      <c r="U210" s="62" t="str">
        <f t="shared" si="36"/>
        <v>Aceptable</v>
      </c>
      <c r="V210" s="69">
        <v>1</v>
      </c>
      <c r="W210" s="67" t="str">
        <f>VLOOKUP(I210,Hoja2!A$3:I$54,6,0)</f>
        <v>SECUELA, CALIFICACIÓN DE ENFERMEDAD LABORAL</v>
      </c>
      <c r="X210" s="73"/>
      <c r="Y210" s="73"/>
      <c r="Z210" s="73"/>
      <c r="AA210" s="72" t="str">
        <f>VLOOKUP(I210,Hoja2!A$3:I$54,7,0)</f>
        <v>NS QUIMICOS</v>
      </c>
      <c r="AB210" s="72" t="str">
        <f>VLOOKUP(I210,Hoja2!A$3:I$54,8,0)</f>
        <v>BUENAS PRACTICAS Y USO DE EPP</v>
      </c>
      <c r="AC210" s="73" t="str">
        <f>VLOOKUP(I210,Hoja2!A$3:I$54,9,0)</f>
        <v>FORTALECIMIENTO PVE QUÍMICO</v>
      </c>
      <c r="AD210" s="84"/>
      <c r="AE210" s="14"/>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c r="CV210" s="12"/>
      <c r="CW210" s="12"/>
      <c r="CX210" s="12"/>
      <c r="CY210" s="12"/>
      <c r="CZ210" s="12"/>
      <c r="DA210" s="12"/>
      <c r="DB210" s="12"/>
      <c r="DC210" s="12"/>
      <c r="DD210" s="12"/>
      <c r="DE210" s="12"/>
      <c r="DF210" s="12"/>
      <c r="DG210" s="12"/>
      <c r="DH210" s="12"/>
      <c r="DI210" s="12"/>
      <c r="DJ210" s="12"/>
      <c r="DK210" s="12"/>
      <c r="DL210" s="12"/>
      <c r="DM210" s="12"/>
      <c r="DN210" s="12"/>
      <c r="DO210" s="12"/>
      <c r="DP210" s="12"/>
      <c r="DQ210" s="12"/>
      <c r="DR210" s="12"/>
      <c r="DS210" s="12"/>
      <c r="DT210" s="12"/>
      <c r="DU210" s="12"/>
      <c r="DV210" s="12"/>
      <c r="DW210" s="12"/>
      <c r="DX210" s="12"/>
      <c r="DY210" s="12"/>
      <c r="DZ210" s="12"/>
      <c r="EA210" s="12"/>
      <c r="EB210" s="12"/>
      <c r="EC210" s="12"/>
      <c r="ED210" s="12"/>
      <c r="EE210" s="12"/>
      <c r="EF210" s="12"/>
      <c r="EG210" s="12"/>
      <c r="EH210" s="12"/>
      <c r="EI210" s="12"/>
      <c r="EJ210" s="12"/>
      <c r="EK210" s="12"/>
      <c r="EL210" s="12"/>
      <c r="EM210" s="12"/>
      <c r="EN210" s="12"/>
      <c r="EO210" s="12"/>
      <c r="EP210" s="12"/>
      <c r="EQ210" s="12"/>
      <c r="ER210" s="12"/>
      <c r="ES210" s="12"/>
      <c r="ET210" s="12"/>
      <c r="EU210" s="15"/>
    </row>
    <row r="211" spans="1:151" s="13" customFormat="1" ht="25.5">
      <c r="A211" s="156"/>
      <c r="B211" s="153"/>
      <c r="C211" s="150"/>
      <c r="D211" s="147"/>
      <c r="E211" s="127"/>
      <c r="F211" s="127"/>
      <c r="G211" s="127"/>
      <c r="H211" s="67" t="str">
        <f>VLOOKUP(I211,Hoja2!A$3:I$54,2,0)</f>
        <v>HUMOS METÁLICOS O NO METÁLICOS</v>
      </c>
      <c r="I211" s="68" t="s">
        <v>93</v>
      </c>
      <c r="J211" s="67" t="str">
        <f>VLOOKUP(I211,Hoja2!A$3:I$54,3,0)</f>
        <v>COMPLICACIONES RESPIRATORIAS</v>
      </c>
      <c r="K211" s="69"/>
      <c r="L211" s="67" t="str">
        <f>VLOOKUP(I211,Hoja2!A$3:I$54,4,0)</f>
        <v>PG INSPECCIONES, PG EMERGENCIA, PG RIESGO QUÍMICO</v>
      </c>
      <c r="M211" s="67" t="str">
        <f>VLOOKUP(I211,Hoja2!A$3:I$54,5,0)</f>
        <v>ELEMENTOS DE PROTECCIÓN PERSONAL</v>
      </c>
      <c r="N211" s="70">
        <v>2</v>
      </c>
      <c r="O211" s="70">
        <v>1</v>
      </c>
      <c r="P211" s="70">
        <v>10</v>
      </c>
      <c r="Q211" s="70">
        <f t="shared" si="32"/>
        <v>2</v>
      </c>
      <c r="R211" s="70">
        <f t="shared" si="33"/>
        <v>20</v>
      </c>
      <c r="S211" s="70" t="str">
        <f t="shared" si="34"/>
        <v>B-2</v>
      </c>
      <c r="T211" s="62" t="str">
        <f t="shared" si="35"/>
        <v>IV</v>
      </c>
      <c r="U211" s="62" t="str">
        <f t="shared" si="36"/>
        <v>Aceptable</v>
      </c>
      <c r="V211" s="69">
        <v>1</v>
      </c>
      <c r="W211" s="67" t="str">
        <f>VLOOKUP(I211,Hoja2!A$3:I$54,6,0)</f>
        <v>SECUELA, CALIFICACIÓN DE ENFERMEDAD LABORAL, MUERTE</v>
      </c>
      <c r="X211" s="73"/>
      <c r="Y211" s="73"/>
      <c r="Z211" s="73"/>
      <c r="AA211" s="72" t="str">
        <f>VLOOKUP(I211,Hoja2!A$3:I$54,7,0)</f>
        <v>NS QUIMICOS</v>
      </c>
      <c r="AB211" s="72" t="str">
        <f>VLOOKUP(I211,Hoja2!A$3:I$54,8,0)</f>
        <v>BUENAS PRACTICAS, AUTOCUIDADO Y EPP</v>
      </c>
      <c r="AC211" s="73" t="str">
        <f>VLOOKUP(I211,Hoja2!A$3:I$54,9,0)</f>
        <v>FORTALECIMIENTO PVE QUÍMICO</v>
      </c>
      <c r="AD211" s="84"/>
      <c r="AE211" s="14"/>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c r="CV211" s="12"/>
      <c r="CW211" s="12"/>
      <c r="CX211" s="12"/>
      <c r="CY211" s="12"/>
      <c r="CZ211" s="12"/>
      <c r="DA211" s="12"/>
      <c r="DB211" s="12"/>
      <c r="DC211" s="12"/>
      <c r="DD211" s="12"/>
      <c r="DE211" s="12"/>
      <c r="DF211" s="12"/>
      <c r="DG211" s="12"/>
      <c r="DH211" s="12"/>
      <c r="DI211" s="12"/>
      <c r="DJ211" s="12"/>
      <c r="DK211" s="12"/>
      <c r="DL211" s="12"/>
      <c r="DM211" s="12"/>
      <c r="DN211" s="12"/>
      <c r="DO211" s="12"/>
      <c r="DP211" s="12"/>
      <c r="DQ211" s="12"/>
      <c r="DR211" s="12"/>
      <c r="DS211" s="12"/>
      <c r="DT211" s="12"/>
      <c r="DU211" s="12"/>
      <c r="DV211" s="12"/>
      <c r="DW211" s="12"/>
      <c r="DX211" s="12"/>
      <c r="DY211" s="12"/>
      <c r="DZ211" s="12"/>
      <c r="EA211" s="12"/>
      <c r="EB211" s="12"/>
      <c r="EC211" s="12"/>
      <c r="ED211" s="12"/>
      <c r="EE211" s="12"/>
      <c r="EF211" s="12"/>
      <c r="EG211" s="12"/>
      <c r="EH211" s="12"/>
      <c r="EI211" s="12"/>
      <c r="EJ211" s="12"/>
      <c r="EK211" s="12"/>
      <c r="EL211" s="12"/>
      <c r="EM211" s="12"/>
      <c r="EN211" s="12"/>
      <c r="EO211" s="12"/>
      <c r="EP211" s="12"/>
      <c r="EQ211" s="12"/>
      <c r="ER211" s="12"/>
      <c r="ES211" s="12"/>
      <c r="ET211" s="12"/>
      <c r="EU211" s="15"/>
    </row>
    <row r="212" spans="1:151" s="13" customFormat="1" ht="15">
      <c r="A212" s="156"/>
      <c r="B212" s="153"/>
      <c r="C212" s="150"/>
      <c r="D212" s="147"/>
      <c r="E212" s="127"/>
      <c r="F212" s="127"/>
      <c r="G212" s="127"/>
      <c r="H212" s="67" t="str">
        <f>VLOOKUP(I212,Hoja2!A$3:I$54,2,0)</f>
        <v>MICROORGANISMOS</v>
      </c>
      <c r="I212" s="68" t="s">
        <v>237</v>
      </c>
      <c r="J212" s="67" t="str">
        <f>VLOOKUP(I212,Hoja2!A$3:I$54,3,0)</f>
        <v>GRIPAS, NAUSEAS, MAREOS, MALESTAR GENERAL</v>
      </c>
      <c r="K212" s="69"/>
      <c r="L212" s="67" t="str">
        <f>VLOOKUP(I212,Hoja2!A$3:I$54,4,0)</f>
        <v>PG INSPECCIONES, PG EMERGENCIA</v>
      </c>
      <c r="M212" s="67" t="str">
        <f>VLOOKUP(I212,Hoja2!A$3:I$54,5,0)</f>
        <v>PVE BIOLÓGICO</v>
      </c>
      <c r="N212" s="70">
        <v>2</v>
      </c>
      <c r="O212" s="70">
        <v>1</v>
      </c>
      <c r="P212" s="70">
        <v>10</v>
      </c>
      <c r="Q212" s="70">
        <f t="shared" si="32"/>
        <v>2</v>
      </c>
      <c r="R212" s="70">
        <f t="shared" si="33"/>
        <v>20</v>
      </c>
      <c r="S212" s="70" t="str">
        <f t="shared" si="34"/>
        <v>B-2</v>
      </c>
      <c r="T212" s="62" t="str">
        <f t="shared" si="35"/>
        <v>IV</v>
      </c>
      <c r="U212" s="62" t="str">
        <f t="shared" si="36"/>
        <v>Aceptable</v>
      </c>
      <c r="V212" s="69">
        <v>1</v>
      </c>
      <c r="W212" s="67" t="str">
        <f>VLOOKUP(I212,Hoja2!A$3:I$54,6,0)</f>
        <v>SECUELA</v>
      </c>
      <c r="X212" s="73"/>
      <c r="Y212" s="73"/>
      <c r="Z212" s="73"/>
      <c r="AA212" s="72" t="str">
        <f>VLOOKUP(I212,Hoja2!A$3:I$54,7,0)</f>
        <v>NS BIOLÓGICO</v>
      </c>
      <c r="AB212" s="72" t="str">
        <f>VLOOKUP(I212,Hoja2!A$3:I$54,8,0)</f>
        <v>N/A</v>
      </c>
      <c r="AC212" s="73" t="str">
        <f>VLOOKUP(I212,Hoja2!A$3:I$54,9,0)</f>
        <v>BUENAS PRACTICAS</v>
      </c>
      <c r="AD212" s="84"/>
      <c r="AE212" s="14"/>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12"/>
      <c r="CZ212" s="12"/>
      <c r="DA212" s="12"/>
      <c r="DB212" s="12"/>
      <c r="DC212" s="12"/>
      <c r="DD212" s="12"/>
      <c r="DE212" s="12"/>
      <c r="DF212" s="12"/>
      <c r="DG212" s="12"/>
      <c r="DH212" s="12"/>
      <c r="DI212" s="12"/>
      <c r="DJ212" s="12"/>
      <c r="DK212" s="12"/>
      <c r="DL212" s="12"/>
      <c r="DM212" s="12"/>
      <c r="DN212" s="12"/>
      <c r="DO212" s="12"/>
      <c r="DP212" s="12"/>
      <c r="DQ212" s="12"/>
      <c r="DR212" s="12"/>
      <c r="DS212" s="12"/>
      <c r="DT212" s="12"/>
      <c r="DU212" s="12"/>
      <c r="DV212" s="12"/>
      <c r="DW212" s="12"/>
      <c r="DX212" s="12"/>
      <c r="DY212" s="12"/>
      <c r="DZ212" s="12"/>
      <c r="EA212" s="12"/>
      <c r="EB212" s="12"/>
      <c r="EC212" s="12"/>
      <c r="ED212" s="12"/>
      <c r="EE212" s="12"/>
      <c r="EF212" s="12"/>
      <c r="EG212" s="12"/>
      <c r="EH212" s="12"/>
      <c r="EI212" s="12"/>
      <c r="EJ212" s="12"/>
      <c r="EK212" s="12"/>
      <c r="EL212" s="12"/>
      <c r="EM212" s="12"/>
      <c r="EN212" s="12"/>
      <c r="EO212" s="12"/>
      <c r="EP212" s="12"/>
      <c r="EQ212" s="12"/>
      <c r="ER212" s="12"/>
      <c r="ES212" s="12"/>
      <c r="ET212" s="12"/>
      <c r="EU212" s="15"/>
    </row>
    <row r="213" spans="1:151" s="13" customFormat="1" ht="25.5">
      <c r="A213" s="156"/>
      <c r="B213" s="153"/>
      <c r="C213" s="150"/>
      <c r="D213" s="147"/>
      <c r="E213" s="127"/>
      <c r="F213" s="127"/>
      <c r="G213" s="127"/>
      <c r="H213" s="67" t="str">
        <f>VLOOKUP(I213,Hoja2!A$3:I$54,2,0)</f>
        <v>MICROORGANISMOS EN EL AMBIENTE</v>
      </c>
      <c r="I213" s="68" t="s">
        <v>240</v>
      </c>
      <c r="J213" s="67" t="str">
        <f>VLOOKUP(I213,Hoja2!A$3:I$54,3,0)</f>
        <v>LESIONES EN LA PIEL, MALESTAR GENERAL</v>
      </c>
      <c r="K213" s="69"/>
      <c r="L213" s="67" t="str">
        <f>VLOOKUP(I213,Hoja2!A$3:I$54,4,0)</f>
        <v>PG INSPECCIONES, PG EMERGENCIA</v>
      </c>
      <c r="M213" s="67" t="str">
        <f>VLOOKUP(I213,Hoja2!A$3:I$54,5,0)</f>
        <v>PVE BIOLÓGICO, ELEMENTOS DE PROTECCION PERSONAL</v>
      </c>
      <c r="N213" s="70">
        <v>2</v>
      </c>
      <c r="O213" s="70">
        <v>3</v>
      </c>
      <c r="P213" s="70">
        <v>10</v>
      </c>
      <c r="Q213" s="70">
        <f t="shared" si="32"/>
        <v>6</v>
      </c>
      <c r="R213" s="70">
        <f t="shared" si="33"/>
        <v>60</v>
      </c>
      <c r="S213" s="70" t="str">
        <f t="shared" si="34"/>
        <v>M-6</v>
      </c>
      <c r="T213" s="62" t="str">
        <f t="shared" si="35"/>
        <v>III</v>
      </c>
      <c r="U213" s="62" t="str">
        <f t="shared" si="36"/>
        <v>Mejorable</v>
      </c>
      <c r="V213" s="69">
        <v>1</v>
      </c>
      <c r="W213" s="67" t="str">
        <f>VLOOKUP(I213,Hoja2!A$3:I$54,6,0)</f>
        <v>SECUELA, CALIFICACIÓN DE ENFERMEDAD LABORAL, MUERTE</v>
      </c>
      <c r="X213" s="73"/>
      <c r="Y213" s="73"/>
      <c r="Z213" s="73"/>
      <c r="AA213" s="72" t="str">
        <f>VLOOKUP(I213,Hoja2!A$3:I$54,7,0)</f>
        <v>NS BIOLÓGICO</v>
      </c>
      <c r="AB213" s="72" t="str">
        <f>VLOOKUP(I213,Hoja2!A$3:I$54,8,0)</f>
        <v>AUTOCIODADO E HIGIENE, USO DE EPP</v>
      </c>
      <c r="AC213" s="73" t="str">
        <f>VLOOKUP(I213,Hoja2!A$3:I$54,9,0)</f>
        <v>N/A</v>
      </c>
      <c r="AD213" s="84"/>
      <c r="AE213" s="14"/>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12"/>
      <c r="CZ213" s="12"/>
      <c r="DA213" s="12"/>
      <c r="DB213" s="12"/>
      <c r="DC213" s="12"/>
      <c r="DD213" s="12"/>
      <c r="DE213" s="12"/>
      <c r="DF213" s="12"/>
      <c r="DG213" s="12"/>
      <c r="DH213" s="12"/>
      <c r="DI213" s="12"/>
      <c r="DJ213" s="12"/>
      <c r="DK213" s="12"/>
      <c r="DL213" s="12"/>
      <c r="DM213" s="12"/>
      <c r="DN213" s="12"/>
      <c r="DO213" s="12"/>
      <c r="DP213" s="12"/>
      <c r="DQ213" s="12"/>
      <c r="DR213" s="12"/>
      <c r="DS213" s="12"/>
      <c r="DT213" s="12"/>
      <c r="DU213" s="12"/>
      <c r="DV213" s="12"/>
      <c r="DW213" s="12"/>
      <c r="DX213" s="12"/>
      <c r="DY213" s="12"/>
      <c r="DZ213" s="12"/>
      <c r="EA213" s="12"/>
      <c r="EB213" s="12"/>
      <c r="EC213" s="12"/>
      <c r="ED213" s="12"/>
      <c r="EE213" s="12"/>
      <c r="EF213" s="12"/>
      <c r="EG213" s="12"/>
      <c r="EH213" s="12"/>
      <c r="EI213" s="12"/>
      <c r="EJ213" s="12"/>
      <c r="EK213" s="12"/>
      <c r="EL213" s="12"/>
      <c r="EM213" s="12"/>
      <c r="EN213" s="12"/>
      <c r="EO213" s="12"/>
      <c r="EP213" s="12"/>
      <c r="EQ213" s="12"/>
      <c r="ER213" s="12"/>
      <c r="ES213" s="12"/>
      <c r="ET213" s="12"/>
      <c r="EU213" s="15"/>
    </row>
    <row r="214" spans="1:151" s="13" customFormat="1" ht="25.5">
      <c r="A214" s="156"/>
      <c r="B214" s="153"/>
      <c r="C214" s="150"/>
      <c r="D214" s="147"/>
      <c r="E214" s="127"/>
      <c r="F214" s="127"/>
      <c r="G214" s="127"/>
      <c r="H214" s="67" t="str">
        <f>VLOOKUP(I214,Hoja2!A$3:I$54,2,0)</f>
        <v>HONGOS</v>
      </c>
      <c r="I214" s="68" t="s">
        <v>113</v>
      </c>
      <c r="J214" s="67" t="str">
        <f>VLOOKUP(I214,Hoja2!A$3:I$54,3,0)</f>
        <v>LESIONES EN LA PIEL</v>
      </c>
      <c r="K214" s="69"/>
      <c r="L214" s="67" t="str">
        <f>VLOOKUP(I214,Hoja2!A$3:I$54,4,0)</f>
        <v>PG INSPECCIONES, PG EMERGENCIA</v>
      </c>
      <c r="M214" s="67" t="str">
        <f>VLOOKUP(I214,Hoja2!A$3:I$54,5,0)</f>
        <v>PVE BIOLÓGICO</v>
      </c>
      <c r="N214" s="70">
        <v>2</v>
      </c>
      <c r="O214" s="70">
        <v>1</v>
      </c>
      <c r="P214" s="70">
        <v>10</v>
      </c>
      <c r="Q214" s="70">
        <f t="shared" si="32"/>
        <v>2</v>
      </c>
      <c r="R214" s="70">
        <f t="shared" si="33"/>
        <v>20</v>
      </c>
      <c r="S214" s="70" t="str">
        <f t="shared" si="34"/>
        <v>B-2</v>
      </c>
      <c r="T214" s="62" t="str">
        <f t="shared" si="35"/>
        <v>IV</v>
      </c>
      <c r="U214" s="62" t="str">
        <f t="shared" si="36"/>
        <v>Aceptable</v>
      </c>
      <c r="V214" s="69">
        <v>1</v>
      </c>
      <c r="W214" s="67" t="str">
        <f>VLOOKUP(I214,Hoja2!A$3:I$54,6,0)</f>
        <v>SECUELA</v>
      </c>
      <c r="X214" s="73"/>
      <c r="Y214" s="73"/>
      <c r="Z214" s="73"/>
      <c r="AA214" s="72" t="str">
        <f>VLOOKUP(I214,Hoja2!A$3:I$54,7,0)</f>
        <v>NS BIOLÓGICO</v>
      </c>
      <c r="AB214" s="72" t="str">
        <f>VLOOKUP(I214,Hoja2!A$3:I$54,8,0)</f>
        <v>AUTOCUIDADO E HIGIENE, USO DE EPP</v>
      </c>
      <c r="AC214" s="73" t="str">
        <f>VLOOKUP(I214,Hoja2!A$3:I$54,9,0)</f>
        <v>N/A</v>
      </c>
      <c r="AD214" s="84"/>
      <c r="AE214" s="14"/>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12"/>
      <c r="DL214" s="12"/>
      <c r="DM214" s="12"/>
      <c r="DN214" s="12"/>
      <c r="DO214" s="12"/>
      <c r="DP214" s="12"/>
      <c r="DQ214" s="12"/>
      <c r="DR214" s="12"/>
      <c r="DS214" s="12"/>
      <c r="DT214" s="12"/>
      <c r="DU214" s="12"/>
      <c r="DV214" s="12"/>
      <c r="DW214" s="12"/>
      <c r="DX214" s="12"/>
      <c r="DY214" s="12"/>
      <c r="DZ214" s="12"/>
      <c r="EA214" s="12"/>
      <c r="EB214" s="12"/>
      <c r="EC214" s="12"/>
      <c r="ED214" s="12"/>
      <c r="EE214" s="12"/>
      <c r="EF214" s="12"/>
      <c r="EG214" s="12"/>
      <c r="EH214" s="12"/>
      <c r="EI214" s="12"/>
      <c r="EJ214" s="12"/>
      <c r="EK214" s="12"/>
      <c r="EL214" s="12"/>
      <c r="EM214" s="12"/>
      <c r="EN214" s="12"/>
      <c r="EO214" s="12"/>
      <c r="EP214" s="12"/>
      <c r="EQ214" s="12"/>
      <c r="ER214" s="12"/>
      <c r="ES214" s="12"/>
      <c r="ET214" s="12"/>
      <c r="EU214" s="15"/>
    </row>
    <row r="215" spans="1:151" s="13" customFormat="1" ht="40.5">
      <c r="A215" s="156"/>
      <c r="B215" s="153"/>
      <c r="C215" s="150"/>
      <c r="D215" s="147"/>
      <c r="E215" s="127"/>
      <c r="F215" s="127"/>
      <c r="G215" s="127"/>
      <c r="H215" s="67" t="str">
        <f>VLOOKUP(I215,Hoja2!A$3:I$54,2,0)</f>
        <v>FLUIDOS</v>
      </c>
      <c r="I215" s="68" t="s">
        <v>117</v>
      </c>
      <c r="J215" s="67" t="str">
        <f>VLOOKUP(I215,Hoja2!A$3:I$54,3,0)</f>
        <v>LESIONES DÉRMICAS</v>
      </c>
      <c r="K215" s="69"/>
      <c r="L215" s="67" t="str">
        <f>VLOOKUP(I215,Hoja2!A$3:I$54,4,0)</f>
        <v>PG INSPECCIONES, PG EMERGENCIA</v>
      </c>
      <c r="M215" s="67" t="str">
        <f>VLOOKUP(I215,Hoja2!A$3:I$54,5,0)</f>
        <v>PVE BIOLÓGICO, ELEMENTOS DE PROTECCION PERSONAL</v>
      </c>
      <c r="N215" s="70">
        <v>2</v>
      </c>
      <c r="O215" s="70">
        <v>4</v>
      </c>
      <c r="P215" s="70">
        <v>25</v>
      </c>
      <c r="Q215" s="70">
        <f t="shared" si="32"/>
        <v>8</v>
      </c>
      <c r="R215" s="70">
        <f t="shared" si="33"/>
        <v>200</v>
      </c>
      <c r="S215" s="70" t="str">
        <f t="shared" si="34"/>
        <v>M-8</v>
      </c>
      <c r="T215" s="62" t="str">
        <f t="shared" si="35"/>
        <v>II</v>
      </c>
      <c r="U215" s="62" t="str">
        <f t="shared" si="36"/>
        <v>No Aceptable o Aceptable con Control Especifico</v>
      </c>
      <c r="V215" s="69">
        <v>1</v>
      </c>
      <c r="W215" s="67" t="str">
        <f>VLOOKUP(I215,Hoja2!A$3:I$54,6,0)</f>
        <v>SECUELA, CALIFICACIÓN DE ENFERMEDAD LABORAL, MUERTE</v>
      </c>
      <c r="X215" s="73"/>
      <c r="Y215" s="73"/>
      <c r="Z215" s="73"/>
      <c r="AA215" s="72" t="str">
        <f>VLOOKUP(I215,Hoja2!A$3:I$54,7,0)</f>
        <v>NS BIOLÓGICO</v>
      </c>
      <c r="AB215" s="72" t="str">
        <f>VLOOKUP(I215,Hoja2!A$3:I$54,8,0)</f>
        <v>AUTOCUIDADO E HIGIENE, USO DE EPP</v>
      </c>
      <c r="AC215" s="73" t="str">
        <f>VLOOKUP(I215,Hoja2!A$3:I$54,9,0)</f>
        <v>N/A</v>
      </c>
      <c r="AD215" s="84"/>
      <c r="AE215" s="14"/>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c r="CT215" s="12"/>
      <c r="CU215" s="12"/>
      <c r="CV215" s="12"/>
      <c r="CW215" s="12"/>
      <c r="CX215" s="12"/>
      <c r="CY215" s="12"/>
      <c r="CZ215" s="12"/>
      <c r="DA215" s="12"/>
      <c r="DB215" s="12"/>
      <c r="DC215" s="12"/>
      <c r="DD215" s="12"/>
      <c r="DE215" s="12"/>
      <c r="DF215" s="12"/>
      <c r="DG215" s="12"/>
      <c r="DH215" s="12"/>
      <c r="DI215" s="12"/>
      <c r="DJ215" s="12"/>
      <c r="DK215" s="12"/>
      <c r="DL215" s="12"/>
      <c r="DM215" s="12"/>
      <c r="DN215" s="12"/>
      <c r="DO215" s="12"/>
      <c r="DP215" s="12"/>
      <c r="DQ215" s="12"/>
      <c r="DR215" s="12"/>
      <c r="DS215" s="12"/>
      <c r="DT215" s="12"/>
      <c r="DU215" s="12"/>
      <c r="DV215" s="12"/>
      <c r="DW215" s="12"/>
      <c r="DX215" s="12"/>
      <c r="DY215" s="12"/>
      <c r="DZ215" s="12"/>
      <c r="EA215" s="12"/>
      <c r="EB215" s="12"/>
      <c r="EC215" s="12"/>
      <c r="ED215" s="12"/>
      <c r="EE215" s="12"/>
      <c r="EF215" s="12"/>
      <c r="EG215" s="12"/>
      <c r="EH215" s="12"/>
      <c r="EI215" s="12"/>
      <c r="EJ215" s="12"/>
      <c r="EK215" s="12"/>
      <c r="EL215" s="12"/>
      <c r="EM215" s="12"/>
      <c r="EN215" s="12"/>
      <c r="EO215" s="12"/>
      <c r="EP215" s="12"/>
      <c r="EQ215" s="12"/>
      <c r="ER215" s="12"/>
      <c r="ES215" s="12"/>
      <c r="ET215" s="12"/>
      <c r="EU215" s="15"/>
    </row>
    <row r="216" spans="1:151" s="13" customFormat="1" ht="25.5">
      <c r="A216" s="156"/>
      <c r="B216" s="153"/>
      <c r="C216" s="150"/>
      <c r="D216" s="147"/>
      <c r="E216" s="127"/>
      <c r="F216" s="127"/>
      <c r="G216" s="127"/>
      <c r="H216" s="67" t="str">
        <f>VLOOKUP(I216,Hoja2!A$3:I$54,2,0)</f>
        <v>PARÁSITOS</v>
      </c>
      <c r="I216" s="68" t="s">
        <v>119</v>
      </c>
      <c r="J216" s="67" t="str">
        <f>VLOOKUP(I216,Hoja2!A$3:I$54,3,0)</f>
        <v>LESIONES, INFECCIONES PARASITARIAS</v>
      </c>
      <c r="K216" s="69"/>
      <c r="L216" s="67" t="str">
        <f>VLOOKUP(I216,Hoja2!A$3:I$54,4,0)</f>
        <v>PG INSPECCIONES, PG EMERGENCIA</v>
      </c>
      <c r="M216" s="67" t="str">
        <f>VLOOKUP(I216,Hoja2!A$3:I$54,5,0)</f>
        <v>PVE BIOLÓGICO, ELEMENTOS DE PROTECCION PERSONAL</v>
      </c>
      <c r="N216" s="70">
        <v>2</v>
      </c>
      <c r="O216" s="70">
        <v>2</v>
      </c>
      <c r="P216" s="70">
        <v>10</v>
      </c>
      <c r="Q216" s="70">
        <f t="shared" si="32"/>
        <v>4</v>
      </c>
      <c r="R216" s="70">
        <f t="shared" si="33"/>
        <v>40</v>
      </c>
      <c r="S216" s="70" t="str">
        <f t="shared" si="34"/>
        <v>B-4</v>
      </c>
      <c r="T216" s="62" t="str">
        <f t="shared" si="35"/>
        <v>III</v>
      </c>
      <c r="U216" s="62" t="str">
        <f t="shared" si="36"/>
        <v>Mejorable</v>
      </c>
      <c r="V216" s="69">
        <v>1</v>
      </c>
      <c r="W216" s="67" t="str">
        <f>VLOOKUP(I216,Hoja2!A$3:I$54,6,0)</f>
        <v>SECUELA</v>
      </c>
      <c r="X216" s="73"/>
      <c r="Y216" s="73"/>
      <c r="Z216" s="73"/>
      <c r="AA216" s="72" t="str">
        <f>VLOOKUP(I216,Hoja2!A$3:I$54,7,0)</f>
        <v>NS BIOLÓGICO</v>
      </c>
      <c r="AB216" s="72" t="str">
        <f>VLOOKUP(I216,Hoja2!A$3:I$54,8,0)</f>
        <v>AUTOCUIDADO E HIGIENE, USO DE EPP</v>
      </c>
      <c r="AC216" s="73" t="str">
        <f>VLOOKUP(I216,Hoja2!A$3:I$54,9,0)</f>
        <v>N/A</v>
      </c>
      <c r="AD216" s="84"/>
      <c r="AE216" s="14"/>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c r="DE216" s="12"/>
      <c r="DF216" s="12"/>
      <c r="DG216" s="12"/>
      <c r="DH216" s="12"/>
      <c r="DI216" s="12"/>
      <c r="DJ216" s="12"/>
      <c r="DK216" s="12"/>
      <c r="DL216" s="12"/>
      <c r="DM216" s="12"/>
      <c r="DN216" s="12"/>
      <c r="DO216" s="12"/>
      <c r="DP216" s="12"/>
      <c r="DQ216" s="12"/>
      <c r="DR216" s="12"/>
      <c r="DS216" s="12"/>
      <c r="DT216" s="12"/>
      <c r="DU216" s="12"/>
      <c r="DV216" s="12"/>
      <c r="DW216" s="12"/>
      <c r="DX216" s="12"/>
      <c r="DY216" s="12"/>
      <c r="DZ216" s="12"/>
      <c r="EA216" s="12"/>
      <c r="EB216" s="12"/>
      <c r="EC216" s="12"/>
      <c r="ED216" s="12"/>
      <c r="EE216" s="12"/>
      <c r="EF216" s="12"/>
      <c r="EG216" s="12"/>
      <c r="EH216" s="12"/>
      <c r="EI216" s="12"/>
      <c r="EJ216" s="12"/>
      <c r="EK216" s="12"/>
      <c r="EL216" s="12"/>
      <c r="EM216" s="12"/>
      <c r="EN216" s="12"/>
      <c r="EO216" s="12"/>
      <c r="EP216" s="12"/>
      <c r="EQ216" s="12"/>
      <c r="ER216" s="12"/>
      <c r="ES216" s="12"/>
      <c r="ET216" s="12"/>
      <c r="EU216" s="15"/>
    </row>
    <row r="217" spans="1:151" s="13" customFormat="1" ht="25.5">
      <c r="A217" s="156"/>
      <c r="B217" s="153"/>
      <c r="C217" s="150"/>
      <c r="D217" s="147"/>
      <c r="E217" s="127"/>
      <c r="F217" s="127"/>
      <c r="G217" s="127"/>
      <c r="H217" s="67" t="str">
        <f>VLOOKUP(I217,Hoja2!A$3:I$54,2,0)</f>
        <v>ANIMALES VIVOS</v>
      </c>
      <c r="I217" s="68" t="s">
        <v>122</v>
      </c>
      <c r="J217" s="67" t="str">
        <f>VLOOKUP(I217,Hoja2!A$3:I$54,3,0)</f>
        <v>LESIONES EN TEJIDOS, INFECCIONES, ENFERMADES INFECTOCONTAGIOSAS</v>
      </c>
      <c r="K217" s="69"/>
      <c r="L217" s="67" t="str">
        <f>VLOOKUP(I217,Hoja2!A$3:I$54,4,0)</f>
        <v>PG INSPECCIONES, PG EMERGENCIA</v>
      </c>
      <c r="M217" s="67" t="str">
        <f>VLOOKUP(I217,Hoja2!A$3:I$54,5,0)</f>
        <v>ELEMENTOS DE PROTECCIÓN PERSONAL</v>
      </c>
      <c r="N217" s="70">
        <v>2</v>
      </c>
      <c r="O217" s="70">
        <v>2</v>
      </c>
      <c r="P217" s="70">
        <v>10</v>
      </c>
      <c r="Q217" s="70">
        <f t="shared" si="32"/>
        <v>4</v>
      </c>
      <c r="R217" s="70">
        <f t="shared" si="33"/>
        <v>40</v>
      </c>
      <c r="S217" s="70" t="str">
        <f t="shared" si="34"/>
        <v>B-4</v>
      </c>
      <c r="T217" s="62" t="str">
        <f t="shared" si="35"/>
        <v>III</v>
      </c>
      <c r="U217" s="62" t="str">
        <f t="shared" si="36"/>
        <v>Mejorable</v>
      </c>
      <c r="V217" s="69">
        <v>1</v>
      </c>
      <c r="W217" s="67" t="str">
        <f>VLOOKUP(I217,Hoja2!A$3:I$54,6,0)</f>
        <v>SECUELA, CALIFICACIÓN DE ENFERMEDAD LABORAL, MUERTE</v>
      </c>
      <c r="X217" s="73"/>
      <c r="Y217" s="73"/>
      <c r="Z217" s="73"/>
      <c r="AA217" s="72" t="str">
        <f>VLOOKUP(I217,Hoja2!A$3:I$54,7,0)</f>
        <v>NS BIOLÓGICO</v>
      </c>
      <c r="AB217" s="72" t="str">
        <f>VLOOKUP(I217,Hoja2!A$3:I$54,8,0)</f>
        <v>AUTOCUIDADO E HIGIENE, USO DE EPP</v>
      </c>
      <c r="AC217" s="73" t="str">
        <f>VLOOKUP(I217,Hoja2!A$3:I$54,9,0)</f>
        <v>BUENAS PRACTICAS</v>
      </c>
      <c r="AD217" s="84"/>
      <c r="AE217" s="14"/>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c r="CT217" s="12"/>
      <c r="CU217" s="12"/>
      <c r="CV217" s="12"/>
      <c r="CW217" s="12"/>
      <c r="CX217" s="12"/>
      <c r="CY217" s="12"/>
      <c r="CZ217" s="12"/>
      <c r="DA217" s="12"/>
      <c r="DB217" s="12"/>
      <c r="DC217" s="12"/>
      <c r="DD217" s="12"/>
      <c r="DE217" s="12"/>
      <c r="DF217" s="12"/>
      <c r="DG217" s="12"/>
      <c r="DH217" s="12"/>
      <c r="DI217" s="12"/>
      <c r="DJ217" s="12"/>
      <c r="DK217" s="12"/>
      <c r="DL217" s="12"/>
      <c r="DM217" s="12"/>
      <c r="DN217" s="12"/>
      <c r="DO217" s="12"/>
      <c r="DP217" s="12"/>
      <c r="DQ217" s="12"/>
      <c r="DR217" s="12"/>
      <c r="DS217" s="12"/>
      <c r="DT217" s="12"/>
      <c r="DU217" s="12"/>
      <c r="DV217" s="12"/>
      <c r="DW217" s="12"/>
      <c r="DX217" s="12"/>
      <c r="DY217" s="12"/>
      <c r="DZ217" s="12"/>
      <c r="EA217" s="12"/>
      <c r="EB217" s="12"/>
      <c r="EC217" s="12"/>
      <c r="ED217" s="12"/>
      <c r="EE217" s="12"/>
      <c r="EF217" s="12"/>
      <c r="EG217" s="12"/>
      <c r="EH217" s="12"/>
      <c r="EI217" s="12"/>
      <c r="EJ217" s="12"/>
      <c r="EK217" s="12"/>
      <c r="EL217" s="12"/>
      <c r="EM217" s="12"/>
      <c r="EN217" s="12"/>
      <c r="EO217" s="12"/>
      <c r="EP217" s="12"/>
      <c r="EQ217" s="12"/>
      <c r="ER217" s="12"/>
      <c r="ES217" s="12"/>
      <c r="ET217" s="12"/>
      <c r="EU217" s="15"/>
    </row>
    <row r="218" spans="1:151" s="13" customFormat="1" ht="38.25">
      <c r="A218" s="156"/>
      <c r="B218" s="153"/>
      <c r="C218" s="150"/>
      <c r="D218" s="147"/>
      <c r="E218" s="127"/>
      <c r="F218" s="127"/>
      <c r="G218" s="127"/>
      <c r="H218" s="67" t="str">
        <f>VLOOKUP(I218,Hoja2!A$3:I$54,2,0)</f>
        <v>CARGA DE UN PESO MAYOR AL RECOMENDADO</v>
      </c>
      <c r="I218" s="68" t="s">
        <v>125</v>
      </c>
      <c r="J218" s="67" t="str">
        <f>VLOOKUP(I218,Hoja2!A$3:I$54,3,0)</f>
        <v>LESIONES OSTEOMUSCULARES</v>
      </c>
      <c r="K218" s="69"/>
      <c r="L218" s="67" t="str">
        <f>VLOOKUP(I218,Hoja2!A$3:I$54,4,0)</f>
        <v>PG INSPECCIONES, PG EMERGENCIA</v>
      </c>
      <c r="M218" s="67" t="str">
        <f>VLOOKUP(I218,Hoja2!A$3:I$54,5,0)</f>
        <v>PVE BIOMECÁNICO, PROGRAMA PAUSAS ACTIVAS, PG MEDICINA PREVENTIVA Y DEL TRABAJO</v>
      </c>
      <c r="N218" s="70">
        <v>2</v>
      </c>
      <c r="O218" s="70">
        <v>3</v>
      </c>
      <c r="P218" s="70">
        <v>10</v>
      </c>
      <c r="Q218" s="70">
        <f t="shared" si="32"/>
        <v>6</v>
      </c>
      <c r="R218" s="70">
        <f t="shared" si="33"/>
        <v>60</v>
      </c>
      <c r="S218" s="70" t="str">
        <f t="shared" si="34"/>
        <v>M-6</v>
      </c>
      <c r="T218" s="62" t="str">
        <f t="shared" si="35"/>
        <v>III</v>
      </c>
      <c r="U218" s="62" t="str">
        <f t="shared" si="36"/>
        <v>Mejorable</v>
      </c>
      <c r="V218" s="69">
        <v>1</v>
      </c>
      <c r="W218" s="67" t="str">
        <f>VLOOKUP(I218,Hoja2!A$3:I$54,6,0)</f>
        <v>SECUELA, CALIFICACIÓN DE ENFERMEDAD LABORAL</v>
      </c>
      <c r="X218" s="73"/>
      <c r="Y218" s="73"/>
      <c r="Z218" s="73"/>
      <c r="AA218" s="72" t="str">
        <f>VLOOKUP(I218,Hoja2!A$3:I$54,7,0)</f>
        <v>NS MANEJO DE CARGAS</v>
      </c>
      <c r="AB218" s="72" t="str">
        <f>VLOOKUP(I218,Hoja2!A$3:I$54,8,0)</f>
        <v>LEVANTAMIENTO MANUAL Y MECÁNICO DE CARGAS</v>
      </c>
      <c r="AC218" s="73" t="str">
        <f>VLOOKUP(I218,Hoja2!A$3:I$54,9,0)</f>
        <v>FORTALECIMIENTO PVE BIOMECÁNICO</v>
      </c>
      <c r="AD218" s="84"/>
      <c r="AE218" s="14"/>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c r="CV218" s="12"/>
      <c r="CW218" s="12"/>
      <c r="CX218" s="12"/>
      <c r="CY218" s="12"/>
      <c r="CZ218" s="12"/>
      <c r="DA218" s="12"/>
      <c r="DB218" s="12"/>
      <c r="DC218" s="12"/>
      <c r="DD218" s="12"/>
      <c r="DE218" s="12"/>
      <c r="DF218" s="12"/>
      <c r="DG218" s="12"/>
      <c r="DH218" s="12"/>
      <c r="DI218" s="12"/>
      <c r="DJ218" s="12"/>
      <c r="DK218" s="12"/>
      <c r="DL218" s="12"/>
      <c r="DM218" s="12"/>
      <c r="DN218" s="12"/>
      <c r="DO218" s="12"/>
      <c r="DP218" s="12"/>
      <c r="DQ218" s="12"/>
      <c r="DR218" s="12"/>
      <c r="DS218" s="12"/>
      <c r="DT218" s="12"/>
      <c r="DU218" s="12"/>
      <c r="DV218" s="12"/>
      <c r="DW218" s="12"/>
      <c r="DX218" s="12"/>
      <c r="DY218" s="12"/>
      <c r="DZ218" s="12"/>
      <c r="EA218" s="12"/>
      <c r="EB218" s="12"/>
      <c r="EC218" s="12"/>
      <c r="ED218" s="12"/>
      <c r="EE218" s="12"/>
      <c r="EF218" s="12"/>
      <c r="EG218" s="12"/>
      <c r="EH218" s="12"/>
      <c r="EI218" s="12"/>
      <c r="EJ218" s="12"/>
      <c r="EK218" s="12"/>
      <c r="EL218" s="12"/>
      <c r="EM218" s="12"/>
      <c r="EN218" s="12"/>
      <c r="EO218" s="12"/>
      <c r="EP218" s="12"/>
      <c r="EQ218" s="12"/>
      <c r="ER218" s="12"/>
      <c r="ES218" s="12"/>
      <c r="ET218" s="12"/>
      <c r="EU218" s="15"/>
    </row>
    <row r="219" spans="1:151" s="13" customFormat="1" ht="40.5">
      <c r="A219" s="156"/>
      <c r="B219" s="153"/>
      <c r="C219" s="150"/>
      <c r="D219" s="147"/>
      <c r="E219" s="127"/>
      <c r="F219" s="127"/>
      <c r="G219" s="127"/>
      <c r="H219" s="67" t="str">
        <f>VLOOKUP(I219,Hoja2!A$3:I$54,2,0)</f>
        <v>FORZADAS, PROLONGADAS EN PERSONAL OPERATIVO</v>
      </c>
      <c r="I219" s="68" t="s">
        <v>243</v>
      </c>
      <c r="J219" s="67" t="str">
        <f>VLOOKUP(I219,Hoja2!A$3:I$54,3,0)</f>
        <v>DOLOR DE ESPALDA, LESIONES EN LA COLUMNA</v>
      </c>
      <c r="K219" s="69"/>
      <c r="L219" s="67" t="str">
        <f>VLOOKUP(I219,Hoja2!A$3:I$54,4,0)</f>
        <v>PG INSPECCIONES, PG EMERGENCIA</v>
      </c>
      <c r="M219" s="67" t="str">
        <f>VLOOKUP(I219,Hoja2!A$3:I$54,5,0)</f>
        <v>PVE BIOMECÁNICO, EXÁMENES PERIODICOS, PG MEDICINA PREVENTIVA Y DEL TRABAJO</v>
      </c>
      <c r="N219" s="70">
        <v>2</v>
      </c>
      <c r="O219" s="70">
        <v>3</v>
      </c>
      <c r="P219" s="70">
        <v>25</v>
      </c>
      <c r="Q219" s="70">
        <f t="shared" si="32"/>
        <v>6</v>
      </c>
      <c r="R219" s="70">
        <f t="shared" si="33"/>
        <v>150</v>
      </c>
      <c r="S219" s="70" t="str">
        <f t="shared" si="34"/>
        <v>M-6</v>
      </c>
      <c r="T219" s="62" t="str">
        <f t="shared" si="35"/>
        <v>II</v>
      </c>
      <c r="U219" s="62" t="str">
        <f t="shared" si="36"/>
        <v>No Aceptable o Aceptable con Control Especifico</v>
      </c>
      <c r="V219" s="69">
        <v>1</v>
      </c>
      <c r="W219" s="67" t="str">
        <f>VLOOKUP(I219,Hoja2!A$3:I$54,6,0)</f>
        <v>SECUELA, CALIFICACIÓN DE ENFERMEDAD LABORAL</v>
      </c>
      <c r="X219" s="73"/>
      <c r="Y219" s="73"/>
      <c r="Z219" s="73"/>
      <c r="AA219" s="72" t="str">
        <f>VLOOKUP(I219,Hoja2!A$3:I$54,7,0)</f>
        <v>NS MANEJO DE CARGAS</v>
      </c>
      <c r="AB219" s="72" t="str">
        <f>VLOOKUP(I219,Hoja2!A$3:I$54,8,0)</f>
        <v>HIGIENE POSTURAL</v>
      </c>
      <c r="AC219" s="73" t="str">
        <f>VLOOKUP(I219,Hoja2!A$3:I$54,9,0)</f>
        <v>FORTALECIMIENTO PVE BIOMECÁNICO</v>
      </c>
      <c r="AD219" s="84"/>
      <c r="AE219" s="14"/>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12"/>
      <c r="CZ219" s="12"/>
      <c r="DA219" s="12"/>
      <c r="DB219" s="12"/>
      <c r="DC219" s="12"/>
      <c r="DD219" s="12"/>
      <c r="DE219" s="12"/>
      <c r="DF219" s="12"/>
      <c r="DG219" s="12"/>
      <c r="DH219" s="12"/>
      <c r="DI219" s="12"/>
      <c r="DJ219" s="12"/>
      <c r="DK219" s="12"/>
      <c r="DL219" s="12"/>
      <c r="DM219" s="12"/>
      <c r="DN219" s="12"/>
      <c r="DO219" s="12"/>
      <c r="DP219" s="12"/>
      <c r="DQ219" s="12"/>
      <c r="DR219" s="12"/>
      <c r="DS219" s="12"/>
      <c r="DT219" s="12"/>
      <c r="DU219" s="12"/>
      <c r="DV219" s="12"/>
      <c r="DW219" s="12"/>
      <c r="DX219" s="12"/>
      <c r="DY219" s="12"/>
      <c r="DZ219" s="12"/>
      <c r="EA219" s="12"/>
      <c r="EB219" s="12"/>
      <c r="EC219" s="12"/>
      <c r="ED219" s="12"/>
      <c r="EE219" s="12"/>
      <c r="EF219" s="12"/>
      <c r="EG219" s="12"/>
      <c r="EH219" s="12"/>
      <c r="EI219" s="12"/>
      <c r="EJ219" s="12"/>
      <c r="EK219" s="12"/>
      <c r="EL219" s="12"/>
      <c r="EM219" s="12"/>
      <c r="EN219" s="12"/>
      <c r="EO219" s="12"/>
      <c r="EP219" s="12"/>
      <c r="EQ219" s="12"/>
      <c r="ER219" s="12"/>
      <c r="ES219" s="12"/>
      <c r="ET219" s="12"/>
      <c r="EU219" s="15"/>
    </row>
    <row r="220" spans="1:151" s="13" customFormat="1" ht="40.5">
      <c r="A220" s="156"/>
      <c r="B220" s="153"/>
      <c r="C220" s="150"/>
      <c r="D220" s="147"/>
      <c r="E220" s="127"/>
      <c r="F220" s="127"/>
      <c r="G220" s="127"/>
      <c r="H220" s="67" t="str">
        <f>VLOOKUP(I220,Hoja2!A$3:I$54,2,0)</f>
        <v>HIGIENE POSTURAL, MOVIMIENTOS REPETITIVOS</v>
      </c>
      <c r="I220" s="68" t="s">
        <v>245</v>
      </c>
      <c r="J220" s="67" t="str">
        <f>VLOOKUP(I220,Hoja2!A$3:I$54,3,0)</f>
        <v>LESIONES OSTEOMUSCULARES, TRANSTORNO DE TRAUMA ACUMULATIVO</v>
      </c>
      <c r="K220" s="69"/>
      <c r="L220" s="67" t="str">
        <f>VLOOKUP(I220,Hoja2!A$3:I$54,4,0)</f>
        <v>PG INSPECCIONES, PG EMERGENCIA</v>
      </c>
      <c r="M220" s="67" t="str">
        <f>VLOOKUP(I220,Hoja2!A$3:I$54,5,0)</f>
        <v>PVE BIOMECÁNICO, PG MEDICINA PREVENTIVA Y DEL TRABAJO</v>
      </c>
      <c r="N220" s="70">
        <v>2</v>
      </c>
      <c r="O220" s="70">
        <v>3</v>
      </c>
      <c r="P220" s="70">
        <v>25</v>
      </c>
      <c r="Q220" s="70">
        <f t="shared" si="32"/>
        <v>6</v>
      </c>
      <c r="R220" s="70">
        <f t="shared" si="33"/>
        <v>150</v>
      </c>
      <c r="S220" s="70" t="str">
        <f t="shared" si="34"/>
        <v>M-6</v>
      </c>
      <c r="T220" s="62" t="str">
        <f t="shared" si="35"/>
        <v>II</v>
      </c>
      <c r="U220" s="62" t="str">
        <f t="shared" si="36"/>
        <v>No Aceptable o Aceptable con Control Especifico</v>
      </c>
      <c r="V220" s="69">
        <v>1</v>
      </c>
      <c r="W220" s="67" t="str">
        <f>VLOOKUP(I220,Hoja2!A$3:I$54,6,0)</f>
        <v>SECUELA, CALIFICACIÓN DE ENFERMEDAD LABORAL</v>
      </c>
      <c r="X220" s="73"/>
      <c r="Y220" s="73"/>
      <c r="Z220" s="73"/>
      <c r="AA220" s="72" t="str">
        <f>VLOOKUP(I220,Hoja2!A$3:I$54,7,0)</f>
        <v>NS MANEJO DE CARGAS</v>
      </c>
      <c r="AB220" s="72" t="str">
        <f>VLOOKUP(I220,Hoja2!A$3:I$54,8,0)</f>
        <v>HIGIENE POSTURAL</v>
      </c>
      <c r="AC220" s="73" t="str">
        <f>VLOOKUP(I220,Hoja2!A$3:I$54,9,0)</f>
        <v>FORTALECIMIENTO PVE BIOMECÁNICO</v>
      </c>
      <c r="AD220" s="84"/>
      <c r="AE220" s="14"/>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c r="CZ220" s="12"/>
      <c r="DA220" s="12"/>
      <c r="DB220" s="12"/>
      <c r="DC220" s="12"/>
      <c r="DD220" s="12"/>
      <c r="DE220" s="12"/>
      <c r="DF220" s="12"/>
      <c r="DG220" s="12"/>
      <c r="DH220" s="12"/>
      <c r="DI220" s="12"/>
      <c r="DJ220" s="12"/>
      <c r="DK220" s="12"/>
      <c r="DL220" s="12"/>
      <c r="DM220" s="12"/>
      <c r="DN220" s="12"/>
      <c r="DO220" s="12"/>
      <c r="DP220" s="12"/>
      <c r="DQ220" s="12"/>
      <c r="DR220" s="12"/>
      <c r="DS220" s="12"/>
      <c r="DT220" s="12"/>
      <c r="DU220" s="12"/>
      <c r="DV220" s="12"/>
      <c r="DW220" s="12"/>
      <c r="DX220" s="12"/>
      <c r="DY220" s="12"/>
      <c r="DZ220" s="12"/>
      <c r="EA220" s="12"/>
      <c r="EB220" s="12"/>
      <c r="EC220" s="12"/>
      <c r="ED220" s="12"/>
      <c r="EE220" s="12"/>
      <c r="EF220" s="12"/>
      <c r="EG220" s="12"/>
      <c r="EH220" s="12"/>
      <c r="EI220" s="12"/>
      <c r="EJ220" s="12"/>
      <c r="EK220" s="12"/>
      <c r="EL220" s="12"/>
      <c r="EM220" s="12"/>
      <c r="EN220" s="12"/>
      <c r="EO220" s="12"/>
      <c r="EP220" s="12"/>
      <c r="EQ220" s="12"/>
      <c r="ER220" s="12"/>
      <c r="ES220" s="12"/>
      <c r="ET220" s="12"/>
      <c r="EU220" s="15"/>
    </row>
    <row r="221" spans="1:151" s="13" customFormat="1" ht="25.5">
      <c r="A221" s="156"/>
      <c r="B221" s="153"/>
      <c r="C221" s="150"/>
      <c r="D221" s="147"/>
      <c r="E221" s="127"/>
      <c r="F221" s="127"/>
      <c r="G221" s="127"/>
      <c r="H221" s="67" t="str">
        <f>VLOOKUP(I221,Hoja2!A$3:I$54,2,0)</f>
        <v>RELACIONES, COHESIÓN, CALIDAD DE INTERACCIONES NO EFECTIVA, NO HAY TRABAJO EN EQUIPO</v>
      </c>
      <c r="I221" s="68" t="s">
        <v>141</v>
      </c>
      <c r="J221" s="67" t="str">
        <f>VLOOKUP(I221,Hoja2!A$3:I$54,3,0)</f>
        <v>ENFERMEDADES DIGESTIVAS, IRRITABILIDAD</v>
      </c>
      <c r="K221" s="69"/>
      <c r="L221" s="67" t="str">
        <f>VLOOKUP(I221,Hoja2!A$3:I$54,4,0)</f>
        <v>N/A</v>
      </c>
      <c r="M221" s="67" t="str">
        <f>VLOOKUP(I221,Hoja2!A$3:I$54,5,0)</f>
        <v>PVE PSICOSOCIAL</v>
      </c>
      <c r="N221" s="70">
        <v>2</v>
      </c>
      <c r="O221" s="70">
        <v>3</v>
      </c>
      <c r="P221" s="70">
        <v>10</v>
      </c>
      <c r="Q221" s="70">
        <f t="shared" si="32"/>
        <v>6</v>
      </c>
      <c r="R221" s="70">
        <f t="shared" si="33"/>
        <v>60</v>
      </c>
      <c r="S221" s="70" t="str">
        <f t="shared" si="34"/>
        <v>M-6</v>
      </c>
      <c r="T221" s="62" t="str">
        <f t="shared" si="35"/>
        <v>III</v>
      </c>
      <c r="U221" s="62" t="str">
        <f t="shared" si="36"/>
        <v>Mejorable</v>
      </c>
      <c r="V221" s="69">
        <v>1</v>
      </c>
      <c r="W221" s="67" t="str">
        <f>VLOOKUP(I221,Hoja2!A$3:I$54,6,0)</f>
        <v>SECUELA, CALIFICACIÓN DE ENFERMEDAD LABORAL</v>
      </c>
      <c r="X221" s="73"/>
      <c r="Y221" s="73"/>
      <c r="Z221" s="73"/>
      <c r="AA221" s="72" t="str">
        <f>VLOOKUP(I221,Hoja2!A$3:I$54,7,0)</f>
        <v>N/A</v>
      </c>
      <c r="AB221" s="72" t="str">
        <f>VLOOKUP(I221,Hoja2!A$3:I$54,8,0)</f>
        <v>N/A</v>
      </c>
      <c r="AC221" s="73" t="str">
        <f>VLOOKUP(I221,Hoja2!A$3:I$54,9,0)</f>
        <v>FORTALECIMIENTO PVE PSICOSOCIAL</v>
      </c>
      <c r="AD221" s="84"/>
      <c r="AE221" s="14"/>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c r="DD221" s="12"/>
      <c r="DE221" s="12"/>
      <c r="DF221" s="12"/>
      <c r="DG221" s="12"/>
      <c r="DH221" s="12"/>
      <c r="DI221" s="12"/>
      <c r="DJ221" s="12"/>
      <c r="DK221" s="12"/>
      <c r="DL221" s="12"/>
      <c r="DM221" s="12"/>
      <c r="DN221" s="12"/>
      <c r="DO221" s="12"/>
      <c r="DP221" s="12"/>
      <c r="DQ221" s="12"/>
      <c r="DR221" s="12"/>
      <c r="DS221" s="12"/>
      <c r="DT221" s="12"/>
      <c r="DU221" s="12"/>
      <c r="DV221" s="12"/>
      <c r="DW221" s="12"/>
      <c r="DX221" s="12"/>
      <c r="DY221" s="12"/>
      <c r="DZ221" s="12"/>
      <c r="EA221" s="12"/>
      <c r="EB221" s="12"/>
      <c r="EC221" s="12"/>
      <c r="ED221" s="12"/>
      <c r="EE221" s="12"/>
      <c r="EF221" s="12"/>
      <c r="EG221" s="12"/>
      <c r="EH221" s="12"/>
      <c r="EI221" s="12"/>
      <c r="EJ221" s="12"/>
      <c r="EK221" s="12"/>
      <c r="EL221" s="12"/>
      <c r="EM221" s="12"/>
      <c r="EN221" s="12"/>
      <c r="EO221" s="12"/>
      <c r="EP221" s="12"/>
      <c r="EQ221" s="12"/>
      <c r="ER221" s="12"/>
      <c r="ES221" s="12"/>
      <c r="ET221" s="12"/>
      <c r="EU221" s="15"/>
    </row>
    <row r="222" spans="1:151" s="13" customFormat="1" ht="25.5">
      <c r="A222" s="156"/>
      <c r="B222" s="153"/>
      <c r="C222" s="150"/>
      <c r="D222" s="147"/>
      <c r="E222" s="127"/>
      <c r="F222" s="127"/>
      <c r="G222" s="127"/>
      <c r="H222" s="67" t="str">
        <f>VLOOKUP(I222,Hoja2!A$3:I$54,2,0)</f>
        <v>CARGA MENTAL, DEMANDAS EMOCIONALES, INESPECIFICIDAD DE DEFINICIÓN DE ROLES, MONOTONÍA</v>
      </c>
      <c r="I222" s="68" t="s">
        <v>146</v>
      </c>
      <c r="J222" s="67" t="str">
        <f>VLOOKUP(I222,Hoja2!A$3:I$54,3,0)</f>
        <v>ESTRÉS, CEFALÉA, IRRITABILIDAD</v>
      </c>
      <c r="K222" s="69"/>
      <c r="L222" s="67" t="str">
        <f>VLOOKUP(I222,Hoja2!A$3:I$54,4,0)</f>
        <v>N/A</v>
      </c>
      <c r="M222" s="67" t="str">
        <f>VLOOKUP(I222,Hoja2!A$3:I$54,5,0)</f>
        <v>PVE PSICOSOCIAL</v>
      </c>
      <c r="N222" s="70">
        <v>2</v>
      </c>
      <c r="O222" s="70">
        <v>1</v>
      </c>
      <c r="P222" s="70">
        <v>10</v>
      </c>
      <c r="Q222" s="70">
        <f t="shared" si="32"/>
        <v>2</v>
      </c>
      <c r="R222" s="70">
        <f t="shared" si="33"/>
        <v>20</v>
      </c>
      <c r="S222" s="70" t="str">
        <f t="shared" si="34"/>
        <v>B-2</v>
      </c>
      <c r="T222" s="62" t="str">
        <f t="shared" si="35"/>
        <v>IV</v>
      </c>
      <c r="U222" s="62" t="str">
        <f t="shared" si="36"/>
        <v>Aceptable</v>
      </c>
      <c r="V222" s="69">
        <v>1</v>
      </c>
      <c r="W222" s="67" t="str">
        <f>VLOOKUP(I222,Hoja2!A$3:I$54,6,0)</f>
        <v>SECUELA, CALIFICACIÓN DE ENFERMEDAD LABORAL</v>
      </c>
      <c r="X222" s="73"/>
      <c r="Y222" s="73"/>
      <c r="Z222" s="73"/>
      <c r="AA222" s="72" t="str">
        <f>VLOOKUP(I222,Hoja2!A$3:I$54,7,0)</f>
        <v>N/A</v>
      </c>
      <c r="AB222" s="72" t="str">
        <f>VLOOKUP(I222,Hoja2!A$3:I$54,8,0)</f>
        <v>N/A</v>
      </c>
      <c r="AC222" s="73" t="str">
        <f>VLOOKUP(I222,Hoja2!A$3:I$54,9,0)</f>
        <v>FORTALECIMIENTO PVE PSICOSOCIAL</v>
      </c>
      <c r="AD222" s="84"/>
      <c r="AE222" s="14"/>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c r="CV222" s="12"/>
      <c r="CW222" s="12"/>
      <c r="CX222" s="12"/>
      <c r="CY222" s="12"/>
      <c r="CZ222" s="12"/>
      <c r="DA222" s="12"/>
      <c r="DB222" s="12"/>
      <c r="DC222" s="12"/>
      <c r="DD222" s="12"/>
      <c r="DE222" s="12"/>
      <c r="DF222" s="12"/>
      <c r="DG222" s="12"/>
      <c r="DH222" s="12"/>
      <c r="DI222" s="12"/>
      <c r="DJ222" s="12"/>
      <c r="DK222" s="12"/>
      <c r="DL222" s="12"/>
      <c r="DM222" s="12"/>
      <c r="DN222" s="12"/>
      <c r="DO222" s="12"/>
      <c r="DP222" s="12"/>
      <c r="DQ222" s="12"/>
      <c r="DR222" s="12"/>
      <c r="DS222" s="12"/>
      <c r="DT222" s="12"/>
      <c r="DU222" s="12"/>
      <c r="DV222" s="12"/>
      <c r="DW222" s="12"/>
      <c r="DX222" s="12"/>
      <c r="DY222" s="12"/>
      <c r="DZ222" s="12"/>
      <c r="EA222" s="12"/>
      <c r="EB222" s="12"/>
      <c r="EC222" s="12"/>
      <c r="ED222" s="12"/>
      <c r="EE222" s="12"/>
      <c r="EF222" s="12"/>
      <c r="EG222" s="12"/>
      <c r="EH222" s="12"/>
      <c r="EI222" s="12"/>
      <c r="EJ222" s="12"/>
      <c r="EK222" s="12"/>
      <c r="EL222" s="12"/>
      <c r="EM222" s="12"/>
      <c r="EN222" s="12"/>
      <c r="EO222" s="12"/>
      <c r="EP222" s="12"/>
      <c r="EQ222" s="12"/>
      <c r="ER222" s="12"/>
      <c r="ES222" s="12"/>
      <c r="ET222" s="12"/>
      <c r="EU222" s="15"/>
    </row>
    <row r="223" spans="1:151" s="13" customFormat="1" ht="38.25">
      <c r="A223" s="156"/>
      <c r="B223" s="153"/>
      <c r="C223" s="150"/>
      <c r="D223" s="147"/>
      <c r="E223" s="127"/>
      <c r="F223" s="127"/>
      <c r="G223" s="127"/>
      <c r="H223" s="67" t="str">
        <f>VLOOKUP(I223,Hoja2!A$3:I$54,2,0)</f>
        <v>TECNOLOGÍA NO AVANZADA, COMUNICACIÓN NO EFECTIVA, SOBRECARGA CUANTITATIVA Y CUALITATIVA, NO HAY VARIACIÓN EN FORMA DE TRABAJO</v>
      </c>
      <c r="I223" s="68" t="s">
        <v>149</v>
      </c>
      <c r="J223" s="67" t="str">
        <f>VLOOKUP(I223,Hoja2!A$3:I$54,3,0)</f>
        <v>ENFERMEDADES DIGESTIVAS, IRRITABILIDAD</v>
      </c>
      <c r="K223" s="69"/>
      <c r="L223" s="67" t="str">
        <f>VLOOKUP(I223,Hoja2!A$3:I$54,4,0)</f>
        <v>N/A</v>
      </c>
      <c r="M223" s="67" t="str">
        <f>VLOOKUP(I223,Hoja2!A$3:I$54,5,0)</f>
        <v>PVE PSICOSOCIAL</v>
      </c>
      <c r="N223" s="70">
        <v>2</v>
      </c>
      <c r="O223" s="70">
        <v>2</v>
      </c>
      <c r="P223" s="70">
        <v>10</v>
      </c>
      <c r="Q223" s="70">
        <f t="shared" si="32"/>
        <v>4</v>
      </c>
      <c r="R223" s="70">
        <f t="shared" si="33"/>
        <v>40</v>
      </c>
      <c r="S223" s="70" t="str">
        <f t="shared" si="34"/>
        <v>B-4</v>
      </c>
      <c r="T223" s="66" t="str">
        <f t="shared" si="35"/>
        <v>III</v>
      </c>
      <c r="U223" s="66" t="str">
        <f t="shared" si="36"/>
        <v>Mejorable</v>
      </c>
      <c r="V223" s="69">
        <v>1</v>
      </c>
      <c r="W223" s="67" t="str">
        <f>VLOOKUP(I223,Hoja2!A$3:I$54,6,0)</f>
        <v>SECUELA, CALIFICACIÓN DE ENFERMEDAD LABORAL</v>
      </c>
      <c r="X223" s="73"/>
      <c r="Y223" s="73"/>
      <c r="Z223" s="73"/>
      <c r="AA223" s="72" t="str">
        <f>VLOOKUP(I223,Hoja2!A$3:I$54,7,0)</f>
        <v>N/A</v>
      </c>
      <c r="AB223" s="72" t="str">
        <f>VLOOKUP(I223,Hoja2!A$3:I$54,8,0)</f>
        <v>N/A</v>
      </c>
      <c r="AC223" s="73" t="str">
        <f>VLOOKUP(I223,Hoja2!A$3:I$54,9,0)</f>
        <v>FORTALECIMIENTO PVE PSICOSOCIAL</v>
      </c>
      <c r="AD223" s="84"/>
      <c r="AE223" s="14"/>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J223" s="12"/>
      <c r="CK223" s="12"/>
      <c r="CL223" s="12"/>
      <c r="CM223" s="12"/>
      <c r="CN223" s="12"/>
      <c r="CO223" s="12"/>
      <c r="CP223" s="12"/>
      <c r="CQ223" s="12"/>
      <c r="CR223" s="12"/>
      <c r="CS223" s="12"/>
      <c r="CT223" s="12"/>
      <c r="CU223" s="12"/>
      <c r="CV223" s="12"/>
      <c r="CW223" s="12"/>
      <c r="CX223" s="12"/>
      <c r="CY223" s="12"/>
      <c r="CZ223" s="12"/>
      <c r="DA223" s="12"/>
      <c r="DB223" s="12"/>
      <c r="DC223" s="12"/>
      <c r="DD223" s="12"/>
      <c r="DE223" s="12"/>
      <c r="DF223" s="12"/>
      <c r="DG223" s="12"/>
      <c r="DH223" s="12"/>
      <c r="DI223" s="12"/>
      <c r="DJ223" s="12"/>
      <c r="DK223" s="12"/>
      <c r="DL223" s="12"/>
      <c r="DM223" s="12"/>
      <c r="DN223" s="12"/>
      <c r="DO223" s="12"/>
      <c r="DP223" s="12"/>
      <c r="DQ223" s="12"/>
      <c r="DR223" s="12"/>
      <c r="DS223" s="12"/>
      <c r="DT223" s="12"/>
      <c r="DU223" s="12"/>
      <c r="DV223" s="12"/>
      <c r="DW223" s="12"/>
      <c r="DX223" s="12"/>
      <c r="DY223" s="12"/>
      <c r="DZ223" s="12"/>
      <c r="EA223" s="12"/>
      <c r="EB223" s="12"/>
      <c r="EC223" s="12"/>
      <c r="ED223" s="12"/>
      <c r="EE223" s="12"/>
      <c r="EF223" s="12"/>
      <c r="EG223" s="12"/>
      <c r="EH223" s="12"/>
      <c r="EI223" s="12"/>
      <c r="EJ223" s="12"/>
      <c r="EK223" s="12"/>
      <c r="EL223" s="12"/>
      <c r="EM223" s="12"/>
      <c r="EN223" s="12"/>
      <c r="EO223" s="12"/>
      <c r="EP223" s="12"/>
      <c r="EQ223" s="12"/>
      <c r="ER223" s="12"/>
      <c r="ES223" s="12"/>
      <c r="ET223" s="12"/>
      <c r="EU223" s="15"/>
    </row>
    <row r="224" spans="1:151" s="13" customFormat="1" ht="25.5">
      <c r="A224" s="156"/>
      <c r="B224" s="153"/>
      <c r="C224" s="150"/>
      <c r="D224" s="147"/>
      <c r="E224" s="127"/>
      <c r="F224" s="127"/>
      <c r="G224" s="127"/>
      <c r="H224" s="67" t="str">
        <f>VLOOKUP(I224,Hoja2!A$3:I$54,2,0)</f>
        <v>ESTILOS DE MANDO RÍGIDOS, AUSENCIA DE CAPACITACIÓN, AUSENCIA DE PROGRAMAS DE BIENESTAR</v>
      </c>
      <c r="I224" s="68" t="s">
        <v>154</v>
      </c>
      <c r="J224" s="67" t="str">
        <f>VLOOKUP(I224,Hoja2!A$3:I$54,3,0)</f>
        <v>ESTRÉS, DEPRESIÓN, DESMOTIVACIÓN, AUSENCIA DE ATENCIÓN</v>
      </c>
      <c r="K224" s="69"/>
      <c r="L224" s="67" t="str">
        <f>VLOOKUP(I224,Hoja2!A$3:I$54,4,0)</f>
        <v>N/A</v>
      </c>
      <c r="M224" s="67" t="str">
        <f>VLOOKUP(I224,Hoja2!A$3:I$54,5,0)</f>
        <v>PVE PSICOSOCIAL</v>
      </c>
      <c r="N224" s="70">
        <v>2</v>
      </c>
      <c r="O224" s="70">
        <v>2</v>
      </c>
      <c r="P224" s="70">
        <v>10</v>
      </c>
      <c r="Q224" s="70">
        <f t="shared" si="32"/>
        <v>4</v>
      </c>
      <c r="R224" s="70">
        <f t="shared" si="33"/>
        <v>40</v>
      </c>
      <c r="S224" s="70" t="str">
        <f t="shared" si="34"/>
        <v>B-4</v>
      </c>
      <c r="T224" s="66" t="str">
        <f t="shared" si="35"/>
        <v>III</v>
      </c>
      <c r="U224" s="66" t="str">
        <f t="shared" si="36"/>
        <v>Mejorable</v>
      </c>
      <c r="V224" s="69">
        <v>1</v>
      </c>
      <c r="W224" s="67" t="str">
        <f>VLOOKUP(I224,Hoja2!A$3:I$54,6,0)</f>
        <v>SECUELA, CALIFICACIÓN DE ENFERMEDAD LABORAL</v>
      </c>
      <c r="X224" s="73"/>
      <c r="Y224" s="73"/>
      <c r="Z224" s="73"/>
      <c r="AA224" s="72" t="str">
        <f>VLOOKUP(I224,Hoja2!A$3:I$54,7,0)</f>
        <v>N/A</v>
      </c>
      <c r="AB224" s="72" t="str">
        <f>VLOOKUP(I224,Hoja2!A$3:I$54,8,0)</f>
        <v>N/A</v>
      </c>
      <c r="AC224" s="73" t="str">
        <f>VLOOKUP(I224,Hoja2!A$3:I$54,9,0)</f>
        <v>FORTALECIMIENTO PVE PSICOSOCIAL</v>
      </c>
      <c r="AD224" s="84"/>
      <c r="AE224" s="14"/>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c r="CJ224" s="12"/>
      <c r="CK224" s="12"/>
      <c r="CL224" s="12"/>
      <c r="CM224" s="12"/>
      <c r="CN224" s="12"/>
      <c r="CO224" s="12"/>
      <c r="CP224" s="12"/>
      <c r="CQ224" s="12"/>
      <c r="CR224" s="12"/>
      <c r="CS224" s="12"/>
      <c r="CT224" s="12"/>
      <c r="CU224" s="12"/>
      <c r="CV224" s="12"/>
      <c r="CW224" s="12"/>
      <c r="CX224" s="12"/>
      <c r="CY224" s="12"/>
      <c r="CZ224" s="12"/>
      <c r="DA224" s="12"/>
      <c r="DB224" s="12"/>
      <c r="DC224" s="12"/>
      <c r="DD224" s="12"/>
      <c r="DE224" s="12"/>
      <c r="DF224" s="12"/>
      <c r="DG224" s="12"/>
      <c r="DH224" s="12"/>
      <c r="DI224" s="12"/>
      <c r="DJ224" s="12"/>
      <c r="DK224" s="12"/>
      <c r="DL224" s="12"/>
      <c r="DM224" s="12"/>
      <c r="DN224" s="12"/>
      <c r="DO224" s="12"/>
      <c r="DP224" s="12"/>
      <c r="DQ224" s="12"/>
      <c r="DR224" s="12"/>
      <c r="DS224" s="12"/>
      <c r="DT224" s="12"/>
      <c r="DU224" s="12"/>
      <c r="DV224" s="12"/>
      <c r="DW224" s="12"/>
      <c r="DX224" s="12"/>
      <c r="DY224" s="12"/>
      <c r="DZ224" s="12"/>
      <c r="EA224" s="12"/>
      <c r="EB224" s="12"/>
      <c r="EC224" s="12"/>
      <c r="ED224" s="12"/>
      <c r="EE224" s="12"/>
      <c r="EF224" s="12"/>
      <c r="EG224" s="12"/>
      <c r="EH224" s="12"/>
      <c r="EI224" s="12"/>
      <c r="EJ224" s="12"/>
      <c r="EK224" s="12"/>
      <c r="EL224" s="12"/>
      <c r="EM224" s="12"/>
      <c r="EN224" s="12"/>
      <c r="EO224" s="12"/>
      <c r="EP224" s="12"/>
      <c r="EQ224" s="12"/>
      <c r="ER224" s="12"/>
      <c r="ES224" s="12"/>
      <c r="ET224" s="12"/>
      <c r="EU224" s="15"/>
    </row>
    <row r="225" spans="1:151" s="13" customFormat="1" ht="25.5">
      <c r="A225" s="156"/>
      <c r="B225" s="153"/>
      <c r="C225" s="150"/>
      <c r="D225" s="147"/>
      <c r="E225" s="127"/>
      <c r="F225" s="127"/>
      <c r="G225" s="127"/>
      <c r="H225" s="67" t="str">
        <f>VLOOKUP(I225,Hoja2!A$3:I$54,2,0)</f>
        <v>SISMOS, INCENDIOS, INUNDACIONES, TERREMOTOS, VENDAVALES</v>
      </c>
      <c r="I225" s="68" t="s">
        <v>250</v>
      </c>
      <c r="J225" s="67" t="str">
        <f>VLOOKUP(I225,Hoja2!A$3:I$54,3,0)</f>
        <v>LESIONES, ATRAPAMIENTO, APLASTAMIENTO, PÉRDIDAS MATERIALES</v>
      </c>
      <c r="K225" s="69"/>
      <c r="L225" s="67" t="str">
        <f>VLOOKUP(I225,Hoja2!A$3:I$54,4,0)</f>
        <v>PG INSPECCIONES, PG EMERGENCIA</v>
      </c>
      <c r="M225" s="67" t="str">
        <f>VLOOKUP(I225,Hoja2!A$3:I$54,5,0)</f>
        <v>BRIGADAS DE EMERGENCIA</v>
      </c>
      <c r="N225" s="70">
        <v>2</v>
      </c>
      <c r="O225" s="70">
        <v>2</v>
      </c>
      <c r="P225" s="70">
        <v>10</v>
      </c>
      <c r="Q225" s="70">
        <f t="shared" si="32"/>
        <v>4</v>
      </c>
      <c r="R225" s="70">
        <f t="shared" si="33"/>
        <v>40</v>
      </c>
      <c r="S225" s="70" t="str">
        <f t="shared" si="34"/>
        <v>B-4</v>
      </c>
      <c r="T225" s="66" t="str">
        <f t="shared" si="35"/>
        <v>III</v>
      </c>
      <c r="U225" s="66" t="str">
        <f t="shared" si="36"/>
        <v>Mejorable</v>
      </c>
      <c r="V225" s="69">
        <v>1</v>
      </c>
      <c r="W225" s="67" t="str">
        <f>VLOOKUP(I225,Hoja2!A$3:I$54,6,0)</f>
        <v>SECUELA, CALIFICACIÓN DE ENFERMEDAD LABORAL, MUERTE</v>
      </c>
      <c r="X225" s="73"/>
      <c r="Y225" s="73"/>
      <c r="Z225" s="73"/>
      <c r="AA225" s="72" t="str">
        <f>VLOOKUP(I225,Hoja2!A$3:I$54,7,0)</f>
        <v>NS PLANES DE EMERGENCIA</v>
      </c>
      <c r="AB225" s="72" t="str">
        <f>VLOOKUP(I225,Hoja2!A$3:I$54,8,0)</f>
        <v>N/A</v>
      </c>
      <c r="AC225" s="73" t="str">
        <f>VLOOKUP(I225,Hoja2!A$3:I$54,9,0)</f>
        <v>N/A</v>
      </c>
      <c r="AD225" s="84"/>
      <c r="AE225" s="14"/>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c r="CG225" s="12"/>
      <c r="CH225" s="12"/>
      <c r="CI225" s="12"/>
      <c r="CJ225" s="12"/>
      <c r="CK225" s="12"/>
      <c r="CL225" s="12"/>
      <c r="CM225" s="12"/>
      <c r="CN225" s="12"/>
      <c r="CO225" s="12"/>
      <c r="CP225" s="12"/>
      <c r="CQ225" s="12"/>
      <c r="CR225" s="12"/>
      <c r="CS225" s="12"/>
      <c r="CT225" s="12"/>
      <c r="CU225" s="12"/>
      <c r="CV225" s="12"/>
      <c r="CW225" s="12"/>
      <c r="CX225" s="12"/>
      <c r="CY225" s="12"/>
      <c r="CZ225" s="12"/>
      <c r="DA225" s="12"/>
      <c r="DB225" s="12"/>
      <c r="DC225" s="12"/>
      <c r="DD225" s="12"/>
      <c r="DE225" s="12"/>
      <c r="DF225" s="12"/>
      <c r="DG225" s="12"/>
      <c r="DH225" s="12"/>
      <c r="DI225" s="12"/>
      <c r="DJ225" s="12"/>
      <c r="DK225" s="12"/>
      <c r="DL225" s="12"/>
      <c r="DM225" s="12"/>
      <c r="DN225" s="12"/>
      <c r="DO225" s="12"/>
      <c r="DP225" s="12"/>
      <c r="DQ225" s="12"/>
      <c r="DR225" s="12"/>
      <c r="DS225" s="12"/>
      <c r="DT225" s="12"/>
      <c r="DU225" s="12"/>
      <c r="DV225" s="12"/>
      <c r="DW225" s="12"/>
      <c r="DX225" s="12"/>
      <c r="DY225" s="12"/>
      <c r="DZ225" s="12"/>
      <c r="EA225" s="12"/>
      <c r="EB225" s="12"/>
      <c r="EC225" s="12"/>
      <c r="ED225" s="12"/>
      <c r="EE225" s="12"/>
      <c r="EF225" s="12"/>
      <c r="EG225" s="12"/>
      <c r="EH225" s="12"/>
      <c r="EI225" s="12"/>
      <c r="EJ225" s="12"/>
      <c r="EK225" s="12"/>
      <c r="EL225" s="12"/>
      <c r="EM225" s="12"/>
      <c r="EN225" s="12"/>
      <c r="EO225" s="12"/>
      <c r="EP225" s="12"/>
      <c r="EQ225" s="12"/>
      <c r="ER225" s="12"/>
      <c r="ES225" s="12"/>
      <c r="ET225" s="12"/>
      <c r="EU225" s="15"/>
    </row>
    <row r="226" spans="1:151" s="13" customFormat="1" ht="36.75" customHeight="1" thickBot="1">
      <c r="A226" s="156"/>
      <c r="B226" s="153"/>
      <c r="C226" s="151"/>
      <c r="D226" s="148"/>
      <c r="E226" s="128"/>
      <c r="F226" s="128"/>
      <c r="G226" s="128"/>
      <c r="H226" s="85" t="str">
        <f>VLOOKUP(I226,Hoja2!A$3:I$54,2,0)</f>
        <v>LLUVIAS, GRANIZADA, HELADAS</v>
      </c>
      <c r="I226" s="86" t="s">
        <v>251</v>
      </c>
      <c r="J226" s="85" t="str">
        <f>VLOOKUP(I226,Hoja2!A$3:I$54,3,0)</f>
        <v>LESIONES, ATRAPAMIENTO, APLASTAMIENTO, PÉRDIDAS MATERIALES</v>
      </c>
      <c r="K226" s="87"/>
      <c r="L226" s="85" t="str">
        <f>VLOOKUP(I226,Hoja2!A$3:I$54,4,0)</f>
        <v>PG INSPECCIONES, PG EMERGENCIA</v>
      </c>
      <c r="M226" s="85" t="str">
        <f>VLOOKUP(I226,Hoja2!A$3:I$54,5,0)</f>
        <v>BRIGADAS DE EMERGENCIA</v>
      </c>
      <c r="N226" s="88">
        <v>2</v>
      </c>
      <c r="O226" s="88">
        <v>3</v>
      </c>
      <c r="P226" s="88">
        <v>10</v>
      </c>
      <c r="Q226" s="88">
        <f t="shared" si="32"/>
        <v>6</v>
      </c>
      <c r="R226" s="88">
        <f t="shared" si="33"/>
        <v>60</v>
      </c>
      <c r="S226" s="88" t="str">
        <f t="shared" si="34"/>
        <v>M-6</v>
      </c>
      <c r="T226" s="89" t="str">
        <f t="shared" si="35"/>
        <v>III</v>
      </c>
      <c r="U226" s="89" t="str">
        <f t="shared" si="36"/>
        <v>Mejorable</v>
      </c>
      <c r="V226" s="87">
        <v>1</v>
      </c>
      <c r="W226" s="85" t="str">
        <f>VLOOKUP(I226,Hoja2!A$3:I$54,6,0)</f>
        <v>SECUELA, CALIFICACIÓN DE ENFERMEDAD LABORAL, MUERTE</v>
      </c>
      <c r="X226" s="90"/>
      <c r="Y226" s="90"/>
      <c r="Z226" s="90"/>
      <c r="AA226" s="91" t="str">
        <f>VLOOKUP(I226,Hoja2!A$3:I$54,7,0)</f>
        <v>NS PLANES DE EMERGENCIA</v>
      </c>
      <c r="AB226" s="91" t="str">
        <f>VLOOKUP(I226,Hoja2!A$3:I$54,8,0)</f>
        <v>N/A</v>
      </c>
      <c r="AC226" s="90" t="str">
        <f>VLOOKUP(I226,Hoja2!A$3:I$54,9,0)</f>
        <v>N/A</v>
      </c>
      <c r="AD226" s="92"/>
      <c r="AE226" s="14"/>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2"/>
      <c r="DZ226" s="12"/>
      <c r="EA226" s="12"/>
      <c r="EB226" s="12"/>
      <c r="EC226" s="12"/>
      <c r="ED226" s="12"/>
      <c r="EE226" s="12"/>
      <c r="EF226" s="12"/>
      <c r="EG226" s="12"/>
      <c r="EH226" s="12"/>
      <c r="EI226" s="12"/>
      <c r="EJ226" s="12"/>
      <c r="EK226" s="12"/>
      <c r="EL226" s="12"/>
      <c r="EM226" s="12"/>
      <c r="EN226" s="12"/>
      <c r="EO226" s="12"/>
      <c r="EP226" s="12"/>
      <c r="EQ226" s="12"/>
      <c r="ER226" s="12"/>
      <c r="ES226" s="12"/>
      <c r="ET226" s="12"/>
      <c r="EU226" s="15"/>
    </row>
    <row r="227" spans="1:30" ht="25.5">
      <c r="A227" s="156"/>
      <c r="B227" s="153"/>
      <c r="C227" s="113" t="s">
        <v>320</v>
      </c>
      <c r="D227" s="123" t="s">
        <v>321</v>
      </c>
      <c r="E227" s="120" t="s">
        <v>271</v>
      </c>
      <c r="F227" s="120">
        <v>40</v>
      </c>
      <c r="G227" s="120" t="s">
        <v>256</v>
      </c>
      <c r="H227" s="74" t="str">
        <f>VLOOKUP(I227,Hoja2!A$3:I$54,2,0)</f>
        <v>INADECUADAS CONEXIONES ELÉCTRICAS, SATURACIÓN EN TOMAS DE ENERGÍA</v>
      </c>
      <c r="I227" s="75" t="s">
        <v>158</v>
      </c>
      <c r="J227" s="74" t="str">
        <f>VLOOKUP(I227,Hoja2!A$3:I$54,3,0)</f>
        <v>QUEMADURAS, ELECTROCUCIÓN, ARITMIA CARDIACA, MUERTE</v>
      </c>
      <c r="K227" s="76"/>
      <c r="L227" s="74" t="str">
        <f>VLOOKUP(I227,Hoja2!A$3:I$54,4,0)</f>
        <v>PG INSPECCIONES, PG EMERGENCIA, REQUISITOS MÍNIMOS PARA LÍNEAS ELÉCTRICAS</v>
      </c>
      <c r="M227" s="74" t="str">
        <f>VLOOKUP(I227,Hoja2!A$3:I$54,5,0)</f>
        <v>ELEMENTOS DE PROTECCIÓN PERSONAL</v>
      </c>
      <c r="N227" s="77">
        <v>10</v>
      </c>
      <c r="O227" s="77">
        <v>3</v>
      </c>
      <c r="P227" s="77">
        <v>60</v>
      </c>
      <c r="Q227" s="77">
        <f t="shared" si="32"/>
        <v>30</v>
      </c>
      <c r="R227" s="77">
        <f t="shared" si="33"/>
        <v>1800</v>
      </c>
      <c r="S227" s="77" t="str">
        <f t="shared" si="34"/>
        <v>MA-30</v>
      </c>
      <c r="T227" s="78" t="str">
        <f t="shared" si="35"/>
        <v>I</v>
      </c>
      <c r="U227" s="78" t="str">
        <f>IF(T227=0,"",IF(T227="IV","Aceptable",IF(T227="III","Mejorable",IF(T227="II","No Aceptable o Aceptable con Control Especifico",IF(T227="I","No Aceptable","")))))</f>
        <v>No Aceptable</v>
      </c>
      <c r="V227" s="76">
        <v>3</v>
      </c>
      <c r="W227" s="74" t="str">
        <f>VLOOKUP(I227,Hoja2!A$3:I$54,6,0)</f>
        <v>SECUELA, CALIFICACIÓN DE ENFERMEDAD LABORAL, MUERTE</v>
      </c>
      <c r="X227" s="79"/>
      <c r="Y227" s="79"/>
      <c r="Z227" s="79"/>
      <c r="AA227" s="80" t="str">
        <f>VLOOKUP(I227,Hoja2!A$3:I$54,7,0)</f>
        <v>NS LÍNEAS ELÉCTRICAS</v>
      </c>
      <c r="AB227" s="80" t="str">
        <f>VLOOKUP(I227,Hoja2!A$3:I$54,8,0)</f>
        <v>BUENAS PRACTICAS, APLICACIÓN DE PROCEDIMIENTOS</v>
      </c>
      <c r="AC227" s="81" t="str">
        <f>VLOOKUP(I227,Hoja2!A$3:I$54,9,0)</f>
        <v>BUENAS PRACTICAS, APLICACIÓN DE PROCEDIMIENTOS</v>
      </c>
      <c r="AD227" s="82"/>
    </row>
    <row r="228" spans="1:30" ht="25.5">
      <c r="A228" s="156"/>
      <c r="B228" s="153"/>
      <c r="C228" s="114"/>
      <c r="D228" s="124"/>
      <c r="E228" s="121"/>
      <c r="F228" s="121"/>
      <c r="G228" s="121"/>
      <c r="H228" s="58" t="str">
        <f>VLOOKUP(I228,Hoja2!A$3:I$54,2,0)</f>
        <v>INADECUADAS CONEXIONES ELÉCTRICAS, SATURACIÓN EN TOMAS DE ENERGÍA</v>
      </c>
      <c r="I228" s="59" t="s">
        <v>163</v>
      </c>
      <c r="J228" s="58" t="str">
        <f>VLOOKUP(I228,Hoja2!A$3:I$54,3,0)</f>
        <v>INTOXICACIÓN, QUEMADURAS</v>
      </c>
      <c r="K228" s="60"/>
      <c r="L228" s="58" t="str">
        <f>VLOOKUP(I228,Hoja2!A$3:I$54,4,0)</f>
        <v>PG INSPECCIONES, PG EMERGENCIA</v>
      </c>
      <c r="M228" s="58" t="str">
        <f>VLOOKUP(I228,Hoja2!A$3:I$54,5,0)</f>
        <v>BRIGADAS DE EMERGENCIA</v>
      </c>
      <c r="N228" s="61">
        <v>10</v>
      </c>
      <c r="O228" s="61">
        <v>3</v>
      </c>
      <c r="P228" s="61">
        <v>60</v>
      </c>
      <c r="Q228" s="61">
        <f t="shared" si="32"/>
        <v>30</v>
      </c>
      <c r="R228" s="61">
        <f t="shared" si="33"/>
        <v>1800</v>
      </c>
      <c r="S228" s="61" t="str">
        <f t="shared" si="34"/>
        <v>MA-30</v>
      </c>
      <c r="T228" s="62" t="str">
        <f t="shared" si="35"/>
        <v>I</v>
      </c>
      <c r="U228" s="62" t="str">
        <f aca="true" t="shared" si="37" ref="U228:U262">IF(T228=0,"",IF(T228="IV","Aceptable",IF(T228="III","Mejorable",IF(T228="II","No Aceptable o Aceptable con Control Especifico",IF(T228="I","No Aceptable","")))))</f>
        <v>No Aceptable</v>
      </c>
      <c r="V228" s="60">
        <v>3</v>
      </c>
      <c r="W228" s="58" t="str">
        <f>VLOOKUP(I228,Hoja2!A$3:I$54,6,0)</f>
        <v>SECUELA, CALIFICACIÓN DE ENFERMEDAD LABORAL, MUERTE</v>
      </c>
      <c r="X228" s="63"/>
      <c r="Y228" s="63"/>
      <c r="Z228" s="63"/>
      <c r="AA228" s="64" t="str">
        <f>VLOOKUP(I228,Hoja2!A$3:I$54,7,0)</f>
        <v>NS PLANES DE EMERGENCIA</v>
      </c>
      <c r="AB228" s="64" t="str">
        <f>VLOOKUP(I228,Hoja2!A$3:I$54,8,0)</f>
        <v>REPORTES DE CONDICIONES INSEGURAS</v>
      </c>
      <c r="AC228" s="65" t="str">
        <f>VLOOKUP(I228,Hoja2!A$3:I$54,9,0)</f>
        <v>N/A</v>
      </c>
      <c r="AD228" s="83"/>
    </row>
    <row r="229" spans="1:30" ht="40.5">
      <c r="A229" s="156"/>
      <c r="B229" s="153"/>
      <c r="C229" s="114"/>
      <c r="D229" s="124"/>
      <c r="E229" s="121"/>
      <c r="F229" s="121"/>
      <c r="G229" s="121"/>
      <c r="H229" s="58" t="str">
        <f>VLOOKUP(I229,Hoja2!A$3:I$54,2,0)</f>
        <v>ESCALERAS SIN BARANDAL, PISOS A DESNIVEL,INFRAESTRUCTURA DÉBIL, OBJETOS MAL UBICADOS, AUSENCIA DE ORDEN Y ASEO</v>
      </c>
      <c r="I229" s="59" t="s">
        <v>247</v>
      </c>
      <c r="J229" s="58" t="str">
        <f>VLOOKUP(I229,Hoja2!A$3:I$54,3,0)</f>
        <v>CAÍDAS DEL MISMO Y DISTINTO NIVEL, FRACTURAS, GOLPE CON OBJETOS, CAÍDA DE OBJETOS, OBSTRUCCIÓN DE VÍAS</v>
      </c>
      <c r="K229" s="60"/>
      <c r="L229" s="58" t="str">
        <f>VLOOKUP(I229,Hoja2!A$3:I$54,4,0)</f>
        <v>PG INSPECCIONES, PG EMERGENCIA</v>
      </c>
      <c r="M229" s="58" t="str">
        <f>VLOOKUP(I229,Hoja2!A$3:I$54,5,0)</f>
        <v>CAPACITACIÓN</v>
      </c>
      <c r="N229" s="61">
        <v>6</v>
      </c>
      <c r="O229" s="61">
        <v>3</v>
      </c>
      <c r="P229" s="61">
        <v>10</v>
      </c>
      <c r="Q229" s="61">
        <f t="shared" si="32"/>
        <v>18</v>
      </c>
      <c r="R229" s="61">
        <f t="shared" si="33"/>
        <v>180</v>
      </c>
      <c r="S229" s="61" t="str">
        <f t="shared" si="34"/>
        <v>A-18</v>
      </c>
      <c r="T229" s="62" t="str">
        <f t="shared" si="35"/>
        <v>II</v>
      </c>
      <c r="U229" s="62" t="str">
        <f t="shared" si="37"/>
        <v>No Aceptable o Aceptable con Control Especifico</v>
      </c>
      <c r="V229" s="60">
        <v>3</v>
      </c>
      <c r="W229" s="58" t="str">
        <f>VLOOKUP(I229,Hoja2!A$3:I$54,6,0)</f>
        <v>SECUELA, CALIFICACIÓN DE ENFERMEDAD LABORAL, MUERTE</v>
      </c>
      <c r="X229" s="65"/>
      <c r="Y229" s="65"/>
      <c r="Z229" s="65"/>
      <c r="AA229" s="64" t="str">
        <f>VLOOKUP(I229,Hoja2!A$3:I$54,7,0)</f>
        <v>N/A</v>
      </c>
      <c r="AB229" s="64" t="str">
        <f>VLOOKUP(I229,Hoja2!A$3:I$54,8,0)</f>
        <v>REPORTES DE CONDICIONES INSEGURAS</v>
      </c>
      <c r="AC229" s="65" t="str">
        <f>VLOOKUP(I229,Hoja2!A$3:I$54,9,0)</f>
        <v>SEGUIMIENTO A ACCIONES PREVENTIVAS Y CORRECTIVAS</v>
      </c>
      <c r="AD229" s="83"/>
    </row>
    <row r="230" spans="1:30" ht="40.5">
      <c r="A230" s="156"/>
      <c r="B230" s="153"/>
      <c r="C230" s="114"/>
      <c r="D230" s="124"/>
      <c r="E230" s="121"/>
      <c r="F230" s="121"/>
      <c r="G230" s="121"/>
      <c r="H230" s="58" t="str">
        <f>VLOOKUP(I230,Hoja2!A$3:I$54,2,0)</f>
        <v>LLUVIAS, CRECIENTE DE RIOS Y QUEBRADAS, CAÍDAS DESDE TARAVITAS Y PUENTES</v>
      </c>
      <c r="I230" s="59" t="s">
        <v>334</v>
      </c>
      <c r="J230" s="58" t="str">
        <f>VLOOKUP(I230,Hoja2!A$3:I$54,3,0)</f>
        <v>INMERSIÓN, MUERTE</v>
      </c>
      <c r="K230" s="60"/>
      <c r="L230" s="58" t="str">
        <f>VLOOKUP(I230,Hoja2!A$3:I$54,4,0)</f>
        <v>PG INSPECCIONES, PG EMERGENCIA</v>
      </c>
      <c r="M230" s="58" t="str">
        <f>VLOOKUP(I230,Hoja2!A$3:I$54,5,0)</f>
        <v>CAPACITACIÓN</v>
      </c>
      <c r="N230" s="61">
        <v>6</v>
      </c>
      <c r="O230" s="61">
        <v>3</v>
      </c>
      <c r="P230" s="61">
        <v>10</v>
      </c>
      <c r="Q230" s="61">
        <f t="shared" si="32"/>
        <v>18</v>
      </c>
      <c r="R230" s="61">
        <f t="shared" si="33"/>
        <v>180</v>
      </c>
      <c r="S230" s="61" t="str">
        <f t="shared" si="34"/>
        <v>A-18</v>
      </c>
      <c r="T230" s="66" t="str">
        <f t="shared" si="35"/>
        <v>II</v>
      </c>
      <c r="U230" s="66" t="str">
        <f t="shared" si="37"/>
        <v>No Aceptable o Aceptable con Control Especifico</v>
      </c>
      <c r="V230" s="60">
        <v>3</v>
      </c>
      <c r="W230" s="58" t="str">
        <f>VLOOKUP(I230,Hoja2!A$3:I$54,6,0)</f>
        <v>SECUELA, CALIFICACIÓN DE ENFERMEDAD LABORAL, MUERTE</v>
      </c>
      <c r="X230" s="65"/>
      <c r="Y230" s="65"/>
      <c r="Z230" s="65"/>
      <c r="AA230" s="64" t="str">
        <f>VLOOKUP(I230,Hoja2!A$3:I$54,7,0)</f>
        <v>N/A</v>
      </c>
      <c r="AB230" s="64" t="str">
        <f>VLOOKUP(I230,Hoja2!A$3:I$54,8,0)</f>
        <v>REPORTES DE CONDICIONES INSEGURAS</v>
      </c>
      <c r="AC230" s="65" t="str">
        <f>VLOOKUP(I230,Hoja2!A$3:I$54,9,0)</f>
        <v>SEGUIMIENTO A ACCIONES PREVENTIVAS Y CORRECTIVAS</v>
      </c>
      <c r="AD230" s="83"/>
    </row>
    <row r="231" spans="1:30" ht="25.5">
      <c r="A231" s="156"/>
      <c r="B231" s="153"/>
      <c r="C231" s="114"/>
      <c r="D231" s="124"/>
      <c r="E231" s="121"/>
      <c r="F231" s="121"/>
      <c r="G231" s="121"/>
      <c r="H231" s="58" t="str">
        <f>VLOOKUP(I231,Hoja2!A$3:I$54,2,0)</f>
        <v>SUPERFICIES DE TRABAJO IRREGULARES O DESLIZANTES</v>
      </c>
      <c r="I231" s="59" t="s">
        <v>248</v>
      </c>
      <c r="J231" s="58" t="str">
        <f>VLOOKUP(I231,Hoja2!A$3:I$54,3,0)</f>
        <v>CAÍDAS DEL MISMO Y DISTINTO NIVEL, FRACTURAS, GOLPE CON OBJETOS</v>
      </c>
      <c r="K231" s="60"/>
      <c r="L231" s="58" t="str">
        <f>VLOOKUP(I231,Hoja2!A$3:I$54,4,0)</f>
        <v>PG INSPECCIONES, PG EMERGENCIA</v>
      </c>
      <c r="M231" s="58" t="str">
        <f>VLOOKUP(I231,Hoja2!A$3:I$54,5,0)</f>
        <v>CAPACITACIÓN</v>
      </c>
      <c r="N231" s="61">
        <v>6</v>
      </c>
      <c r="O231" s="61">
        <v>4</v>
      </c>
      <c r="P231" s="61">
        <v>25</v>
      </c>
      <c r="Q231" s="61">
        <f t="shared" si="32"/>
        <v>24</v>
      </c>
      <c r="R231" s="61">
        <f t="shared" si="33"/>
        <v>600</v>
      </c>
      <c r="S231" s="61" t="str">
        <f t="shared" si="34"/>
        <v>MA-24</v>
      </c>
      <c r="T231" s="66" t="str">
        <f t="shared" si="35"/>
        <v>I</v>
      </c>
      <c r="U231" s="66" t="str">
        <f t="shared" si="37"/>
        <v>No Aceptable</v>
      </c>
      <c r="V231" s="60">
        <v>3</v>
      </c>
      <c r="W231" s="58" t="str">
        <f>VLOOKUP(I231,Hoja2!A$3:I$54,6,0)</f>
        <v>SECUELA, CALIFICACIÓN DE ENFERMEDAD LABORAL, MUERTE</v>
      </c>
      <c r="X231" s="65"/>
      <c r="Y231" s="65"/>
      <c r="Z231" s="65"/>
      <c r="AA231" s="64" t="str">
        <f>VLOOKUP(I231,Hoja2!A$3:I$54,7,0)</f>
        <v>N/A</v>
      </c>
      <c r="AB231" s="64" t="str">
        <f>VLOOKUP(I231,Hoja2!A$3:I$54,8,0)</f>
        <v>REPORTES DE CONDICIONES INSEGURAS</v>
      </c>
      <c r="AC231" s="65" t="str">
        <f>VLOOKUP(I231,Hoja2!A$3:I$54,9,0)</f>
        <v>SEGUIMIENTO A ACCIONES PREVENTIVAS Y CORRECTIVAS</v>
      </c>
      <c r="AD231" s="83"/>
    </row>
    <row r="232" spans="1:30" ht="40.5">
      <c r="A232" s="156"/>
      <c r="B232" s="153"/>
      <c r="C232" s="114"/>
      <c r="D232" s="124"/>
      <c r="E232" s="121"/>
      <c r="F232" s="121"/>
      <c r="G232" s="121"/>
      <c r="H232" s="58" t="str">
        <f>VLOOKUP(I232,Hoja2!A$3:I$54,2,0)</f>
        <v>SISTEMAS Y MEDIDAS DE ALMACENAMIENTO</v>
      </c>
      <c r="I232" s="59" t="s">
        <v>249</v>
      </c>
      <c r="J232" s="58" t="str">
        <f>VLOOKUP(I232,Hoja2!A$3:I$54,3,0)</f>
        <v>CAÍDAS DEL MISMO Y DISTINTO NIVEL, FRACTURAS, GOLPE CON OBJETOS, CAÍDA DE OBJETOS, OBSTRUCCIÓN DE VÍAS</v>
      </c>
      <c r="K232" s="60"/>
      <c r="L232" s="58" t="str">
        <f>VLOOKUP(I232,Hoja2!A$3:I$54,4,0)</f>
        <v>PG INSPECCIONES, PG EMERGENCIA</v>
      </c>
      <c r="M232" s="58" t="str">
        <f>VLOOKUP(I232,Hoja2!A$3:I$54,5,0)</f>
        <v>CAPACITACIÓN</v>
      </c>
      <c r="N232" s="61">
        <v>6</v>
      </c>
      <c r="O232" s="61">
        <v>3</v>
      </c>
      <c r="P232" s="61">
        <v>10</v>
      </c>
      <c r="Q232" s="61">
        <f t="shared" si="32"/>
        <v>18</v>
      </c>
      <c r="R232" s="61">
        <f t="shared" si="33"/>
        <v>180</v>
      </c>
      <c r="S232" s="61" t="str">
        <f t="shared" si="34"/>
        <v>A-18</v>
      </c>
      <c r="T232" s="66" t="str">
        <f t="shared" si="35"/>
        <v>II</v>
      </c>
      <c r="U232" s="66" t="str">
        <f t="shared" si="37"/>
        <v>No Aceptable o Aceptable con Control Especifico</v>
      </c>
      <c r="V232" s="60">
        <v>3</v>
      </c>
      <c r="W232" s="58" t="str">
        <f>VLOOKUP(I232,Hoja2!A$3:I$54,6,0)</f>
        <v>SECUELA, CALIFICACIÓN DE ENFERMEDAD LABORAL, MUERTE</v>
      </c>
      <c r="X232" s="65"/>
      <c r="Y232" s="65"/>
      <c r="Z232" s="65"/>
      <c r="AA232" s="64" t="str">
        <f>VLOOKUP(I232,Hoja2!A$3:I$54,7,0)</f>
        <v>N/A</v>
      </c>
      <c r="AB232" s="64" t="str">
        <f>VLOOKUP(I232,Hoja2!A$3:I$54,8,0)</f>
        <v>REPORTES DE CONDICIONES INSEGURAS</v>
      </c>
      <c r="AC232" s="65" t="str">
        <f>VLOOKUP(I232,Hoja2!A$3:I$54,9,0)</f>
        <v>SEGUIMIENTO A ACCIONES PREVENTIVAS Y CORRECTIVAS</v>
      </c>
      <c r="AD232" s="83"/>
    </row>
    <row r="233" spans="1:30" ht="40.5">
      <c r="A233" s="156"/>
      <c r="B233" s="153"/>
      <c r="C233" s="114"/>
      <c r="D233" s="124"/>
      <c r="E233" s="121"/>
      <c r="F233" s="121"/>
      <c r="G233" s="121"/>
      <c r="H233" s="58" t="str">
        <f>VLOOKUP(I233,Hoja2!A$3:I$54,2,0)</f>
        <v>ATROPELLAMIENTO, ENVESTIDA</v>
      </c>
      <c r="I233" s="59" t="s">
        <v>189</v>
      </c>
      <c r="J233" s="58" t="str">
        <f>VLOOKUP(I233,Hoja2!A$3:I$54,3,0)</f>
        <v>LESIONES, PÉRDIDAS MATERIALES, MUERTE</v>
      </c>
      <c r="K233" s="60"/>
      <c r="L233" s="58" t="str">
        <f>VLOOKUP(I233,Hoja2!A$3:I$54,4,0)</f>
        <v>PG INSPECCIONES, PG EMERGENCIA</v>
      </c>
      <c r="M233" s="58" t="str">
        <f>VLOOKUP(I233,Hoja2!A$3:I$54,5,0)</f>
        <v>PG SEGURIDAD VIAL</v>
      </c>
      <c r="N233" s="61">
        <v>2</v>
      </c>
      <c r="O233" s="61">
        <v>4</v>
      </c>
      <c r="P233" s="61">
        <v>25</v>
      </c>
      <c r="Q233" s="61">
        <f t="shared" si="32"/>
        <v>8</v>
      </c>
      <c r="R233" s="61">
        <f t="shared" si="33"/>
        <v>200</v>
      </c>
      <c r="S233" s="61" t="str">
        <f t="shared" si="34"/>
        <v>M-8</v>
      </c>
      <c r="T233" s="62" t="str">
        <f t="shared" si="35"/>
        <v>II</v>
      </c>
      <c r="U233" s="62" t="str">
        <f t="shared" si="37"/>
        <v>No Aceptable o Aceptable con Control Especifico</v>
      </c>
      <c r="V233" s="60">
        <v>3</v>
      </c>
      <c r="W233" s="58" t="str">
        <f>VLOOKUP(I233,Hoja2!A$3:I$54,6,0)</f>
        <v>SECUELA, CALIFICACIÓN DE ENFERMEDAD LABORAL, MUERTE</v>
      </c>
      <c r="X233" s="65"/>
      <c r="Y233" s="65"/>
      <c r="Z233" s="65"/>
      <c r="AA233" s="64" t="str">
        <f>VLOOKUP(I233,Hoja2!A$3:I$54,7,0)</f>
        <v>NS SEGURIDAD VIAL</v>
      </c>
      <c r="AB233" s="64" t="str">
        <f>VLOOKUP(I233,Hoja2!A$3:I$54,8,0)</f>
        <v>REPORTE DE CONDICIONES</v>
      </c>
      <c r="AC233" s="65" t="str">
        <f>VLOOKUP(I233,Hoja2!A$3:I$54,9,0)</f>
        <v>LISTAS PREOPERACIONALES, MANTENIMIENTO PREVENTIVO Y CORRECTIVO</v>
      </c>
      <c r="AD233" s="83"/>
    </row>
    <row r="234" spans="1:30" ht="40.5">
      <c r="A234" s="156"/>
      <c r="B234" s="153"/>
      <c r="C234" s="114"/>
      <c r="D234" s="124"/>
      <c r="E234" s="121"/>
      <c r="F234" s="121"/>
      <c r="G234" s="121"/>
      <c r="H234" s="58" t="str">
        <f>VLOOKUP(I234,Hoja2!A$3:I$54,2,0)</f>
        <v>ATRACO, ROBO, ATENTADO, SECUESTROS, DE ORDEN PÚBLICO</v>
      </c>
      <c r="I234" s="59" t="s">
        <v>180</v>
      </c>
      <c r="J234" s="58" t="str">
        <f>VLOOKUP(I234,Hoja2!A$3:I$54,3,0)</f>
        <v>HERIDAS, LESIONES FÍSICAS / PSICOLÓGICAS</v>
      </c>
      <c r="K234" s="60"/>
      <c r="L234" s="58" t="str">
        <f>VLOOKUP(I234,Hoja2!A$3:I$54,4,0)</f>
        <v>PG INSPECCIONES, PG EMERGENCIA</v>
      </c>
      <c r="M234" s="58" t="str">
        <f>VLOOKUP(I234,Hoja2!A$3:I$54,5,0)</f>
        <v>UNIFORMES CORPORATIVOS, CHAQUETAS CORPORATIVAS, CARNETIZACIÓN</v>
      </c>
      <c r="N234" s="61">
        <v>6</v>
      </c>
      <c r="O234" s="61">
        <v>3</v>
      </c>
      <c r="P234" s="61">
        <v>25</v>
      </c>
      <c r="Q234" s="61">
        <f t="shared" si="32"/>
        <v>18</v>
      </c>
      <c r="R234" s="61">
        <f t="shared" si="33"/>
        <v>450</v>
      </c>
      <c r="S234" s="61" t="str">
        <f t="shared" si="34"/>
        <v>A-18</v>
      </c>
      <c r="T234" s="62" t="str">
        <f t="shared" si="35"/>
        <v>II</v>
      </c>
      <c r="U234" s="62" t="str">
        <f t="shared" si="37"/>
        <v>No Aceptable o Aceptable con Control Especifico</v>
      </c>
      <c r="V234" s="60">
        <v>3</v>
      </c>
      <c r="W234" s="58" t="str">
        <f>VLOOKUP(I234,Hoja2!A$3:I$54,6,0)</f>
        <v>SECUELA, CALIFICACIÓN DE ENFERMEDAD LABORAL, MUERTE</v>
      </c>
      <c r="X234" s="65"/>
      <c r="Y234" s="65"/>
      <c r="Z234" s="65"/>
      <c r="AA234" s="64" t="str">
        <f>VLOOKUP(I234,Hoja2!A$3:I$54,7,0)</f>
        <v>N/A</v>
      </c>
      <c r="AB234" s="64" t="str">
        <f>VLOOKUP(I234,Hoja2!A$3:I$54,8,0)</f>
        <v>BUENAS PRACTICAS, APLICACIÓN DE PROCEDIMIENTOS</v>
      </c>
      <c r="AC234" s="65" t="str">
        <f>VLOOKUP(I234,Hoja2!A$3:I$54,9,0)</f>
        <v>BUENAS PRACTICAS</v>
      </c>
      <c r="AD234" s="83"/>
    </row>
    <row r="235" spans="1:30" ht="25.5">
      <c r="A235" s="156"/>
      <c r="B235" s="153"/>
      <c r="C235" s="114"/>
      <c r="D235" s="124"/>
      <c r="E235" s="121"/>
      <c r="F235" s="121"/>
      <c r="G235" s="121"/>
      <c r="H235" s="58" t="str">
        <f>VLOOKUP(I235,Hoja2!A$3:I$54,2,0)</f>
        <v>EXPLOSION, FUGA, DERRAME E INCENDIO</v>
      </c>
      <c r="I235" s="59" t="s">
        <v>230</v>
      </c>
      <c r="J235" s="58" t="str">
        <f>VLOOKUP(I235,Hoja2!A$3:I$54,3,0)</f>
        <v>INTOXICACIÓN, QUEMADURAS, LESIONES, ATRAPAMIENTO</v>
      </c>
      <c r="K235" s="60"/>
      <c r="L235" s="58" t="str">
        <f>VLOOKUP(I235,Hoja2!A$3:I$54,4,0)</f>
        <v>PG INSPECCIONES, PG EMERGENCIA</v>
      </c>
      <c r="M235" s="58" t="str">
        <f>VLOOKUP(I235,Hoja2!A$3:I$54,5,0)</f>
        <v>NO OBSERVADO</v>
      </c>
      <c r="N235" s="61">
        <v>2</v>
      </c>
      <c r="O235" s="61">
        <v>2</v>
      </c>
      <c r="P235" s="61">
        <v>10</v>
      </c>
      <c r="Q235" s="61">
        <f t="shared" si="32"/>
        <v>4</v>
      </c>
      <c r="R235" s="61">
        <f t="shared" si="33"/>
        <v>40</v>
      </c>
      <c r="S235" s="61" t="str">
        <f t="shared" si="34"/>
        <v>B-4</v>
      </c>
      <c r="T235" s="62" t="str">
        <f t="shared" si="35"/>
        <v>III</v>
      </c>
      <c r="U235" s="62" t="str">
        <f t="shared" si="37"/>
        <v>Mejorable</v>
      </c>
      <c r="V235" s="60">
        <v>3</v>
      </c>
      <c r="W235" s="58" t="str">
        <f>VLOOKUP(I235,Hoja2!A$3:I$54,6,0)</f>
        <v>SECUELA, CALIFICACIÓN DE ENFERMEDAD LABORAL, MUERTE</v>
      </c>
      <c r="X235" s="65"/>
      <c r="Y235" s="65"/>
      <c r="Z235" s="65"/>
      <c r="AA235" s="64" t="str">
        <f>VLOOKUP(I235,Hoja2!A$3:I$54,7,0)</f>
        <v>NS PLANES DE EMERGENCIA</v>
      </c>
      <c r="AB235" s="64" t="str">
        <f>VLOOKUP(I235,Hoja2!A$3:I$54,8,0)</f>
        <v>PROTOCOLOS DE EVACUACIÓN, PUNTO DE ENCUENTRO</v>
      </c>
      <c r="AC235" s="65" t="str">
        <f>VLOOKUP(I235,Hoja2!A$3:I$54,9,0)</f>
        <v>N/A</v>
      </c>
      <c r="AD235" s="83"/>
    </row>
    <row r="236" spans="1:30" ht="51">
      <c r="A236" s="156"/>
      <c r="B236" s="153"/>
      <c r="C236" s="114"/>
      <c r="D236" s="124"/>
      <c r="E236" s="121"/>
      <c r="F236" s="121"/>
      <c r="G236" s="121"/>
      <c r="H236" s="108" t="str">
        <f>VLOOKUP(I236,Hoja2!A$3:I$54,2,0)</f>
        <v>MÁQUINARIA Y EQUIPO</v>
      </c>
      <c r="I236" s="59" t="s">
        <v>168</v>
      </c>
      <c r="J236" s="108" t="str">
        <f>VLOOKUP(I236,Hoja2!A$3:I$54,3,0)</f>
        <v>ATRAPAMIENTO, AMPUTACIÓN, APLASTAMIENTO, FRACTURA</v>
      </c>
      <c r="K236" s="60"/>
      <c r="L236" s="108" t="str">
        <f>VLOOKUP(I236,Hoja2!A$3:I$54,4,0)</f>
        <v>PG INSPECCIONES, PG EMERGENCIA, REQUISITOS PARA MANEJO DE MÁQUINAS, REQUISITOS PARA REALIZAR LABORES EN TALLERES</v>
      </c>
      <c r="M236" s="108" t="str">
        <f>VLOOKUP(I236,Hoja2!A$3:I$54,5,0)</f>
        <v>ELEMENTOS DE PROTECCIÓN PERSONAL</v>
      </c>
      <c r="N236" s="61">
        <v>2</v>
      </c>
      <c r="O236" s="61">
        <v>1</v>
      </c>
      <c r="P236" s="61">
        <v>10</v>
      </c>
      <c r="Q236" s="61">
        <f t="shared" si="32"/>
        <v>2</v>
      </c>
      <c r="R236" s="61">
        <f t="shared" si="33"/>
        <v>20</v>
      </c>
      <c r="S236" s="61" t="str">
        <f t="shared" si="34"/>
        <v>B-2</v>
      </c>
      <c r="T236" s="62" t="str">
        <f t="shared" si="35"/>
        <v>IV</v>
      </c>
      <c r="U236" s="62" t="str">
        <f t="shared" si="37"/>
        <v>Aceptable</v>
      </c>
      <c r="V236" s="60">
        <v>3</v>
      </c>
      <c r="W236" s="108" t="str">
        <f>VLOOKUP(I236,Hoja2!A$3:I$54,6,0)</f>
        <v>SECUELA, CALIFICACIÓN DE ENFERMEDAD LABORAL, MUERTE</v>
      </c>
      <c r="X236" s="65"/>
      <c r="Y236" s="65"/>
      <c r="Z236" s="65"/>
      <c r="AA236" s="64" t="str">
        <f>VLOOKUP(I236,Hoja2!A$3:I$54,7,0)</f>
        <v>NS EQUIPOS</v>
      </c>
      <c r="AB236" s="64" t="str">
        <f>VLOOKUP(I236,Hoja2!A$3:I$54,8,0)</f>
        <v>BUENAS PRACTICAS, PROCEDIMIENTOS, INSPECCIONES PREUSO OPERACIONALES</v>
      </c>
      <c r="AC236" s="65" t="str">
        <f>VLOOKUP(I236,Hoja2!A$3:I$54,9,0)</f>
        <v>INSPECCIONES PREOPERACIONALES</v>
      </c>
      <c r="AD236" s="83"/>
    </row>
    <row r="237" spans="1:30" ht="63.75">
      <c r="A237" s="156"/>
      <c r="B237" s="153"/>
      <c r="C237" s="114"/>
      <c r="D237" s="124"/>
      <c r="E237" s="121"/>
      <c r="F237" s="121"/>
      <c r="G237" s="121"/>
      <c r="H237" s="108" t="str">
        <f>VLOOKUP(I237,Hoja2!A$3:I$54,2,0)</f>
        <v>HERRAMIENTAS MANUALES</v>
      </c>
      <c r="I237" s="59" t="s">
        <v>174</v>
      </c>
      <c r="J237" s="108" t="str">
        <f>VLOOKUP(I237,Hoja2!A$3:I$54,3,0)</f>
        <v>QUEMADURAS, LESIONES, PELLIZCOS, APLASTAMIENTOS</v>
      </c>
      <c r="K237" s="60"/>
      <c r="L237" s="108" t="str">
        <f>VLOOKUP(I237,Hoja2!A$3:I$54,4,0)</f>
        <v>REQUISITOS MANEJO DE EQUIPOS EMPLEADOS EN LABORES DE CONSTRUCCION ACUEDUCTO Y ALCANTARILLADO, PG INSPECCIONES,PG EMERGENCIA, REQUISITOS  PARA EL MANEJO DE MÁQUINAS HERRAMIENTAS</v>
      </c>
      <c r="M237" s="108" t="str">
        <f>VLOOKUP(I237,Hoja2!A$3:I$54,5,0)</f>
        <v>ELEMENTOS DE PROTECCIÓN PERSONAL</v>
      </c>
      <c r="N237" s="61">
        <v>2</v>
      </c>
      <c r="O237" s="61">
        <v>1</v>
      </c>
      <c r="P237" s="61">
        <v>10</v>
      </c>
      <c r="Q237" s="61">
        <f t="shared" si="32"/>
        <v>2</v>
      </c>
      <c r="R237" s="61">
        <f t="shared" si="33"/>
        <v>20</v>
      </c>
      <c r="S237" s="61" t="str">
        <f t="shared" si="34"/>
        <v>B-2</v>
      </c>
      <c r="T237" s="62" t="str">
        <f t="shared" si="35"/>
        <v>IV</v>
      </c>
      <c r="U237" s="62" t="str">
        <f t="shared" si="37"/>
        <v>Aceptable</v>
      </c>
      <c r="V237" s="60">
        <v>3</v>
      </c>
      <c r="W237" s="108" t="str">
        <f>VLOOKUP(I237,Hoja2!A$3:I$54,6,0)</f>
        <v>SECUELA, CALIFICACIÓN DE ENFERMEDAD LABORAL</v>
      </c>
      <c r="X237" s="65"/>
      <c r="Y237" s="65"/>
      <c r="Z237" s="65"/>
      <c r="AA237" s="64" t="str">
        <f>VLOOKUP(I237,Hoja2!A$3:I$54,7,0)</f>
        <v>NS HERRAMIENTAS</v>
      </c>
      <c r="AB237" s="64" t="str">
        <f>VLOOKUP(I237,Hoja2!A$3:I$54,8,0)</f>
        <v>BUENAS PRACTICAS,  INSPECCIONES OPERACIONALES</v>
      </c>
      <c r="AC237" s="65" t="str">
        <f>VLOOKUP(I237,Hoja2!A$3:I$54,9,0)</f>
        <v>INSPECCIONES PREOPERACIONALES</v>
      </c>
      <c r="AD237" s="83"/>
    </row>
    <row r="238" spans="1:30" ht="40.5">
      <c r="A238" s="156"/>
      <c r="B238" s="153"/>
      <c r="C238" s="114"/>
      <c r="D238" s="124"/>
      <c r="E238" s="121"/>
      <c r="F238" s="121"/>
      <c r="G238" s="121"/>
      <c r="H238" s="108" t="str">
        <f>VLOOKUP(I238,Hoja2!A$3:I$54,2,0)</f>
        <v>MANTENIMIENTO DE PUENTE GRUAS, LIMPIEZA DE CANALES, MANTENIMIENTO DE INSTALACIONES LOCATIVAS, MANTENIMIENTO Y REPARACION DE POZOS</v>
      </c>
      <c r="I238" s="59" t="s">
        <v>203</v>
      </c>
      <c r="J238" s="108" t="str">
        <f>VLOOKUP(I238,Hoja2!A$3:I$54,3,0)</f>
        <v>LESIONES, FRACTURAS</v>
      </c>
      <c r="K238" s="60"/>
      <c r="L238" s="108" t="str">
        <f>VLOOKUP(I238,Hoja2!A$3:I$54,4,0)</f>
        <v>PG INSPECCIONES, PG EMERGENCIA, REQUISITOS MÍNIMOS DE SEGURIDAD E HIGIENE PARA TRABAJOS EN ALTURAS</v>
      </c>
      <c r="M238" s="108" t="str">
        <f>VLOOKUP(I238,Hoja2!A$3:I$54,5,0)</f>
        <v>ELEMENTOS DE PROTECCIÓN PERSONAL</v>
      </c>
      <c r="N238" s="61">
        <v>6</v>
      </c>
      <c r="O238" s="61">
        <v>3</v>
      </c>
      <c r="P238" s="61">
        <v>25</v>
      </c>
      <c r="Q238" s="61">
        <f t="shared" si="32"/>
        <v>18</v>
      </c>
      <c r="R238" s="61">
        <f t="shared" si="33"/>
        <v>450</v>
      </c>
      <c r="S238" s="61" t="str">
        <f t="shared" si="34"/>
        <v>A-18</v>
      </c>
      <c r="T238" s="62" t="str">
        <f t="shared" si="35"/>
        <v>II</v>
      </c>
      <c r="U238" s="62" t="str">
        <f t="shared" si="37"/>
        <v>No Aceptable o Aceptable con Control Especifico</v>
      </c>
      <c r="V238" s="60">
        <v>3</v>
      </c>
      <c r="W238" s="108" t="str">
        <f>VLOOKUP(I238,Hoja2!A$3:I$54,6,0)</f>
        <v>SECUELA, CALIFICACIÓN DE ENFERMEDAD LABORAL, MUERTE</v>
      </c>
      <c r="X238" s="65"/>
      <c r="Y238" s="65"/>
      <c r="Z238" s="65"/>
      <c r="AA238" s="64" t="str">
        <f>VLOOKUP(I238,Hoja2!A$3:I$54,7,0)</f>
        <v>NS TRABAJO EN ALTURAS</v>
      </c>
      <c r="AB238" s="64" t="str">
        <f>VLOOKUP(I238,Hoja2!A$3:I$54,8,0)</f>
        <v>BUENAS PRACTICAS Y USO DE EPP COLECTIVOS</v>
      </c>
      <c r="AC238" s="65" t="str">
        <f>VLOOKUP(I238,Hoja2!A$3:I$54,9,0)</f>
        <v>USO EPP, LISTAS PREOPERACIONALES</v>
      </c>
      <c r="AD238" s="83"/>
    </row>
    <row r="239" spans="1:30" ht="40.5">
      <c r="A239" s="156"/>
      <c r="B239" s="153"/>
      <c r="C239" s="114"/>
      <c r="D239" s="124"/>
      <c r="E239" s="121"/>
      <c r="F239" s="121"/>
      <c r="G239" s="121"/>
      <c r="H239" s="108" t="str">
        <f>VLOOKUP(I239,Hoja2!A$3:I$54,2,0)</f>
        <v>INGRESO A POZOS, RED DE ACUEDUCTO, EXCAVACIONES</v>
      </c>
      <c r="I239" s="59" t="s">
        <v>196</v>
      </c>
      <c r="J239" s="108" t="str">
        <f>VLOOKUP(I239,Hoja2!A$3:I$54,3,0)</f>
        <v>INTOXICACIÓN, ASFIXIA</v>
      </c>
      <c r="K239" s="60"/>
      <c r="L239" s="108" t="str">
        <f>VLOOKUP(I239,Hoja2!A$3:I$54,4,0)</f>
        <v>PG INSPECCIONES, PG EMERGENCIA, REQUISITOS MÍNIMOS DE SEGURIDAD E HIGIENE PARA ESPACIOS CONFINADOS</v>
      </c>
      <c r="M239" s="108" t="str">
        <f>VLOOKUP(I239,Hoja2!A$3:I$54,5,0)</f>
        <v>ELEMENTOS DE PROTECCIÓN PERSONAL</v>
      </c>
      <c r="N239" s="61">
        <v>6</v>
      </c>
      <c r="O239" s="61">
        <v>3</v>
      </c>
      <c r="P239" s="61">
        <v>25</v>
      </c>
      <c r="Q239" s="61">
        <f t="shared" si="32"/>
        <v>18</v>
      </c>
      <c r="R239" s="61">
        <f t="shared" si="33"/>
        <v>450</v>
      </c>
      <c r="S239" s="61" t="str">
        <f t="shared" si="34"/>
        <v>A-18</v>
      </c>
      <c r="T239" s="62" t="str">
        <f t="shared" si="35"/>
        <v>II</v>
      </c>
      <c r="U239" s="62" t="str">
        <f t="shared" si="37"/>
        <v>No Aceptable o Aceptable con Control Especifico</v>
      </c>
      <c r="V239" s="60">
        <v>3</v>
      </c>
      <c r="W239" s="108" t="str">
        <f>VLOOKUP(I239,Hoja2!A$3:I$54,6,0)</f>
        <v>SECUELA, CALIFICACIÓN DE ENFERMEDAD LABORAL, MUERTE</v>
      </c>
      <c r="X239" s="65"/>
      <c r="Y239" s="65"/>
      <c r="Z239" s="65"/>
      <c r="AA239" s="64" t="str">
        <f>VLOOKUP(I239,Hoja2!A$3:I$54,7,0)</f>
        <v>NS ESPACIOS CONFINADOS</v>
      </c>
      <c r="AB239" s="64" t="str">
        <f>VLOOKUP(I239,Hoja2!A$3:I$54,8,0)</f>
        <v>BUENAS PRACTICAS, USO DE EPP Y COLECTIVOS</v>
      </c>
      <c r="AC239" s="65" t="str">
        <f>VLOOKUP(I239,Hoja2!A$3:I$54,9,0)</f>
        <v>LISTAS PREOPERACIONALES</v>
      </c>
      <c r="AD239" s="83"/>
    </row>
    <row r="240" spans="1:30" ht="38.25">
      <c r="A240" s="156"/>
      <c r="B240" s="153"/>
      <c r="C240" s="114"/>
      <c r="D240" s="124"/>
      <c r="E240" s="121"/>
      <c r="F240" s="121"/>
      <c r="G240" s="121"/>
      <c r="H240" s="58" t="str">
        <f>VLOOKUP(I240,Hoja2!A$3:I$54,2,0)</f>
        <v>CARGA Y DESCARGA DE MÁQUINARIAS Y EQUIPOS</v>
      </c>
      <c r="I240" s="59" t="s">
        <v>216</v>
      </c>
      <c r="J240" s="58" t="str">
        <f>VLOOKUP(I240,Hoja2!A$3:I$54,3,0)</f>
        <v>APLASTAMIENTO, ATRAPAMIENTO, AMPUTACIÓN, PÉRDIDAS MATERIALES, FRACTURAS</v>
      </c>
      <c r="K240" s="60"/>
      <c r="L240" s="58" t="str">
        <f>VLOOKUP(I240,Hoja2!A$3:I$54,4,0)</f>
        <v>PG INSPECCIONES, PG EMERGENCIA, REQUISITOS MÍNIMOS DE SEGURIDAD E HIGIENE PARA TRABAJOS EN ALTURAS</v>
      </c>
      <c r="M240" s="58" t="str">
        <f>VLOOKUP(I240,Hoja2!A$3:I$54,5,0)</f>
        <v>NO OBSERVADO</v>
      </c>
      <c r="N240" s="61">
        <v>2</v>
      </c>
      <c r="O240" s="61">
        <v>1</v>
      </c>
      <c r="P240" s="61">
        <v>10</v>
      </c>
      <c r="Q240" s="61">
        <f t="shared" si="32"/>
        <v>2</v>
      </c>
      <c r="R240" s="61">
        <f t="shared" si="33"/>
        <v>20</v>
      </c>
      <c r="S240" s="61" t="str">
        <f t="shared" si="34"/>
        <v>B-2</v>
      </c>
      <c r="T240" s="62" t="str">
        <f t="shared" si="35"/>
        <v>IV</v>
      </c>
      <c r="U240" s="62" t="str">
        <f t="shared" si="37"/>
        <v>Aceptable</v>
      </c>
      <c r="V240" s="60">
        <v>3</v>
      </c>
      <c r="W240" s="58" t="str">
        <f>VLOOKUP(I240,Hoja2!A$3:I$54,6,0)</f>
        <v>SECUELA, CALIFICACIÓN DE ENFERMEDAD LABORAL, MUERTE</v>
      </c>
      <c r="X240" s="65"/>
      <c r="Y240" s="65"/>
      <c r="Z240" s="65"/>
      <c r="AA240" s="64" t="str">
        <f>VLOOKUP(I240,Hoja2!A$3:I$54,7,0)</f>
        <v>NS DE IZAJE</v>
      </c>
      <c r="AB240" s="64" t="str">
        <f>VLOOKUP(I240,Hoja2!A$3:I$54,8,0)</f>
        <v>BUENAS PRACTICAS, INSPECCIONES PREOPERACIONALES</v>
      </c>
      <c r="AC240" s="65" t="str">
        <f>VLOOKUP(I240,Hoja2!A$3:I$54,9,0)</f>
        <v>USO ADECUADO DE LENGUAJE PARA OPERACIONES DE IZAJE</v>
      </c>
      <c r="AD240" s="83"/>
    </row>
    <row r="241" spans="1:30" ht="15">
      <c r="A241" s="156"/>
      <c r="B241" s="153"/>
      <c r="C241" s="114"/>
      <c r="D241" s="124"/>
      <c r="E241" s="121"/>
      <c r="F241" s="121"/>
      <c r="G241" s="121"/>
      <c r="H241" s="58" t="str">
        <f>VLOOKUP(I241,Hoja2!A$3:I$54,2,0)</f>
        <v>AUSENCIA O EXCESO DE LUZ EN UN AMBIENTE</v>
      </c>
      <c r="I241" s="59" t="s">
        <v>47</v>
      </c>
      <c r="J241" s="58" t="str">
        <f>VLOOKUP(I241,Hoja2!A$3:I$54,3,0)</f>
        <v>ESTRÉS, DIFICULTAD PARA VER, CANSANCIO VISUAL</v>
      </c>
      <c r="K241" s="60"/>
      <c r="L241" s="58" t="str">
        <f>VLOOKUP(I241,Hoja2!A$3:I$54,4,0)</f>
        <v>PG INSPECCIONES, PG EMERGENCIA</v>
      </c>
      <c r="M241" s="58" t="str">
        <f>VLOOKUP(I241,Hoja2!A$3:I$54,5,0)</f>
        <v>NO OBSERVADO</v>
      </c>
      <c r="N241" s="61">
        <v>10</v>
      </c>
      <c r="O241" s="61">
        <v>3</v>
      </c>
      <c r="P241" s="61">
        <v>25</v>
      </c>
      <c r="Q241" s="61">
        <f t="shared" si="32"/>
        <v>30</v>
      </c>
      <c r="R241" s="61">
        <f t="shared" si="33"/>
        <v>750</v>
      </c>
      <c r="S241" s="61" t="str">
        <f t="shared" si="34"/>
        <v>MA-30</v>
      </c>
      <c r="T241" s="62" t="str">
        <f t="shared" si="35"/>
        <v>I</v>
      </c>
      <c r="U241" s="62" t="str">
        <f t="shared" si="37"/>
        <v>No Aceptable</v>
      </c>
      <c r="V241" s="60">
        <v>3</v>
      </c>
      <c r="W241" s="58" t="str">
        <f>VLOOKUP(I241,Hoja2!A$3:I$54,6,0)</f>
        <v>SECUELA, CALIFICACIÓN DE ENFERMEDAD LABORAL</v>
      </c>
      <c r="X241" s="65"/>
      <c r="Y241" s="65"/>
      <c r="Z241" s="65"/>
      <c r="AA241" s="64" t="str">
        <f>VLOOKUP(I241,Hoja2!A$3:I$54,7,0)</f>
        <v>N/A</v>
      </c>
      <c r="AB241" s="64" t="str">
        <f>VLOOKUP(I241,Hoja2!A$3:I$54,8,0)</f>
        <v>AUTOCUIDADO E HIGIENE</v>
      </c>
      <c r="AC241" s="65" t="str">
        <f>VLOOKUP(I241,Hoja2!A$3:I$54,9,0)</f>
        <v>PG HIGIENE</v>
      </c>
      <c r="AD241" s="83"/>
    </row>
    <row r="242" spans="1:30" ht="15">
      <c r="A242" s="156"/>
      <c r="B242" s="153"/>
      <c r="C242" s="114"/>
      <c r="D242" s="124"/>
      <c r="E242" s="121"/>
      <c r="F242" s="121"/>
      <c r="G242" s="121"/>
      <c r="H242" s="58" t="str">
        <f>VLOOKUP(I242,Hoja2!A$3:I$54,2,0)</f>
        <v>MÁQUINARIA O EQUIPO</v>
      </c>
      <c r="I242" s="59" t="s">
        <v>54</v>
      </c>
      <c r="J242" s="58" t="str">
        <f>VLOOKUP(I242,Hoja2!A$3:I$54,3,0)</f>
        <v>SORDERA, ESTRÉS, HIPOACUSIA, CEFALÉA, IRRATIBILIDAD</v>
      </c>
      <c r="K242" s="60"/>
      <c r="L242" s="58" t="str">
        <f>VLOOKUP(I242,Hoja2!A$3:I$54,4,0)</f>
        <v>PG INSPECCIONES, PG EMERGENCIA</v>
      </c>
      <c r="M242" s="58" t="str">
        <f>VLOOKUP(I242,Hoja2!A$3:I$54,5,0)</f>
        <v>PVE RUIDO</v>
      </c>
      <c r="N242" s="61">
        <v>10</v>
      </c>
      <c r="O242" s="61">
        <v>4</v>
      </c>
      <c r="P242" s="61">
        <v>25</v>
      </c>
      <c r="Q242" s="61">
        <f t="shared" si="32"/>
        <v>40</v>
      </c>
      <c r="R242" s="61">
        <f t="shared" si="33"/>
        <v>1000</v>
      </c>
      <c r="S242" s="61" t="str">
        <f t="shared" si="34"/>
        <v>MA-40</v>
      </c>
      <c r="T242" s="62" t="str">
        <f t="shared" si="35"/>
        <v>I</v>
      </c>
      <c r="U242" s="62" t="str">
        <f t="shared" si="37"/>
        <v>No Aceptable</v>
      </c>
      <c r="V242" s="60">
        <v>3</v>
      </c>
      <c r="W242" s="58" t="str">
        <f>VLOOKUP(I242,Hoja2!A$3:I$54,6,0)</f>
        <v>SECUELA, CALIFICACIÓN DE ENFERMEDAD LABORAL</v>
      </c>
      <c r="X242" s="65"/>
      <c r="Y242" s="65"/>
      <c r="Z242" s="65"/>
      <c r="AA242" s="64" t="str">
        <f>VLOOKUP(I242,Hoja2!A$3:I$54,7,0)</f>
        <v>N/A</v>
      </c>
      <c r="AB242" s="64" t="str">
        <f>VLOOKUP(I242,Hoja2!A$3:I$54,8,0)</f>
        <v>AUTOCUIDADO E HIGIENE</v>
      </c>
      <c r="AC242" s="65" t="str">
        <f>VLOOKUP(I242,Hoja2!A$3:I$54,9,0)</f>
        <v>FORTALECIMIENTO PV RUIDO</v>
      </c>
      <c r="AD242" s="83"/>
    </row>
    <row r="243" spans="1:30" ht="15">
      <c r="A243" s="156"/>
      <c r="B243" s="153"/>
      <c r="C243" s="114"/>
      <c r="D243" s="124"/>
      <c r="E243" s="121"/>
      <c r="F243" s="121"/>
      <c r="G243" s="121"/>
      <c r="H243" s="58" t="str">
        <f>VLOOKUP(I243,Hoja2!A$3:I$54,2,0)</f>
        <v>MÁQUINARIA O EQUIPO</v>
      </c>
      <c r="I243" s="59" t="s">
        <v>59</v>
      </c>
      <c r="J243" s="58" t="str">
        <f>VLOOKUP(I243,Hoja2!A$3:I$54,3,0)</f>
        <v>MAREOS, VÓMITOS, Y SÍNTOMAS NEURÓLOGICOS</v>
      </c>
      <c r="K243" s="60"/>
      <c r="L243" s="58" t="str">
        <f>VLOOKUP(I243,Hoja2!A$3:I$54,4,0)</f>
        <v>PG INSPECCIONES, PG EMERGENCIA</v>
      </c>
      <c r="M243" s="58" t="str">
        <f>VLOOKUP(I243,Hoja2!A$3:I$54,5,0)</f>
        <v>PVE RUIDO</v>
      </c>
      <c r="N243" s="61">
        <v>2</v>
      </c>
      <c r="O243" s="61">
        <v>3</v>
      </c>
      <c r="P243" s="61">
        <v>10</v>
      </c>
      <c r="Q243" s="61">
        <f t="shared" si="32"/>
        <v>6</v>
      </c>
      <c r="R243" s="61">
        <f t="shared" si="33"/>
        <v>60</v>
      </c>
      <c r="S243" s="61" t="str">
        <f t="shared" si="34"/>
        <v>M-6</v>
      </c>
      <c r="T243" s="62" t="str">
        <f t="shared" si="35"/>
        <v>III</v>
      </c>
      <c r="U243" s="62" t="str">
        <f t="shared" si="37"/>
        <v>Mejorable</v>
      </c>
      <c r="V243" s="60">
        <v>3</v>
      </c>
      <c r="W243" s="58" t="str">
        <f>VLOOKUP(I243,Hoja2!A$3:I$54,6,0)</f>
        <v>SECUELA, CALIFICACIÓN DE ENFERMEDAD LABORAL</v>
      </c>
      <c r="X243" s="65"/>
      <c r="Y243" s="65"/>
      <c r="Z243" s="65"/>
      <c r="AA243" s="64" t="str">
        <f>VLOOKUP(I243,Hoja2!A$3:I$54,7,0)</f>
        <v>N/A</v>
      </c>
      <c r="AB243" s="64" t="str">
        <f>VLOOKUP(I243,Hoja2!A$3:I$54,8,0)</f>
        <v>AUTOCUIDADO</v>
      </c>
      <c r="AC243" s="65" t="str">
        <f>VLOOKUP(I243,Hoja2!A$3:I$54,9,0)</f>
        <v>PG HIGIENE</v>
      </c>
      <c r="AD243" s="83"/>
    </row>
    <row r="244" spans="1:30" ht="15">
      <c r="A244" s="156"/>
      <c r="B244" s="153"/>
      <c r="C244" s="114"/>
      <c r="D244" s="124"/>
      <c r="E244" s="121"/>
      <c r="F244" s="121"/>
      <c r="G244" s="121"/>
      <c r="H244" s="58" t="str">
        <f>VLOOKUP(I244,Hoja2!A$3:I$54,2,0)</f>
        <v>X, GAMMA, ALFA, BETA, NEUTRONES</v>
      </c>
      <c r="I244" s="59" t="s">
        <v>69</v>
      </c>
      <c r="J244" s="58" t="str">
        <f>VLOOKUP(I244,Hoja2!A$3:I$54,3,0)</f>
        <v>QUEMADURAS</v>
      </c>
      <c r="K244" s="60"/>
      <c r="L244" s="58" t="str">
        <f>VLOOKUP(I244,Hoja2!A$3:I$54,4,0)</f>
        <v>PG INSPECCIONES, PG EMERGENCIA</v>
      </c>
      <c r="M244" s="58" t="str">
        <f>VLOOKUP(I244,Hoja2!A$3:I$54,5,0)</f>
        <v>PVE RADIACIÓN</v>
      </c>
      <c r="N244" s="61">
        <v>2</v>
      </c>
      <c r="O244" s="61">
        <v>3</v>
      </c>
      <c r="P244" s="61">
        <v>10</v>
      </c>
      <c r="Q244" s="61">
        <f t="shared" si="32"/>
        <v>6</v>
      </c>
      <c r="R244" s="61">
        <f t="shared" si="33"/>
        <v>60</v>
      </c>
      <c r="S244" s="61" t="str">
        <f t="shared" si="34"/>
        <v>M-6</v>
      </c>
      <c r="T244" s="62" t="str">
        <f t="shared" si="35"/>
        <v>III</v>
      </c>
      <c r="U244" s="62" t="str">
        <f t="shared" si="37"/>
        <v>Mejorable</v>
      </c>
      <c r="V244" s="60">
        <v>3</v>
      </c>
      <c r="W244" s="58" t="str">
        <f>VLOOKUP(I244,Hoja2!A$3:I$54,6,0)</f>
        <v>SECUELA, CALIFICACIÓN DE ENFERMEDAD LABORAL, MUERTE</v>
      </c>
      <c r="X244" s="65"/>
      <c r="Y244" s="65"/>
      <c r="Z244" s="65"/>
      <c r="AA244" s="64" t="str">
        <f>VLOOKUP(I244,Hoja2!A$3:I$54,7,0)</f>
        <v>N/A</v>
      </c>
      <c r="AB244" s="64" t="str">
        <f>VLOOKUP(I244,Hoja2!A$3:I$54,8,0)</f>
        <v>N/A</v>
      </c>
      <c r="AC244" s="65" t="str">
        <f>VLOOKUP(I244,Hoja2!A$3:I$54,9,0)</f>
        <v>FORTALECIMIENTO PVE RADIACIÓN</v>
      </c>
      <c r="AD244" s="83"/>
    </row>
    <row r="245" spans="1:30" ht="25.5">
      <c r="A245" s="156"/>
      <c r="B245" s="153"/>
      <c r="C245" s="114"/>
      <c r="D245" s="124"/>
      <c r="E245" s="121"/>
      <c r="F245" s="121"/>
      <c r="G245" s="121"/>
      <c r="H245" s="58" t="str">
        <f>VLOOKUP(I245,Hoja2!A$3:I$54,2,0)</f>
        <v>POLVOS INORGÁNICOS</v>
      </c>
      <c r="I245" s="59" t="s">
        <v>78</v>
      </c>
      <c r="J245" s="58" t="str">
        <f>VLOOKUP(I245,Hoja2!A$3:I$54,3,0)</f>
        <v>COMPLICACIONES RESPIRATORIAS</v>
      </c>
      <c r="K245" s="60"/>
      <c r="L245" s="58" t="str">
        <f>VLOOKUP(I245,Hoja2!A$3:I$54,4,0)</f>
        <v>PG INSPECCIONES, PG EMERGENCIA, PG RIESGO QUÍMICO</v>
      </c>
      <c r="M245" s="58" t="str">
        <f>VLOOKUP(I245,Hoja2!A$3:I$54,5,0)</f>
        <v>ELEMENTOS DE PROTECCIÓN PERSONAL</v>
      </c>
      <c r="N245" s="61">
        <v>2</v>
      </c>
      <c r="O245" s="61">
        <v>3</v>
      </c>
      <c r="P245" s="61">
        <v>10</v>
      </c>
      <c r="Q245" s="61">
        <f t="shared" si="32"/>
        <v>6</v>
      </c>
      <c r="R245" s="61">
        <f t="shared" si="33"/>
        <v>60</v>
      </c>
      <c r="S245" s="61" t="str">
        <f t="shared" si="34"/>
        <v>M-6</v>
      </c>
      <c r="T245" s="62" t="str">
        <f t="shared" si="35"/>
        <v>III</v>
      </c>
      <c r="U245" s="62" t="str">
        <f t="shared" si="37"/>
        <v>Mejorable</v>
      </c>
      <c r="V245" s="60">
        <v>3</v>
      </c>
      <c r="W245" s="58" t="str">
        <f>VLOOKUP(I245,Hoja2!A$3:I$54,6,0)</f>
        <v>SECUELA, CALIFICACIÓN DE ENFERMEDAD LABORAL</v>
      </c>
      <c r="X245" s="65"/>
      <c r="Y245" s="65"/>
      <c r="Z245" s="65"/>
      <c r="AA245" s="64" t="str">
        <f>VLOOKUP(I245,Hoja2!A$3:I$54,7,0)</f>
        <v>NS QUIMICOS</v>
      </c>
      <c r="AB245" s="64" t="str">
        <f>VLOOKUP(I245,Hoja2!A$3:I$54,8,0)</f>
        <v>BUENAS PRACTICAS Y USO DE EPP</v>
      </c>
      <c r="AC245" s="65" t="str">
        <f>VLOOKUP(I245,Hoja2!A$3:I$54,9,0)</f>
        <v>PG HIGIENE</v>
      </c>
      <c r="AD245" s="83"/>
    </row>
    <row r="246" spans="1:30" ht="25.5">
      <c r="A246" s="156"/>
      <c r="B246" s="153"/>
      <c r="C246" s="114"/>
      <c r="D246" s="124"/>
      <c r="E246" s="121"/>
      <c r="F246" s="121"/>
      <c r="G246" s="121"/>
      <c r="H246" s="58" t="str">
        <f>VLOOKUP(I246,Hoja2!A$3:I$54,2,0)</f>
        <v>MATERIAL PARTICULADO</v>
      </c>
      <c r="I246" s="59" t="s">
        <v>84</v>
      </c>
      <c r="J246" s="58" t="str">
        <f>VLOOKUP(I246,Hoja2!A$3:I$54,3,0)</f>
        <v>COMPLICACIONES RESPIRATORIAS</v>
      </c>
      <c r="K246" s="60"/>
      <c r="L246" s="58" t="str">
        <f>VLOOKUP(I246,Hoja2!A$3:I$54,4,0)</f>
        <v>PG INSPECCIONES, PG EMERGENCIA, PG RIESGO QUÍMICO</v>
      </c>
      <c r="M246" s="58" t="str">
        <f>VLOOKUP(I246,Hoja2!A$3:I$54,5,0)</f>
        <v>ELEMENTOS DE PROTECCIÓN PERSONAL</v>
      </c>
      <c r="N246" s="61">
        <v>2</v>
      </c>
      <c r="O246" s="61">
        <v>1</v>
      </c>
      <c r="P246" s="61">
        <v>10</v>
      </c>
      <c r="Q246" s="61">
        <f t="shared" si="32"/>
        <v>2</v>
      </c>
      <c r="R246" s="61">
        <f t="shared" si="33"/>
        <v>20</v>
      </c>
      <c r="S246" s="61" t="str">
        <f t="shared" si="34"/>
        <v>B-2</v>
      </c>
      <c r="T246" s="62" t="str">
        <f t="shared" si="35"/>
        <v>IV</v>
      </c>
      <c r="U246" s="62" t="str">
        <f t="shared" si="37"/>
        <v>Aceptable</v>
      </c>
      <c r="V246" s="60">
        <v>3</v>
      </c>
      <c r="W246" s="58" t="str">
        <f>VLOOKUP(I246,Hoja2!A$3:I$54,6,0)</f>
        <v>SECUELA, CALIFICACIÓN DE ENFERMEDAD LABORAL</v>
      </c>
      <c r="X246" s="65"/>
      <c r="Y246" s="65"/>
      <c r="Z246" s="65"/>
      <c r="AA246" s="64" t="str">
        <f>VLOOKUP(I246,Hoja2!A$3:I$54,7,0)</f>
        <v>NS QUIMICOS</v>
      </c>
      <c r="AB246" s="64" t="str">
        <f>VLOOKUP(I246,Hoja2!A$3:I$54,8,0)</f>
        <v>BUENAS PRACTICAS Y USO DE EPP</v>
      </c>
      <c r="AC246" s="65" t="str">
        <f>VLOOKUP(I246,Hoja2!A$3:I$54,9,0)</f>
        <v>FORTALECIMIENTO PVE QUÍMICO</v>
      </c>
      <c r="AD246" s="83"/>
    </row>
    <row r="247" spans="1:30" ht="25.5">
      <c r="A247" s="156"/>
      <c r="B247" s="153"/>
      <c r="C247" s="114"/>
      <c r="D247" s="124"/>
      <c r="E247" s="121"/>
      <c r="F247" s="121"/>
      <c r="G247" s="121"/>
      <c r="H247" s="58" t="str">
        <f>VLOOKUP(I247,Hoja2!A$3:I$54,2,0)</f>
        <v>HUMOS METÁLICOS O NO METÁLICOS</v>
      </c>
      <c r="I247" s="59" t="s">
        <v>93</v>
      </c>
      <c r="J247" s="58" t="str">
        <f>VLOOKUP(I247,Hoja2!A$3:I$54,3,0)</f>
        <v>COMPLICACIONES RESPIRATORIAS</v>
      </c>
      <c r="K247" s="60"/>
      <c r="L247" s="58" t="str">
        <f>VLOOKUP(I247,Hoja2!A$3:I$54,4,0)</f>
        <v>PG INSPECCIONES, PG EMERGENCIA, PG RIESGO QUÍMICO</v>
      </c>
      <c r="M247" s="58" t="str">
        <f>VLOOKUP(I247,Hoja2!A$3:I$54,5,0)</f>
        <v>ELEMENTOS DE PROTECCIÓN PERSONAL</v>
      </c>
      <c r="N247" s="61">
        <v>2</v>
      </c>
      <c r="O247" s="61">
        <v>1</v>
      </c>
      <c r="P247" s="61">
        <v>10</v>
      </c>
      <c r="Q247" s="61">
        <f t="shared" si="32"/>
        <v>2</v>
      </c>
      <c r="R247" s="61">
        <f t="shared" si="33"/>
        <v>20</v>
      </c>
      <c r="S247" s="61" t="str">
        <f t="shared" si="34"/>
        <v>B-2</v>
      </c>
      <c r="T247" s="62" t="str">
        <f t="shared" si="35"/>
        <v>IV</v>
      </c>
      <c r="U247" s="62" t="str">
        <f t="shared" si="37"/>
        <v>Aceptable</v>
      </c>
      <c r="V247" s="60">
        <v>3</v>
      </c>
      <c r="W247" s="58" t="str">
        <f>VLOOKUP(I247,Hoja2!A$3:I$54,6,0)</f>
        <v>SECUELA, CALIFICACIÓN DE ENFERMEDAD LABORAL, MUERTE</v>
      </c>
      <c r="X247" s="65"/>
      <c r="Y247" s="65"/>
      <c r="Z247" s="65"/>
      <c r="AA247" s="64" t="str">
        <f>VLOOKUP(I247,Hoja2!A$3:I$54,7,0)</f>
        <v>NS QUIMICOS</v>
      </c>
      <c r="AB247" s="64" t="str">
        <f>VLOOKUP(I247,Hoja2!A$3:I$54,8,0)</f>
        <v>BUENAS PRACTICAS, AUTOCUIDADO Y EPP</v>
      </c>
      <c r="AC247" s="65" t="str">
        <f>VLOOKUP(I247,Hoja2!A$3:I$54,9,0)</f>
        <v>FORTALECIMIENTO PVE QUÍMICO</v>
      </c>
      <c r="AD247" s="83"/>
    </row>
    <row r="248" spans="1:30" ht="15">
      <c r="A248" s="156"/>
      <c r="B248" s="153"/>
      <c r="C248" s="114"/>
      <c r="D248" s="124"/>
      <c r="E248" s="121"/>
      <c r="F248" s="121"/>
      <c r="G248" s="121"/>
      <c r="H248" s="58" t="str">
        <f>VLOOKUP(I248,Hoja2!A$3:I$54,2,0)</f>
        <v>MICROORGANISMOS</v>
      </c>
      <c r="I248" s="59" t="s">
        <v>237</v>
      </c>
      <c r="J248" s="58" t="str">
        <f>VLOOKUP(I248,Hoja2!A$3:I$54,3,0)</f>
        <v>GRIPAS, NAUSEAS, MAREOS, MALESTAR GENERAL</v>
      </c>
      <c r="K248" s="60"/>
      <c r="L248" s="58" t="str">
        <f>VLOOKUP(I248,Hoja2!A$3:I$54,4,0)</f>
        <v>PG INSPECCIONES, PG EMERGENCIA</v>
      </c>
      <c r="M248" s="58" t="str">
        <f>VLOOKUP(I248,Hoja2!A$3:I$54,5,0)</f>
        <v>PVE BIOLÓGICO</v>
      </c>
      <c r="N248" s="61">
        <v>2</v>
      </c>
      <c r="O248" s="61">
        <v>1</v>
      </c>
      <c r="P248" s="61">
        <v>10</v>
      </c>
      <c r="Q248" s="61">
        <f t="shared" si="32"/>
        <v>2</v>
      </c>
      <c r="R248" s="61">
        <f t="shared" si="33"/>
        <v>20</v>
      </c>
      <c r="S248" s="61" t="str">
        <f t="shared" si="34"/>
        <v>B-2</v>
      </c>
      <c r="T248" s="62" t="str">
        <f t="shared" si="35"/>
        <v>IV</v>
      </c>
      <c r="U248" s="62" t="str">
        <f t="shared" si="37"/>
        <v>Aceptable</v>
      </c>
      <c r="V248" s="60">
        <v>3</v>
      </c>
      <c r="W248" s="58" t="str">
        <f>VLOOKUP(I248,Hoja2!A$3:I$54,6,0)</f>
        <v>SECUELA</v>
      </c>
      <c r="X248" s="65"/>
      <c r="Y248" s="65"/>
      <c r="Z248" s="65"/>
      <c r="AA248" s="64" t="str">
        <f>VLOOKUP(I248,Hoja2!A$3:I$54,7,0)</f>
        <v>NS BIOLÓGICO</v>
      </c>
      <c r="AB248" s="64" t="str">
        <f>VLOOKUP(I248,Hoja2!A$3:I$54,8,0)</f>
        <v>N/A</v>
      </c>
      <c r="AC248" s="65" t="str">
        <f>VLOOKUP(I248,Hoja2!A$3:I$54,9,0)</f>
        <v>BUENAS PRACTICAS</v>
      </c>
      <c r="AD248" s="83"/>
    </row>
    <row r="249" spans="1:30" ht="25.5">
      <c r="A249" s="156"/>
      <c r="B249" s="153"/>
      <c r="C249" s="114"/>
      <c r="D249" s="124"/>
      <c r="E249" s="121"/>
      <c r="F249" s="121"/>
      <c r="G249" s="121"/>
      <c r="H249" s="58" t="str">
        <f>VLOOKUP(I249,Hoja2!A$3:I$54,2,0)</f>
        <v>MICROORGANISMOS EN EL AMBIENTE</v>
      </c>
      <c r="I249" s="59" t="s">
        <v>240</v>
      </c>
      <c r="J249" s="58" t="str">
        <f>VLOOKUP(I249,Hoja2!A$3:I$54,3,0)</f>
        <v>LESIONES EN LA PIEL, MALESTAR GENERAL</v>
      </c>
      <c r="K249" s="60"/>
      <c r="L249" s="58" t="str">
        <f>VLOOKUP(I249,Hoja2!A$3:I$54,4,0)</f>
        <v>PG INSPECCIONES, PG EMERGENCIA</v>
      </c>
      <c r="M249" s="58" t="str">
        <f>VLOOKUP(I249,Hoja2!A$3:I$54,5,0)</f>
        <v>PVE BIOLÓGICO, ELEMENTOS DE PROTECCION PERSONAL</v>
      </c>
      <c r="N249" s="61">
        <v>2</v>
      </c>
      <c r="O249" s="61">
        <v>3</v>
      </c>
      <c r="P249" s="61">
        <v>10</v>
      </c>
      <c r="Q249" s="61">
        <f t="shared" si="32"/>
        <v>6</v>
      </c>
      <c r="R249" s="61">
        <f t="shared" si="33"/>
        <v>60</v>
      </c>
      <c r="S249" s="61" t="str">
        <f t="shared" si="34"/>
        <v>M-6</v>
      </c>
      <c r="T249" s="62" t="str">
        <f t="shared" si="35"/>
        <v>III</v>
      </c>
      <c r="U249" s="62" t="str">
        <f t="shared" si="37"/>
        <v>Mejorable</v>
      </c>
      <c r="V249" s="60">
        <v>3</v>
      </c>
      <c r="W249" s="58" t="str">
        <f>VLOOKUP(I249,Hoja2!A$3:I$54,6,0)</f>
        <v>SECUELA, CALIFICACIÓN DE ENFERMEDAD LABORAL, MUERTE</v>
      </c>
      <c r="X249" s="65"/>
      <c r="Y249" s="65"/>
      <c r="Z249" s="65"/>
      <c r="AA249" s="64" t="str">
        <f>VLOOKUP(I249,Hoja2!A$3:I$54,7,0)</f>
        <v>NS BIOLÓGICO</v>
      </c>
      <c r="AB249" s="64" t="str">
        <f>VLOOKUP(I249,Hoja2!A$3:I$54,8,0)</f>
        <v>AUTOCIODADO E HIGIENE, USO DE EPP</v>
      </c>
      <c r="AC249" s="65" t="str">
        <f>VLOOKUP(I249,Hoja2!A$3:I$54,9,0)</f>
        <v>N/A</v>
      </c>
      <c r="AD249" s="83"/>
    </row>
    <row r="250" spans="1:30" ht="25.5">
      <c r="A250" s="156"/>
      <c r="B250" s="153"/>
      <c r="C250" s="114"/>
      <c r="D250" s="124"/>
      <c r="E250" s="121"/>
      <c r="F250" s="121"/>
      <c r="G250" s="121"/>
      <c r="H250" s="58" t="str">
        <f>VLOOKUP(I250,Hoja2!A$3:I$54,2,0)</f>
        <v>HONGOS</v>
      </c>
      <c r="I250" s="59" t="s">
        <v>113</v>
      </c>
      <c r="J250" s="58" t="str">
        <f>VLOOKUP(I250,Hoja2!A$3:I$54,3,0)</f>
        <v>LESIONES EN LA PIEL</v>
      </c>
      <c r="K250" s="60"/>
      <c r="L250" s="58" t="str">
        <f>VLOOKUP(I250,Hoja2!A$3:I$54,4,0)</f>
        <v>PG INSPECCIONES, PG EMERGENCIA</v>
      </c>
      <c r="M250" s="58" t="str">
        <f>VLOOKUP(I250,Hoja2!A$3:I$54,5,0)</f>
        <v>PVE BIOLÓGICO</v>
      </c>
      <c r="N250" s="61">
        <v>2</v>
      </c>
      <c r="O250" s="61">
        <v>1</v>
      </c>
      <c r="P250" s="61">
        <v>10</v>
      </c>
      <c r="Q250" s="61">
        <f t="shared" si="32"/>
        <v>2</v>
      </c>
      <c r="R250" s="61">
        <f t="shared" si="33"/>
        <v>20</v>
      </c>
      <c r="S250" s="61" t="str">
        <f t="shared" si="34"/>
        <v>B-2</v>
      </c>
      <c r="T250" s="62" t="str">
        <f t="shared" si="35"/>
        <v>IV</v>
      </c>
      <c r="U250" s="62" t="str">
        <f t="shared" si="37"/>
        <v>Aceptable</v>
      </c>
      <c r="V250" s="60">
        <v>3</v>
      </c>
      <c r="W250" s="58" t="str">
        <f>VLOOKUP(I250,Hoja2!A$3:I$54,6,0)</f>
        <v>SECUELA</v>
      </c>
      <c r="X250" s="65"/>
      <c r="Y250" s="65"/>
      <c r="Z250" s="65"/>
      <c r="AA250" s="64" t="str">
        <f>VLOOKUP(I250,Hoja2!A$3:I$54,7,0)</f>
        <v>NS BIOLÓGICO</v>
      </c>
      <c r="AB250" s="64" t="str">
        <f>VLOOKUP(I250,Hoja2!A$3:I$54,8,0)</f>
        <v>AUTOCUIDADO E HIGIENE, USO DE EPP</v>
      </c>
      <c r="AC250" s="65" t="str">
        <f>VLOOKUP(I250,Hoja2!A$3:I$54,9,0)</f>
        <v>N/A</v>
      </c>
      <c r="AD250" s="83"/>
    </row>
    <row r="251" spans="1:30" ht="40.5">
      <c r="A251" s="156"/>
      <c r="B251" s="153"/>
      <c r="C251" s="114"/>
      <c r="D251" s="124"/>
      <c r="E251" s="121"/>
      <c r="F251" s="121"/>
      <c r="G251" s="121"/>
      <c r="H251" s="58" t="str">
        <f>VLOOKUP(I251,Hoja2!A$3:I$54,2,0)</f>
        <v>FLUIDOS</v>
      </c>
      <c r="I251" s="59" t="s">
        <v>117</v>
      </c>
      <c r="J251" s="58" t="str">
        <f>VLOOKUP(I251,Hoja2!A$3:I$54,3,0)</f>
        <v>LESIONES DÉRMICAS</v>
      </c>
      <c r="K251" s="60"/>
      <c r="L251" s="58" t="str">
        <f>VLOOKUP(I251,Hoja2!A$3:I$54,4,0)</f>
        <v>PG INSPECCIONES, PG EMERGENCIA</v>
      </c>
      <c r="M251" s="58" t="str">
        <f>VLOOKUP(I251,Hoja2!A$3:I$54,5,0)</f>
        <v>PVE BIOLÓGICO, ELEMENTOS DE PROTECCION PERSONAL</v>
      </c>
      <c r="N251" s="61">
        <v>2</v>
      </c>
      <c r="O251" s="61">
        <v>4</v>
      </c>
      <c r="P251" s="61">
        <v>25</v>
      </c>
      <c r="Q251" s="61">
        <f t="shared" si="32"/>
        <v>8</v>
      </c>
      <c r="R251" s="61">
        <f t="shared" si="33"/>
        <v>200</v>
      </c>
      <c r="S251" s="61" t="str">
        <f t="shared" si="34"/>
        <v>M-8</v>
      </c>
      <c r="T251" s="62" t="str">
        <f t="shared" si="35"/>
        <v>II</v>
      </c>
      <c r="U251" s="62" t="str">
        <f t="shared" si="37"/>
        <v>No Aceptable o Aceptable con Control Especifico</v>
      </c>
      <c r="V251" s="60">
        <v>3</v>
      </c>
      <c r="W251" s="58" t="str">
        <f>VLOOKUP(I251,Hoja2!A$3:I$54,6,0)</f>
        <v>SECUELA, CALIFICACIÓN DE ENFERMEDAD LABORAL, MUERTE</v>
      </c>
      <c r="X251" s="65"/>
      <c r="Y251" s="65"/>
      <c r="Z251" s="65"/>
      <c r="AA251" s="64" t="str">
        <f>VLOOKUP(I251,Hoja2!A$3:I$54,7,0)</f>
        <v>NS BIOLÓGICO</v>
      </c>
      <c r="AB251" s="64" t="str">
        <f>VLOOKUP(I251,Hoja2!A$3:I$54,8,0)</f>
        <v>AUTOCUIDADO E HIGIENE, USO DE EPP</v>
      </c>
      <c r="AC251" s="65" t="str">
        <f>VLOOKUP(I251,Hoja2!A$3:I$54,9,0)</f>
        <v>N/A</v>
      </c>
      <c r="AD251" s="83"/>
    </row>
    <row r="252" spans="1:30" ht="25.5">
      <c r="A252" s="156"/>
      <c r="B252" s="153"/>
      <c r="C252" s="114"/>
      <c r="D252" s="124"/>
      <c r="E252" s="121"/>
      <c r="F252" s="121"/>
      <c r="G252" s="121"/>
      <c r="H252" s="58" t="str">
        <f>VLOOKUP(I252,Hoja2!A$3:I$54,2,0)</f>
        <v>PARÁSITOS</v>
      </c>
      <c r="I252" s="59" t="s">
        <v>119</v>
      </c>
      <c r="J252" s="58" t="str">
        <f>VLOOKUP(I252,Hoja2!A$3:I$54,3,0)</f>
        <v>LESIONES, INFECCIONES PARASITARIAS</v>
      </c>
      <c r="K252" s="60"/>
      <c r="L252" s="58" t="str">
        <f>VLOOKUP(I252,Hoja2!A$3:I$54,4,0)</f>
        <v>PG INSPECCIONES, PG EMERGENCIA</v>
      </c>
      <c r="M252" s="58" t="str">
        <f>VLOOKUP(I252,Hoja2!A$3:I$54,5,0)</f>
        <v>PVE BIOLÓGICO, ELEMENTOS DE PROTECCION PERSONAL</v>
      </c>
      <c r="N252" s="61">
        <v>2</v>
      </c>
      <c r="O252" s="61">
        <v>2</v>
      </c>
      <c r="P252" s="61">
        <v>10</v>
      </c>
      <c r="Q252" s="61">
        <f t="shared" si="32"/>
        <v>4</v>
      </c>
      <c r="R252" s="61">
        <f t="shared" si="33"/>
        <v>40</v>
      </c>
      <c r="S252" s="61" t="str">
        <f t="shared" si="34"/>
        <v>B-4</v>
      </c>
      <c r="T252" s="62" t="str">
        <f t="shared" si="35"/>
        <v>III</v>
      </c>
      <c r="U252" s="62" t="str">
        <f t="shared" si="37"/>
        <v>Mejorable</v>
      </c>
      <c r="V252" s="60">
        <v>3</v>
      </c>
      <c r="W252" s="58" t="str">
        <f>VLOOKUP(I252,Hoja2!A$3:I$54,6,0)</f>
        <v>SECUELA</v>
      </c>
      <c r="X252" s="65"/>
      <c r="Y252" s="65"/>
      <c r="Z252" s="65"/>
      <c r="AA252" s="64" t="str">
        <f>VLOOKUP(I252,Hoja2!A$3:I$54,7,0)</f>
        <v>NS BIOLÓGICO</v>
      </c>
      <c r="AB252" s="64" t="str">
        <f>VLOOKUP(I252,Hoja2!A$3:I$54,8,0)</f>
        <v>AUTOCUIDADO E HIGIENE, USO DE EPP</v>
      </c>
      <c r="AC252" s="65" t="str">
        <f>VLOOKUP(I252,Hoja2!A$3:I$54,9,0)</f>
        <v>N/A</v>
      </c>
      <c r="AD252" s="83"/>
    </row>
    <row r="253" spans="1:30" ht="25.5">
      <c r="A253" s="156"/>
      <c r="B253" s="153"/>
      <c r="C253" s="114"/>
      <c r="D253" s="124"/>
      <c r="E253" s="121"/>
      <c r="F253" s="121"/>
      <c r="G253" s="121"/>
      <c r="H253" s="58" t="str">
        <f>VLOOKUP(I253,Hoja2!A$3:I$54,2,0)</f>
        <v>ANIMALES VIVOS</v>
      </c>
      <c r="I253" s="59" t="s">
        <v>122</v>
      </c>
      <c r="J253" s="58" t="str">
        <f>VLOOKUP(I253,Hoja2!A$3:I$54,3,0)</f>
        <v>LESIONES EN TEJIDOS, INFECCIONES, ENFERMADES INFECTOCONTAGIOSAS</v>
      </c>
      <c r="K253" s="60"/>
      <c r="L253" s="58" t="str">
        <f>VLOOKUP(I253,Hoja2!A$3:I$54,4,0)</f>
        <v>PG INSPECCIONES, PG EMERGENCIA</v>
      </c>
      <c r="M253" s="58" t="str">
        <f>VLOOKUP(I253,Hoja2!A$3:I$54,5,0)</f>
        <v>ELEMENTOS DE PROTECCIÓN PERSONAL</v>
      </c>
      <c r="N253" s="61">
        <v>2</v>
      </c>
      <c r="O253" s="61">
        <v>2</v>
      </c>
      <c r="P253" s="61">
        <v>10</v>
      </c>
      <c r="Q253" s="61">
        <f t="shared" si="32"/>
        <v>4</v>
      </c>
      <c r="R253" s="61">
        <f t="shared" si="33"/>
        <v>40</v>
      </c>
      <c r="S253" s="61" t="str">
        <f t="shared" si="34"/>
        <v>B-4</v>
      </c>
      <c r="T253" s="62" t="str">
        <f t="shared" si="35"/>
        <v>III</v>
      </c>
      <c r="U253" s="62" t="str">
        <f t="shared" si="37"/>
        <v>Mejorable</v>
      </c>
      <c r="V253" s="60">
        <v>3</v>
      </c>
      <c r="W253" s="58" t="str">
        <f>VLOOKUP(I253,Hoja2!A$3:I$54,6,0)</f>
        <v>SECUELA, CALIFICACIÓN DE ENFERMEDAD LABORAL, MUERTE</v>
      </c>
      <c r="X253" s="65"/>
      <c r="Y253" s="65"/>
      <c r="Z253" s="65"/>
      <c r="AA253" s="64" t="str">
        <f>VLOOKUP(I253,Hoja2!A$3:I$54,7,0)</f>
        <v>NS BIOLÓGICO</v>
      </c>
      <c r="AB253" s="64" t="str">
        <f>VLOOKUP(I253,Hoja2!A$3:I$54,8,0)</f>
        <v>AUTOCUIDADO E HIGIENE, USO DE EPP</v>
      </c>
      <c r="AC253" s="65" t="str">
        <f>VLOOKUP(I253,Hoja2!A$3:I$54,9,0)</f>
        <v>BUENAS PRACTICAS</v>
      </c>
      <c r="AD253" s="83"/>
    </row>
    <row r="254" spans="1:30" ht="38.25">
      <c r="A254" s="156"/>
      <c r="B254" s="153"/>
      <c r="C254" s="114"/>
      <c r="D254" s="124"/>
      <c r="E254" s="121"/>
      <c r="F254" s="121"/>
      <c r="G254" s="121"/>
      <c r="H254" s="58" t="str">
        <f>VLOOKUP(I254,Hoja2!A$3:I$54,2,0)</f>
        <v>CARGA DE UN PESO MAYOR AL RECOMENDADO</v>
      </c>
      <c r="I254" s="59" t="s">
        <v>125</v>
      </c>
      <c r="J254" s="58" t="str">
        <f>VLOOKUP(I254,Hoja2!A$3:I$54,3,0)</f>
        <v>LESIONES OSTEOMUSCULARES</v>
      </c>
      <c r="K254" s="60"/>
      <c r="L254" s="58" t="str">
        <f>VLOOKUP(I254,Hoja2!A$3:I$54,4,0)</f>
        <v>PG INSPECCIONES, PG EMERGENCIA</v>
      </c>
      <c r="M254" s="58" t="str">
        <f>VLOOKUP(I254,Hoja2!A$3:I$54,5,0)</f>
        <v>PVE BIOMECÁNICO, PROGRAMA PAUSAS ACTIVAS, PG MEDICINA PREVENTIVA Y DEL TRABAJO</v>
      </c>
      <c r="N254" s="61">
        <v>2</v>
      </c>
      <c r="O254" s="61">
        <v>3</v>
      </c>
      <c r="P254" s="61">
        <v>10</v>
      </c>
      <c r="Q254" s="61">
        <f t="shared" si="32"/>
        <v>6</v>
      </c>
      <c r="R254" s="61">
        <f t="shared" si="33"/>
        <v>60</v>
      </c>
      <c r="S254" s="61" t="str">
        <f t="shared" si="34"/>
        <v>M-6</v>
      </c>
      <c r="T254" s="62" t="str">
        <f t="shared" si="35"/>
        <v>III</v>
      </c>
      <c r="U254" s="62" t="str">
        <f t="shared" si="37"/>
        <v>Mejorable</v>
      </c>
      <c r="V254" s="60">
        <v>3</v>
      </c>
      <c r="W254" s="58" t="str">
        <f>VLOOKUP(I254,Hoja2!A$3:I$54,6,0)</f>
        <v>SECUELA, CALIFICACIÓN DE ENFERMEDAD LABORAL</v>
      </c>
      <c r="X254" s="65"/>
      <c r="Y254" s="65"/>
      <c r="Z254" s="65"/>
      <c r="AA254" s="64" t="str">
        <f>VLOOKUP(I254,Hoja2!A$3:I$54,7,0)</f>
        <v>NS MANEJO DE CARGAS</v>
      </c>
      <c r="AB254" s="64" t="str">
        <f>VLOOKUP(I254,Hoja2!A$3:I$54,8,0)</f>
        <v>LEVANTAMIENTO MANUAL Y MECÁNICO DE CARGAS</v>
      </c>
      <c r="AC254" s="65" t="str">
        <f>VLOOKUP(I254,Hoja2!A$3:I$54,9,0)</f>
        <v>FORTALECIMIENTO PVE BIOMECÁNICO</v>
      </c>
      <c r="AD254" s="83"/>
    </row>
    <row r="255" spans="1:30" ht="40.5">
      <c r="A255" s="156"/>
      <c r="B255" s="153"/>
      <c r="C255" s="114"/>
      <c r="D255" s="124"/>
      <c r="E255" s="121"/>
      <c r="F255" s="121"/>
      <c r="G255" s="121"/>
      <c r="H255" s="58" t="str">
        <f>VLOOKUP(I255,Hoja2!A$3:I$54,2,0)</f>
        <v>FORZADAS, PROLONGADAS EN PERSONAL OPERATIVO</v>
      </c>
      <c r="I255" s="59" t="s">
        <v>243</v>
      </c>
      <c r="J255" s="58" t="str">
        <f>VLOOKUP(I255,Hoja2!A$3:I$54,3,0)</f>
        <v>DOLOR DE ESPALDA, LESIONES EN LA COLUMNA</v>
      </c>
      <c r="K255" s="60"/>
      <c r="L255" s="58" t="str">
        <f>VLOOKUP(I255,Hoja2!A$3:I$54,4,0)</f>
        <v>PG INSPECCIONES, PG EMERGENCIA</v>
      </c>
      <c r="M255" s="58" t="str">
        <f>VLOOKUP(I255,Hoja2!A$3:I$54,5,0)</f>
        <v>PVE BIOMECÁNICO, EXÁMENES PERIODICOS, PG MEDICINA PREVENTIVA Y DEL TRABAJO</v>
      </c>
      <c r="N255" s="61">
        <v>2</v>
      </c>
      <c r="O255" s="61">
        <v>3</v>
      </c>
      <c r="P255" s="61">
        <v>25</v>
      </c>
      <c r="Q255" s="61">
        <f t="shared" si="32"/>
        <v>6</v>
      </c>
      <c r="R255" s="61">
        <f t="shared" si="33"/>
        <v>150</v>
      </c>
      <c r="S255" s="61" t="str">
        <f t="shared" si="34"/>
        <v>M-6</v>
      </c>
      <c r="T255" s="62" t="str">
        <f t="shared" si="35"/>
        <v>II</v>
      </c>
      <c r="U255" s="62" t="str">
        <f t="shared" si="37"/>
        <v>No Aceptable o Aceptable con Control Especifico</v>
      </c>
      <c r="V255" s="60">
        <v>3</v>
      </c>
      <c r="W255" s="58" t="str">
        <f>VLOOKUP(I255,Hoja2!A$3:I$54,6,0)</f>
        <v>SECUELA, CALIFICACIÓN DE ENFERMEDAD LABORAL</v>
      </c>
      <c r="X255" s="65"/>
      <c r="Y255" s="65"/>
      <c r="Z255" s="65"/>
      <c r="AA255" s="64" t="str">
        <f>VLOOKUP(I255,Hoja2!A$3:I$54,7,0)</f>
        <v>NS MANEJO DE CARGAS</v>
      </c>
      <c r="AB255" s="64" t="str">
        <f>VLOOKUP(I255,Hoja2!A$3:I$54,8,0)</f>
        <v>HIGIENE POSTURAL</v>
      </c>
      <c r="AC255" s="65" t="str">
        <f>VLOOKUP(I255,Hoja2!A$3:I$54,9,0)</f>
        <v>FORTALECIMIENTO PVE BIOMECÁNICO</v>
      </c>
      <c r="AD255" s="83"/>
    </row>
    <row r="256" spans="1:30" ht="40.5">
      <c r="A256" s="156"/>
      <c r="B256" s="153"/>
      <c r="C256" s="114"/>
      <c r="D256" s="124"/>
      <c r="E256" s="121"/>
      <c r="F256" s="121"/>
      <c r="G256" s="121"/>
      <c r="H256" s="58" t="str">
        <f>VLOOKUP(I256,Hoja2!A$3:I$54,2,0)</f>
        <v>HIGIENE POSTURAL, MOVIMIENTOS REPETITIVOS</v>
      </c>
      <c r="I256" s="59" t="s">
        <v>245</v>
      </c>
      <c r="J256" s="58" t="str">
        <f>VLOOKUP(I256,Hoja2!A$3:I$54,3,0)</f>
        <v>LESIONES OSTEOMUSCULARES, TRANSTORNO DE TRAUMA ACUMULATIVO</v>
      </c>
      <c r="K256" s="60"/>
      <c r="L256" s="58" t="str">
        <f>VLOOKUP(I256,Hoja2!A$3:I$54,4,0)</f>
        <v>PG INSPECCIONES, PG EMERGENCIA</v>
      </c>
      <c r="M256" s="58" t="str">
        <f>VLOOKUP(I256,Hoja2!A$3:I$54,5,0)</f>
        <v>PVE BIOMECÁNICO, PG MEDICINA PREVENTIVA Y DEL TRABAJO</v>
      </c>
      <c r="N256" s="61">
        <v>2</v>
      </c>
      <c r="O256" s="61">
        <v>3</v>
      </c>
      <c r="P256" s="61">
        <v>25</v>
      </c>
      <c r="Q256" s="61">
        <f t="shared" si="32"/>
        <v>6</v>
      </c>
      <c r="R256" s="61">
        <f t="shared" si="33"/>
        <v>150</v>
      </c>
      <c r="S256" s="61" t="str">
        <f t="shared" si="34"/>
        <v>M-6</v>
      </c>
      <c r="T256" s="62" t="str">
        <f t="shared" si="35"/>
        <v>II</v>
      </c>
      <c r="U256" s="62" t="str">
        <f t="shared" si="37"/>
        <v>No Aceptable o Aceptable con Control Especifico</v>
      </c>
      <c r="V256" s="60">
        <v>3</v>
      </c>
      <c r="W256" s="58" t="str">
        <f>VLOOKUP(I256,Hoja2!A$3:I$54,6,0)</f>
        <v>SECUELA, CALIFICACIÓN DE ENFERMEDAD LABORAL</v>
      </c>
      <c r="X256" s="65"/>
      <c r="Y256" s="65"/>
      <c r="Z256" s="65"/>
      <c r="AA256" s="64" t="str">
        <f>VLOOKUP(I256,Hoja2!A$3:I$54,7,0)</f>
        <v>NS MANEJO DE CARGAS</v>
      </c>
      <c r="AB256" s="64" t="str">
        <f>VLOOKUP(I256,Hoja2!A$3:I$54,8,0)</f>
        <v>HIGIENE POSTURAL</v>
      </c>
      <c r="AC256" s="65" t="str">
        <f>VLOOKUP(I256,Hoja2!A$3:I$54,9,0)</f>
        <v>FORTALECIMIENTO PVE BIOMECÁNICO</v>
      </c>
      <c r="AD256" s="83"/>
    </row>
    <row r="257" spans="1:30" ht="25.5">
      <c r="A257" s="156"/>
      <c r="B257" s="153"/>
      <c r="C257" s="114"/>
      <c r="D257" s="124"/>
      <c r="E257" s="121"/>
      <c r="F257" s="121"/>
      <c r="G257" s="121"/>
      <c r="H257" s="58" t="str">
        <f>VLOOKUP(I257,Hoja2!A$3:I$54,2,0)</f>
        <v>RELACIONES, COHESIÓN, CALIDAD DE INTERACCIONES NO EFECTIVA, NO HAY TRABAJO EN EQUIPO</v>
      </c>
      <c r="I257" s="59" t="s">
        <v>141</v>
      </c>
      <c r="J257" s="58" t="str">
        <f>VLOOKUP(I257,Hoja2!A$3:I$54,3,0)</f>
        <v>ENFERMEDADES DIGESTIVAS, IRRITABILIDAD</v>
      </c>
      <c r="K257" s="60"/>
      <c r="L257" s="58" t="str">
        <f>VLOOKUP(I257,Hoja2!A$3:I$54,4,0)</f>
        <v>N/A</v>
      </c>
      <c r="M257" s="58" t="str">
        <f>VLOOKUP(I257,Hoja2!A$3:I$54,5,0)</f>
        <v>PVE PSICOSOCIAL</v>
      </c>
      <c r="N257" s="61">
        <v>2</v>
      </c>
      <c r="O257" s="61">
        <v>3</v>
      </c>
      <c r="P257" s="61">
        <v>10</v>
      </c>
      <c r="Q257" s="61">
        <f aca="true" t="shared" si="38" ref="Q257:Q317">N257*O257</f>
        <v>6</v>
      </c>
      <c r="R257" s="61">
        <f aca="true" t="shared" si="39" ref="R257:R317">Q257*P257</f>
        <v>60</v>
      </c>
      <c r="S257" s="61" t="str">
        <f aca="true" t="shared" si="40" ref="S257:S317">IF(Q257=40,"MA-40",IF(Q257=30,"MA-30",IF(Q257=20,"A-20",IF(Q257=10,"A-10",IF(Q257=24,"MA-24",IF(Q257=18,"A-18",IF(Q257=12,"A-12",IF(Q257=6,"M-6",IF(Q257=8,"M-8",IF(Q257=6,"M-6",IF(Q257=4,"B-4",IF(Q257=2,"B-2",))))))))))))</f>
        <v>M-6</v>
      </c>
      <c r="T257" s="62" t="str">
        <f aca="true" t="shared" si="41" ref="T257:T317">IF(R257&lt;=20,"IV",IF(R257&lt;=120,"III",IF(R257&lt;=500,"II",IF(R257&lt;=4000,"I"))))</f>
        <v>III</v>
      </c>
      <c r="U257" s="62" t="str">
        <f t="shared" si="37"/>
        <v>Mejorable</v>
      </c>
      <c r="V257" s="60">
        <v>3</v>
      </c>
      <c r="W257" s="58" t="str">
        <f>VLOOKUP(I257,Hoja2!A$3:I$54,6,0)</f>
        <v>SECUELA, CALIFICACIÓN DE ENFERMEDAD LABORAL</v>
      </c>
      <c r="X257" s="65"/>
      <c r="Y257" s="65"/>
      <c r="Z257" s="65"/>
      <c r="AA257" s="64" t="str">
        <f>VLOOKUP(I257,Hoja2!A$3:I$54,7,0)</f>
        <v>N/A</v>
      </c>
      <c r="AB257" s="64" t="str">
        <f>VLOOKUP(I257,Hoja2!A$3:I$54,8,0)</f>
        <v>N/A</v>
      </c>
      <c r="AC257" s="65" t="str">
        <f>VLOOKUP(I257,Hoja2!A$3:I$54,9,0)</f>
        <v>FORTALECIMIENTO PVE PSICOSOCIAL</v>
      </c>
      <c r="AD257" s="83"/>
    </row>
    <row r="258" spans="1:30" ht="25.5">
      <c r="A258" s="156"/>
      <c r="B258" s="153"/>
      <c r="C258" s="114"/>
      <c r="D258" s="124"/>
      <c r="E258" s="121"/>
      <c r="F258" s="121"/>
      <c r="G258" s="121"/>
      <c r="H258" s="58" t="str">
        <f>VLOOKUP(I258,Hoja2!A$3:I$54,2,0)</f>
        <v>CARGA MENTAL, DEMANDAS EMOCIONALES, INESPECIFICIDAD DE DEFINICIÓN DE ROLES, MONOTONÍA</v>
      </c>
      <c r="I258" s="59" t="s">
        <v>146</v>
      </c>
      <c r="J258" s="58" t="str">
        <f>VLOOKUP(I258,Hoja2!A$3:I$54,3,0)</f>
        <v>ESTRÉS, CEFALÉA, IRRITABILIDAD</v>
      </c>
      <c r="K258" s="60"/>
      <c r="L258" s="58" t="str">
        <f>VLOOKUP(I258,Hoja2!A$3:I$54,4,0)</f>
        <v>N/A</v>
      </c>
      <c r="M258" s="58" t="str">
        <f>VLOOKUP(I258,Hoja2!A$3:I$54,5,0)</f>
        <v>PVE PSICOSOCIAL</v>
      </c>
      <c r="N258" s="61">
        <v>2</v>
      </c>
      <c r="O258" s="61">
        <v>1</v>
      </c>
      <c r="P258" s="61">
        <v>10</v>
      </c>
      <c r="Q258" s="61">
        <f t="shared" si="38"/>
        <v>2</v>
      </c>
      <c r="R258" s="61">
        <f t="shared" si="39"/>
        <v>20</v>
      </c>
      <c r="S258" s="61" t="str">
        <f t="shared" si="40"/>
        <v>B-2</v>
      </c>
      <c r="T258" s="62" t="str">
        <f t="shared" si="41"/>
        <v>IV</v>
      </c>
      <c r="U258" s="62" t="str">
        <f t="shared" si="37"/>
        <v>Aceptable</v>
      </c>
      <c r="V258" s="60">
        <v>3</v>
      </c>
      <c r="W258" s="58" t="str">
        <f>VLOOKUP(I258,Hoja2!A$3:I$54,6,0)</f>
        <v>SECUELA, CALIFICACIÓN DE ENFERMEDAD LABORAL</v>
      </c>
      <c r="X258" s="65"/>
      <c r="Y258" s="65"/>
      <c r="Z258" s="65"/>
      <c r="AA258" s="64" t="str">
        <f>VLOOKUP(I258,Hoja2!A$3:I$54,7,0)</f>
        <v>N/A</v>
      </c>
      <c r="AB258" s="64" t="str">
        <f>VLOOKUP(I258,Hoja2!A$3:I$54,8,0)</f>
        <v>N/A</v>
      </c>
      <c r="AC258" s="65" t="str">
        <f>VLOOKUP(I258,Hoja2!A$3:I$54,9,0)</f>
        <v>FORTALECIMIENTO PVE PSICOSOCIAL</v>
      </c>
      <c r="AD258" s="83"/>
    </row>
    <row r="259" spans="1:30" ht="38.25">
      <c r="A259" s="156"/>
      <c r="B259" s="153"/>
      <c r="C259" s="114"/>
      <c r="D259" s="124"/>
      <c r="E259" s="121"/>
      <c r="F259" s="121"/>
      <c r="G259" s="121"/>
      <c r="H259" s="58" t="str">
        <f>VLOOKUP(I259,Hoja2!A$3:I$54,2,0)</f>
        <v>TECNOLOGÍA NO AVANZADA, COMUNICACIÓN NO EFECTIVA, SOBRECARGA CUANTITATIVA Y CUALITATIVA, NO HAY VARIACIÓN EN FORMA DE TRABAJO</v>
      </c>
      <c r="I259" s="59" t="s">
        <v>149</v>
      </c>
      <c r="J259" s="58" t="str">
        <f>VLOOKUP(I259,Hoja2!A$3:I$54,3,0)</f>
        <v>ENFERMEDADES DIGESTIVAS, IRRITABILIDAD</v>
      </c>
      <c r="K259" s="60"/>
      <c r="L259" s="58" t="str">
        <f>VLOOKUP(I259,Hoja2!A$3:I$54,4,0)</f>
        <v>N/A</v>
      </c>
      <c r="M259" s="58" t="str">
        <f>VLOOKUP(I259,Hoja2!A$3:I$54,5,0)</f>
        <v>PVE PSICOSOCIAL</v>
      </c>
      <c r="N259" s="61">
        <v>2</v>
      </c>
      <c r="O259" s="61">
        <v>2</v>
      </c>
      <c r="P259" s="61">
        <v>10</v>
      </c>
      <c r="Q259" s="61">
        <f t="shared" si="38"/>
        <v>4</v>
      </c>
      <c r="R259" s="61">
        <f t="shared" si="39"/>
        <v>40</v>
      </c>
      <c r="S259" s="61" t="str">
        <f t="shared" si="40"/>
        <v>B-4</v>
      </c>
      <c r="T259" s="66" t="str">
        <f t="shared" si="41"/>
        <v>III</v>
      </c>
      <c r="U259" s="66" t="str">
        <f t="shared" si="37"/>
        <v>Mejorable</v>
      </c>
      <c r="V259" s="60">
        <v>3</v>
      </c>
      <c r="W259" s="58" t="str">
        <f>VLOOKUP(I259,Hoja2!A$3:I$54,6,0)</f>
        <v>SECUELA, CALIFICACIÓN DE ENFERMEDAD LABORAL</v>
      </c>
      <c r="X259" s="65"/>
      <c r="Y259" s="65"/>
      <c r="Z259" s="65"/>
      <c r="AA259" s="64" t="str">
        <f>VLOOKUP(I259,Hoja2!A$3:I$54,7,0)</f>
        <v>N/A</v>
      </c>
      <c r="AB259" s="64" t="str">
        <f>VLOOKUP(I259,Hoja2!A$3:I$54,8,0)</f>
        <v>N/A</v>
      </c>
      <c r="AC259" s="65" t="str">
        <f>VLOOKUP(I259,Hoja2!A$3:I$54,9,0)</f>
        <v>FORTALECIMIENTO PVE PSICOSOCIAL</v>
      </c>
      <c r="AD259" s="83"/>
    </row>
    <row r="260" spans="1:30" ht="25.5">
      <c r="A260" s="156"/>
      <c r="B260" s="153"/>
      <c r="C260" s="114"/>
      <c r="D260" s="124"/>
      <c r="E260" s="121"/>
      <c r="F260" s="121"/>
      <c r="G260" s="121"/>
      <c r="H260" s="58" t="str">
        <f>VLOOKUP(I260,Hoja2!A$3:I$54,2,0)</f>
        <v>ESTILOS DE MANDO RÍGIDOS, AUSENCIA DE CAPACITACIÓN, AUSENCIA DE PROGRAMAS DE BIENESTAR</v>
      </c>
      <c r="I260" s="59" t="s">
        <v>154</v>
      </c>
      <c r="J260" s="58" t="str">
        <f>VLOOKUP(I260,Hoja2!A$3:I$54,3,0)</f>
        <v>ESTRÉS, DEPRESIÓN, DESMOTIVACIÓN, AUSENCIA DE ATENCIÓN</v>
      </c>
      <c r="K260" s="60"/>
      <c r="L260" s="58" t="str">
        <f>VLOOKUP(I260,Hoja2!A$3:I$54,4,0)</f>
        <v>N/A</v>
      </c>
      <c r="M260" s="58" t="str">
        <f>VLOOKUP(I260,Hoja2!A$3:I$54,5,0)</f>
        <v>PVE PSICOSOCIAL</v>
      </c>
      <c r="N260" s="61">
        <v>2</v>
      </c>
      <c r="O260" s="61">
        <v>2</v>
      </c>
      <c r="P260" s="61">
        <v>10</v>
      </c>
      <c r="Q260" s="61">
        <f t="shared" si="38"/>
        <v>4</v>
      </c>
      <c r="R260" s="61">
        <f t="shared" si="39"/>
        <v>40</v>
      </c>
      <c r="S260" s="61" t="str">
        <f t="shared" si="40"/>
        <v>B-4</v>
      </c>
      <c r="T260" s="66" t="str">
        <f t="shared" si="41"/>
        <v>III</v>
      </c>
      <c r="U260" s="66" t="str">
        <f t="shared" si="37"/>
        <v>Mejorable</v>
      </c>
      <c r="V260" s="60">
        <v>3</v>
      </c>
      <c r="W260" s="58" t="str">
        <f>VLOOKUP(I260,Hoja2!A$3:I$54,6,0)</f>
        <v>SECUELA, CALIFICACIÓN DE ENFERMEDAD LABORAL</v>
      </c>
      <c r="X260" s="65"/>
      <c r="Y260" s="65"/>
      <c r="Z260" s="65"/>
      <c r="AA260" s="64" t="str">
        <f>VLOOKUP(I260,Hoja2!A$3:I$54,7,0)</f>
        <v>N/A</v>
      </c>
      <c r="AB260" s="64" t="str">
        <f>VLOOKUP(I260,Hoja2!A$3:I$54,8,0)</f>
        <v>N/A</v>
      </c>
      <c r="AC260" s="65" t="str">
        <f>VLOOKUP(I260,Hoja2!A$3:I$54,9,0)</f>
        <v>FORTALECIMIENTO PVE PSICOSOCIAL</v>
      </c>
      <c r="AD260" s="83"/>
    </row>
    <row r="261" spans="1:30" ht="25.5">
      <c r="A261" s="156"/>
      <c r="B261" s="153"/>
      <c r="C261" s="114"/>
      <c r="D261" s="124"/>
      <c r="E261" s="121"/>
      <c r="F261" s="121"/>
      <c r="G261" s="121"/>
      <c r="H261" s="58" t="str">
        <f>VLOOKUP(I261,Hoja2!A$3:I$54,2,0)</f>
        <v>SISMOS, INCENDIOS, INUNDACIONES, TERREMOTOS, VENDAVALES</v>
      </c>
      <c r="I261" s="59" t="s">
        <v>250</v>
      </c>
      <c r="J261" s="58" t="str">
        <f>VLOOKUP(I261,Hoja2!A$3:I$54,3,0)</f>
        <v>LESIONES, ATRAPAMIENTO, APLASTAMIENTO, PÉRDIDAS MATERIALES</v>
      </c>
      <c r="K261" s="60"/>
      <c r="L261" s="58" t="str">
        <f>VLOOKUP(I261,Hoja2!A$3:I$54,4,0)</f>
        <v>PG INSPECCIONES, PG EMERGENCIA</v>
      </c>
      <c r="M261" s="58" t="str">
        <f>VLOOKUP(I261,Hoja2!A$3:I$54,5,0)</f>
        <v>BRIGADAS DE EMERGENCIA</v>
      </c>
      <c r="N261" s="61">
        <v>2</v>
      </c>
      <c r="O261" s="61">
        <v>2</v>
      </c>
      <c r="P261" s="61">
        <v>10</v>
      </c>
      <c r="Q261" s="61">
        <f t="shared" si="38"/>
        <v>4</v>
      </c>
      <c r="R261" s="61">
        <f t="shared" si="39"/>
        <v>40</v>
      </c>
      <c r="S261" s="61" t="str">
        <f t="shared" si="40"/>
        <v>B-4</v>
      </c>
      <c r="T261" s="66" t="str">
        <f t="shared" si="41"/>
        <v>III</v>
      </c>
      <c r="U261" s="66" t="str">
        <f t="shared" si="37"/>
        <v>Mejorable</v>
      </c>
      <c r="V261" s="60">
        <v>3</v>
      </c>
      <c r="W261" s="58" t="str">
        <f>VLOOKUP(I261,Hoja2!A$3:I$54,6,0)</f>
        <v>SECUELA, CALIFICACIÓN DE ENFERMEDAD LABORAL, MUERTE</v>
      </c>
      <c r="X261" s="65"/>
      <c r="Y261" s="65"/>
      <c r="Z261" s="65"/>
      <c r="AA261" s="64" t="str">
        <f>VLOOKUP(I261,Hoja2!A$3:I$54,7,0)</f>
        <v>NS PLANES DE EMERGENCIA</v>
      </c>
      <c r="AB261" s="64" t="str">
        <f>VLOOKUP(I261,Hoja2!A$3:I$54,8,0)</f>
        <v>N/A</v>
      </c>
      <c r="AC261" s="65" t="str">
        <f>VLOOKUP(I261,Hoja2!A$3:I$54,9,0)</f>
        <v>N/A</v>
      </c>
      <c r="AD261" s="83"/>
    </row>
    <row r="262" spans="1:30" ht="26.25" thickBot="1">
      <c r="A262" s="156"/>
      <c r="B262" s="153"/>
      <c r="C262" s="115"/>
      <c r="D262" s="125"/>
      <c r="E262" s="122"/>
      <c r="F262" s="122"/>
      <c r="G262" s="122"/>
      <c r="H262" s="93" t="str">
        <f>VLOOKUP(I262,Hoja2!A$3:I$54,2,0)</f>
        <v>LLUVIAS, GRANIZADA, HELADAS</v>
      </c>
      <c r="I262" s="94" t="s">
        <v>251</v>
      </c>
      <c r="J262" s="93" t="str">
        <f>VLOOKUP(I262,Hoja2!A$3:I$54,3,0)</f>
        <v>LESIONES, ATRAPAMIENTO, APLASTAMIENTO, PÉRDIDAS MATERIALES</v>
      </c>
      <c r="K262" s="95"/>
      <c r="L262" s="93" t="str">
        <f>VLOOKUP(I262,Hoja2!A$3:I$54,4,0)</f>
        <v>PG INSPECCIONES, PG EMERGENCIA</v>
      </c>
      <c r="M262" s="93" t="str">
        <f>VLOOKUP(I262,Hoja2!A$3:I$54,5,0)</f>
        <v>BRIGADAS DE EMERGENCIA</v>
      </c>
      <c r="N262" s="96">
        <v>2</v>
      </c>
      <c r="O262" s="96">
        <v>3</v>
      </c>
      <c r="P262" s="96">
        <v>10</v>
      </c>
      <c r="Q262" s="96">
        <f t="shared" si="38"/>
        <v>6</v>
      </c>
      <c r="R262" s="96">
        <f t="shared" si="39"/>
        <v>60</v>
      </c>
      <c r="S262" s="96" t="str">
        <f t="shared" si="40"/>
        <v>M-6</v>
      </c>
      <c r="T262" s="89" t="str">
        <f t="shared" si="41"/>
        <v>III</v>
      </c>
      <c r="U262" s="89" t="str">
        <f t="shared" si="37"/>
        <v>Mejorable</v>
      </c>
      <c r="V262" s="95">
        <v>3</v>
      </c>
      <c r="W262" s="93" t="str">
        <f>VLOOKUP(I262,Hoja2!A$3:I$54,6,0)</f>
        <v>SECUELA, CALIFICACIÓN DE ENFERMEDAD LABORAL, MUERTE</v>
      </c>
      <c r="X262" s="97"/>
      <c r="Y262" s="97"/>
      <c r="Z262" s="97"/>
      <c r="AA262" s="98" t="str">
        <f>VLOOKUP(I262,Hoja2!A$3:I$54,7,0)</f>
        <v>NS PLANES DE EMERGENCIA</v>
      </c>
      <c r="AB262" s="98" t="str">
        <f>VLOOKUP(I262,Hoja2!A$3:I$54,8,0)</f>
        <v>N/A</v>
      </c>
      <c r="AC262" s="97" t="str">
        <f>VLOOKUP(I262,Hoja2!A$3:I$54,9,0)</f>
        <v>N/A</v>
      </c>
      <c r="AD262" s="99"/>
    </row>
    <row r="263" spans="1:30" ht="25.5">
      <c r="A263" s="156"/>
      <c r="B263" s="153"/>
      <c r="C263" s="149" t="s">
        <v>291</v>
      </c>
      <c r="D263" s="146" t="s">
        <v>322</v>
      </c>
      <c r="E263" s="126" t="s">
        <v>289</v>
      </c>
      <c r="F263" s="126">
        <v>41</v>
      </c>
      <c r="G263" s="126" t="s">
        <v>256</v>
      </c>
      <c r="H263" s="100" t="str">
        <f>VLOOKUP(I263,Hoja2!A$3:I$54,2,0)</f>
        <v>INADECUADAS CONEXIONES ELÉCTRICAS, SATURACIÓN EN TOMAS DE ENERGÍA</v>
      </c>
      <c r="I263" s="101" t="s">
        <v>158</v>
      </c>
      <c r="J263" s="100" t="str">
        <f>VLOOKUP(I263,Hoja2!A$3:I$54,3,0)</f>
        <v>QUEMADURAS, ELECTROCUCIÓN, ARITMIA CARDIACA, MUERTE</v>
      </c>
      <c r="K263" s="102"/>
      <c r="L263" s="100" t="str">
        <f>VLOOKUP(I263,Hoja2!A$3:I$54,4,0)</f>
        <v>PG INSPECCIONES, PG EMERGENCIA, REQUISITOS MÍNIMOS PARA LÍNEAS ELÉCTRICAS</v>
      </c>
      <c r="M263" s="100" t="str">
        <f>VLOOKUP(I263,Hoja2!A$3:I$54,5,0)</f>
        <v>ELEMENTOS DE PROTECCIÓN PERSONAL</v>
      </c>
      <c r="N263" s="103">
        <v>10</v>
      </c>
      <c r="O263" s="103">
        <v>3</v>
      </c>
      <c r="P263" s="103">
        <v>60</v>
      </c>
      <c r="Q263" s="103">
        <f t="shared" si="38"/>
        <v>30</v>
      </c>
      <c r="R263" s="103">
        <f t="shared" si="39"/>
        <v>1800</v>
      </c>
      <c r="S263" s="103" t="str">
        <f t="shared" si="40"/>
        <v>MA-30</v>
      </c>
      <c r="T263" s="78" t="str">
        <f t="shared" si="41"/>
        <v>I</v>
      </c>
      <c r="U263" s="78" t="str">
        <f>IF(T263=0,"",IF(T263="IV","Aceptable",IF(T263="III","Mejorable",IF(T263="II","No Aceptable o Aceptable con Control Especifico",IF(T263="I","No Aceptable","")))))</f>
        <v>No Aceptable</v>
      </c>
      <c r="V263" s="102">
        <v>5</v>
      </c>
      <c r="W263" s="100" t="str">
        <f>VLOOKUP(I263,Hoja2!A$3:I$54,6,0)</f>
        <v>SECUELA, CALIFICACIÓN DE ENFERMEDAD LABORAL, MUERTE</v>
      </c>
      <c r="X263" s="104"/>
      <c r="Y263" s="104"/>
      <c r="Z263" s="104"/>
      <c r="AA263" s="105" t="str">
        <f>VLOOKUP(I263,Hoja2!A$3:I$54,7,0)</f>
        <v>NS LÍNEAS ELÉCTRICAS</v>
      </c>
      <c r="AB263" s="105" t="str">
        <f>VLOOKUP(I263,Hoja2!A$3:I$54,8,0)</f>
        <v>BUENAS PRACTICAS, APLICACIÓN DE PROCEDIMIENTOS</v>
      </c>
      <c r="AC263" s="106" t="str">
        <f>VLOOKUP(I263,Hoja2!A$3:I$54,9,0)</f>
        <v>BUENAS PRACTICAS, APLICACIÓN DE PROCEDIMIENTOS</v>
      </c>
      <c r="AD263" s="107"/>
    </row>
    <row r="264" spans="1:30" ht="25.5">
      <c r="A264" s="156"/>
      <c r="B264" s="153"/>
      <c r="C264" s="150"/>
      <c r="D264" s="147"/>
      <c r="E264" s="127"/>
      <c r="F264" s="127"/>
      <c r="G264" s="127"/>
      <c r="H264" s="67" t="str">
        <f>VLOOKUP(I264,Hoja2!A$3:I$54,2,0)</f>
        <v>INADECUADAS CONEXIONES ELÉCTRICAS, SATURACIÓN EN TOMAS DE ENERGÍA</v>
      </c>
      <c r="I264" s="68" t="s">
        <v>163</v>
      </c>
      <c r="J264" s="67" t="str">
        <f>VLOOKUP(I264,Hoja2!A$3:I$54,3,0)</f>
        <v>INTOXICACIÓN, QUEMADURAS</v>
      </c>
      <c r="K264" s="69"/>
      <c r="L264" s="67" t="str">
        <f>VLOOKUP(I264,Hoja2!A$3:I$54,4,0)</f>
        <v>PG INSPECCIONES, PG EMERGENCIA</v>
      </c>
      <c r="M264" s="67" t="str">
        <f>VLOOKUP(I264,Hoja2!A$3:I$54,5,0)</f>
        <v>BRIGADAS DE EMERGENCIA</v>
      </c>
      <c r="N264" s="70">
        <v>10</v>
      </c>
      <c r="O264" s="70">
        <v>3</v>
      </c>
      <c r="P264" s="70">
        <v>60</v>
      </c>
      <c r="Q264" s="70">
        <f t="shared" si="38"/>
        <v>30</v>
      </c>
      <c r="R264" s="70">
        <f t="shared" si="39"/>
        <v>1800</v>
      </c>
      <c r="S264" s="70" t="str">
        <f t="shared" si="40"/>
        <v>MA-30</v>
      </c>
      <c r="T264" s="62" t="str">
        <f t="shared" si="41"/>
        <v>I</v>
      </c>
      <c r="U264" s="62" t="str">
        <f aca="true" t="shared" si="42" ref="U264:U298">IF(T264=0,"",IF(T264="IV","Aceptable",IF(T264="III","Mejorable",IF(T264="II","No Aceptable o Aceptable con Control Especifico",IF(T264="I","No Aceptable","")))))</f>
        <v>No Aceptable</v>
      </c>
      <c r="V264" s="69">
        <v>5</v>
      </c>
      <c r="W264" s="67" t="str">
        <f>VLOOKUP(I264,Hoja2!A$3:I$54,6,0)</f>
        <v>SECUELA, CALIFICACIÓN DE ENFERMEDAD LABORAL, MUERTE</v>
      </c>
      <c r="X264" s="71"/>
      <c r="Y264" s="71"/>
      <c r="Z264" s="71"/>
      <c r="AA264" s="72" t="str">
        <f>VLOOKUP(I264,Hoja2!A$3:I$54,7,0)</f>
        <v>NS PLANES DE EMERGENCIA</v>
      </c>
      <c r="AB264" s="72" t="str">
        <f>VLOOKUP(I264,Hoja2!A$3:I$54,8,0)</f>
        <v>REPORTES DE CONDICIONES INSEGURAS</v>
      </c>
      <c r="AC264" s="73" t="str">
        <f>VLOOKUP(I264,Hoja2!A$3:I$54,9,0)</f>
        <v>N/A</v>
      </c>
      <c r="AD264" s="84"/>
    </row>
    <row r="265" spans="1:30" ht="40.5">
      <c r="A265" s="156"/>
      <c r="B265" s="153"/>
      <c r="C265" s="150"/>
      <c r="D265" s="147"/>
      <c r="E265" s="127"/>
      <c r="F265" s="127"/>
      <c r="G265" s="127"/>
      <c r="H265" s="67" t="str">
        <f>VLOOKUP(I265,Hoja2!A$3:I$54,2,0)</f>
        <v>ESCALERAS SIN BARANDAL, PISOS A DESNIVEL,INFRAESTRUCTURA DÉBIL, OBJETOS MAL UBICADOS, AUSENCIA DE ORDEN Y ASEO</v>
      </c>
      <c r="I265" s="68" t="s">
        <v>247</v>
      </c>
      <c r="J265" s="67" t="str">
        <f>VLOOKUP(I265,Hoja2!A$3:I$54,3,0)</f>
        <v>CAÍDAS DEL MISMO Y DISTINTO NIVEL, FRACTURAS, GOLPE CON OBJETOS, CAÍDA DE OBJETOS, OBSTRUCCIÓN DE VÍAS</v>
      </c>
      <c r="K265" s="69"/>
      <c r="L265" s="67" t="str">
        <f>VLOOKUP(I265,Hoja2!A$3:I$54,4,0)</f>
        <v>PG INSPECCIONES, PG EMERGENCIA</v>
      </c>
      <c r="M265" s="67" t="str">
        <f>VLOOKUP(I265,Hoja2!A$3:I$54,5,0)</f>
        <v>CAPACITACIÓN</v>
      </c>
      <c r="N265" s="70">
        <v>6</v>
      </c>
      <c r="O265" s="70">
        <v>3</v>
      </c>
      <c r="P265" s="70">
        <v>10</v>
      </c>
      <c r="Q265" s="70">
        <f t="shared" si="38"/>
        <v>18</v>
      </c>
      <c r="R265" s="70">
        <f t="shared" si="39"/>
        <v>180</v>
      </c>
      <c r="S265" s="70" t="str">
        <f t="shared" si="40"/>
        <v>A-18</v>
      </c>
      <c r="T265" s="62" t="str">
        <f t="shared" si="41"/>
        <v>II</v>
      </c>
      <c r="U265" s="62" t="str">
        <f t="shared" si="42"/>
        <v>No Aceptable o Aceptable con Control Especifico</v>
      </c>
      <c r="V265" s="69">
        <v>5</v>
      </c>
      <c r="W265" s="67" t="str">
        <f>VLOOKUP(I265,Hoja2!A$3:I$54,6,0)</f>
        <v>SECUELA, CALIFICACIÓN DE ENFERMEDAD LABORAL, MUERTE</v>
      </c>
      <c r="X265" s="73"/>
      <c r="Y265" s="73"/>
      <c r="Z265" s="73"/>
      <c r="AA265" s="72" t="str">
        <f>VLOOKUP(I265,Hoja2!A$3:I$54,7,0)</f>
        <v>N/A</v>
      </c>
      <c r="AB265" s="72" t="str">
        <f>VLOOKUP(I265,Hoja2!A$3:I$54,8,0)</f>
        <v>REPORTES DE CONDICIONES INSEGURAS</v>
      </c>
      <c r="AC265" s="73" t="str">
        <f>VLOOKUP(I265,Hoja2!A$3:I$54,9,0)</f>
        <v>SEGUIMIENTO A ACCIONES PREVENTIVAS Y CORRECTIVAS</v>
      </c>
      <c r="AD265" s="84"/>
    </row>
    <row r="266" spans="1:30" ht="40.5">
      <c r="A266" s="156"/>
      <c r="B266" s="153"/>
      <c r="C266" s="150"/>
      <c r="D266" s="147"/>
      <c r="E266" s="127"/>
      <c r="F266" s="127"/>
      <c r="G266" s="127"/>
      <c r="H266" s="67" t="str">
        <f>VLOOKUP(I266,Hoja2!A$3:I$54,2,0)</f>
        <v>LLUVIAS, CRECIENTE DE RIOS Y QUEBRADAS, CAÍDAS DESDE TARAVITAS Y PUENTES</v>
      </c>
      <c r="I266" s="68" t="s">
        <v>334</v>
      </c>
      <c r="J266" s="67" t="str">
        <f>VLOOKUP(I266,Hoja2!A$3:I$54,3,0)</f>
        <v>INMERSIÓN, MUERTE</v>
      </c>
      <c r="K266" s="69"/>
      <c r="L266" s="67" t="str">
        <f>VLOOKUP(I266,Hoja2!A$3:I$54,4,0)</f>
        <v>PG INSPECCIONES, PG EMERGENCIA</v>
      </c>
      <c r="M266" s="67" t="str">
        <f>VLOOKUP(I266,Hoja2!A$3:I$54,5,0)</f>
        <v>CAPACITACIÓN</v>
      </c>
      <c r="N266" s="70">
        <v>6</v>
      </c>
      <c r="O266" s="70">
        <v>3</v>
      </c>
      <c r="P266" s="70">
        <v>10</v>
      </c>
      <c r="Q266" s="70">
        <f t="shared" si="38"/>
        <v>18</v>
      </c>
      <c r="R266" s="70">
        <f t="shared" si="39"/>
        <v>180</v>
      </c>
      <c r="S266" s="70" t="str">
        <f t="shared" si="40"/>
        <v>A-18</v>
      </c>
      <c r="T266" s="66" t="str">
        <f t="shared" si="41"/>
        <v>II</v>
      </c>
      <c r="U266" s="66" t="str">
        <f t="shared" si="42"/>
        <v>No Aceptable o Aceptable con Control Especifico</v>
      </c>
      <c r="V266" s="69">
        <v>5</v>
      </c>
      <c r="W266" s="67" t="str">
        <f>VLOOKUP(I266,Hoja2!A$3:I$54,6,0)</f>
        <v>SECUELA, CALIFICACIÓN DE ENFERMEDAD LABORAL, MUERTE</v>
      </c>
      <c r="X266" s="73"/>
      <c r="Y266" s="73"/>
      <c r="Z266" s="73"/>
      <c r="AA266" s="72" t="str">
        <f>VLOOKUP(I266,Hoja2!A$3:I$54,7,0)</f>
        <v>N/A</v>
      </c>
      <c r="AB266" s="72" t="str">
        <f>VLOOKUP(I266,Hoja2!A$3:I$54,8,0)</f>
        <v>REPORTES DE CONDICIONES INSEGURAS</v>
      </c>
      <c r="AC266" s="73" t="str">
        <f>VLOOKUP(I266,Hoja2!A$3:I$54,9,0)</f>
        <v>SEGUIMIENTO A ACCIONES PREVENTIVAS Y CORRECTIVAS</v>
      </c>
      <c r="AD266" s="84"/>
    </row>
    <row r="267" spans="1:30" ht="25.5">
      <c r="A267" s="156"/>
      <c r="B267" s="153"/>
      <c r="C267" s="150"/>
      <c r="D267" s="147"/>
      <c r="E267" s="127"/>
      <c r="F267" s="127"/>
      <c r="G267" s="127"/>
      <c r="H267" s="67" t="str">
        <f>VLOOKUP(I267,Hoja2!A$3:I$54,2,0)</f>
        <v>SUPERFICIES DE TRABAJO IRREGULARES O DESLIZANTES</v>
      </c>
      <c r="I267" s="68" t="s">
        <v>248</v>
      </c>
      <c r="J267" s="67" t="str">
        <f>VLOOKUP(I267,Hoja2!A$3:I$54,3,0)</f>
        <v>CAÍDAS DEL MISMO Y DISTINTO NIVEL, FRACTURAS, GOLPE CON OBJETOS</v>
      </c>
      <c r="K267" s="69"/>
      <c r="L267" s="67" t="str">
        <f>VLOOKUP(I267,Hoja2!A$3:I$54,4,0)</f>
        <v>PG INSPECCIONES, PG EMERGENCIA</v>
      </c>
      <c r="M267" s="67" t="str">
        <f>VLOOKUP(I267,Hoja2!A$3:I$54,5,0)</f>
        <v>CAPACITACIÓN</v>
      </c>
      <c r="N267" s="70">
        <v>6</v>
      </c>
      <c r="O267" s="70">
        <v>4</v>
      </c>
      <c r="P267" s="70">
        <v>25</v>
      </c>
      <c r="Q267" s="70">
        <f t="shared" si="38"/>
        <v>24</v>
      </c>
      <c r="R267" s="70">
        <f t="shared" si="39"/>
        <v>600</v>
      </c>
      <c r="S267" s="70" t="str">
        <f t="shared" si="40"/>
        <v>MA-24</v>
      </c>
      <c r="T267" s="66" t="str">
        <f t="shared" si="41"/>
        <v>I</v>
      </c>
      <c r="U267" s="66" t="str">
        <f t="shared" si="42"/>
        <v>No Aceptable</v>
      </c>
      <c r="V267" s="69">
        <v>5</v>
      </c>
      <c r="W267" s="67" t="str">
        <f>VLOOKUP(I267,Hoja2!A$3:I$54,6,0)</f>
        <v>SECUELA, CALIFICACIÓN DE ENFERMEDAD LABORAL, MUERTE</v>
      </c>
      <c r="X267" s="73"/>
      <c r="Y267" s="73"/>
      <c r="Z267" s="73"/>
      <c r="AA267" s="72" t="str">
        <f>VLOOKUP(I267,Hoja2!A$3:I$54,7,0)</f>
        <v>N/A</v>
      </c>
      <c r="AB267" s="72" t="str">
        <f>VLOOKUP(I267,Hoja2!A$3:I$54,8,0)</f>
        <v>REPORTES DE CONDICIONES INSEGURAS</v>
      </c>
      <c r="AC267" s="73" t="str">
        <f>VLOOKUP(I267,Hoja2!A$3:I$54,9,0)</f>
        <v>SEGUIMIENTO A ACCIONES PREVENTIVAS Y CORRECTIVAS</v>
      </c>
      <c r="AD267" s="84"/>
    </row>
    <row r="268" spans="1:30" ht="40.5">
      <c r="A268" s="156"/>
      <c r="B268" s="153"/>
      <c r="C268" s="150"/>
      <c r="D268" s="147"/>
      <c r="E268" s="127"/>
      <c r="F268" s="127"/>
      <c r="G268" s="127"/>
      <c r="H268" s="67" t="str">
        <f>VLOOKUP(I268,Hoja2!A$3:I$54,2,0)</f>
        <v>SISTEMAS Y MEDIDAS DE ALMACENAMIENTO</v>
      </c>
      <c r="I268" s="68" t="s">
        <v>249</v>
      </c>
      <c r="J268" s="67" t="str">
        <f>VLOOKUP(I268,Hoja2!A$3:I$54,3,0)</f>
        <v>CAÍDAS DEL MISMO Y DISTINTO NIVEL, FRACTURAS, GOLPE CON OBJETOS, CAÍDA DE OBJETOS, OBSTRUCCIÓN DE VÍAS</v>
      </c>
      <c r="K268" s="69"/>
      <c r="L268" s="67" t="str">
        <f>VLOOKUP(I268,Hoja2!A$3:I$54,4,0)</f>
        <v>PG INSPECCIONES, PG EMERGENCIA</v>
      </c>
      <c r="M268" s="67" t="str">
        <f>VLOOKUP(I268,Hoja2!A$3:I$54,5,0)</f>
        <v>CAPACITACIÓN</v>
      </c>
      <c r="N268" s="70">
        <v>6</v>
      </c>
      <c r="O268" s="70">
        <v>3</v>
      </c>
      <c r="P268" s="70">
        <v>10</v>
      </c>
      <c r="Q268" s="70">
        <f t="shared" si="38"/>
        <v>18</v>
      </c>
      <c r="R268" s="70">
        <f t="shared" si="39"/>
        <v>180</v>
      </c>
      <c r="S268" s="70" t="str">
        <f t="shared" si="40"/>
        <v>A-18</v>
      </c>
      <c r="T268" s="66" t="str">
        <f t="shared" si="41"/>
        <v>II</v>
      </c>
      <c r="U268" s="66" t="str">
        <f t="shared" si="42"/>
        <v>No Aceptable o Aceptable con Control Especifico</v>
      </c>
      <c r="V268" s="69">
        <v>5</v>
      </c>
      <c r="W268" s="67" t="str">
        <f>VLOOKUP(I268,Hoja2!A$3:I$54,6,0)</f>
        <v>SECUELA, CALIFICACIÓN DE ENFERMEDAD LABORAL, MUERTE</v>
      </c>
      <c r="X268" s="73"/>
      <c r="Y268" s="73"/>
      <c r="Z268" s="73"/>
      <c r="AA268" s="72" t="str">
        <f>VLOOKUP(I268,Hoja2!A$3:I$54,7,0)</f>
        <v>N/A</v>
      </c>
      <c r="AB268" s="72" t="str">
        <f>VLOOKUP(I268,Hoja2!A$3:I$54,8,0)</f>
        <v>REPORTES DE CONDICIONES INSEGURAS</v>
      </c>
      <c r="AC268" s="73" t="str">
        <f>VLOOKUP(I268,Hoja2!A$3:I$54,9,0)</f>
        <v>SEGUIMIENTO A ACCIONES PREVENTIVAS Y CORRECTIVAS</v>
      </c>
      <c r="AD268" s="84"/>
    </row>
    <row r="269" spans="1:30" ht="40.5">
      <c r="A269" s="156"/>
      <c r="B269" s="153"/>
      <c r="C269" s="150"/>
      <c r="D269" s="147"/>
      <c r="E269" s="127"/>
      <c r="F269" s="127"/>
      <c r="G269" s="127"/>
      <c r="H269" s="67" t="str">
        <f>VLOOKUP(I269,Hoja2!A$3:I$54,2,0)</f>
        <v>ATROPELLAMIENTO, ENVESTIDA</v>
      </c>
      <c r="I269" s="68" t="s">
        <v>189</v>
      </c>
      <c r="J269" s="67" t="str">
        <f>VLOOKUP(I269,Hoja2!A$3:I$54,3,0)</f>
        <v>LESIONES, PÉRDIDAS MATERIALES, MUERTE</v>
      </c>
      <c r="K269" s="69"/>
      <c r="L269" s="67" t="str">
        <f>VLOOKUP(I269,Hoja2!A$3:I$54,4,0)</f>
        <v>PG INSPECCIONES, PG EMERGENCIA</v>
      </c>
      <c r="M269" s="67" t="str">
        <f>VLOOKUP(I269,Hoja2!A$3:I$54,5,0)</f>
        <v>PG SEGURIDAD VIAL</v>
      </c>
      <c r="N269" s="70">
        <v>2</v>
      </c>
      <c r="O269" s="70">
        <v>4</v>
      </c>
      <c r="P269" s="70">
        <v>25</v>
      </c>
      <c r="Q269" s="70">
        <f t="shared" si="38"/>
        <v>8</v>
      </c>
      <c r="R269" s="70">
        <f t="shared" si="39"/>
        <v>200</v>
      </c>
      <c r="S269" s="70" t="str">
        <f t="shared" si="40"/>
        <v>M-8</v>
      </c>
      <c r="T269" s="62" t="str">
        <f t="shared" si="41"/>
        <v>II</v>
      </c>
      <c r="U269" s="62" t="str">
        <f t="shared" si="42"/>
        <v>No Aceptable o Aceptable con Control Especifico</v>
      </c>
      <c r="V269" s="69">
        <v>5</v>
      </c>
      <c r="W269" s="67" t="str">
        <f>VLOOKUP(I269,Hoja2!A$3:I$54,6,0)</f>
        <v>SECUELA, CALIFICACIÓN DE ENFERMEDAD LABORAL, MUERTE</v>
      </c>
      <c r="X269" s="73"/>
      <c r="Y269" s="73"/>
      <c r="Z269" s="73"/>
      <c r="AA269" s="72" t="str">
        <f>VLOOKUP(I269,Hoja2!A$3:I$54,7,0)</f>
        <v>NS SEGURIDAD VIAL</v>
      </c>
      <c r="AB269" s="72" t="str">
        <f>VLOOKUP(I269,Hoja2!A$3:I$54,8,0)</f>
        <v>REPORTE DE CONDICIONES</v>
      </c>
      <c r="AC269" s="73" t="str">
        <f>VLOOKUP(I269,Hoja2!A$3:I$54,9,0)</f>
        <v>LISTAS PREOPERACIONALES, MANTENIMIENTO PREVENTIVO Y CORRECTIVO</v>
      </c>
      <c r="AD269" s="84"/>
    </row>
    <row r="270" spans="1:30" ht="40.5">
      <c r="A270" s="156"/>
      <c r="B270" s="153"/>
      <c r="C270" s="150"/>
      <c r="D270" s="147"/>
      <c r="E270" s="127"/>
      <c r="F270" s="127"/>
      <c r="G270" s="127"/>
      <c r="H270" s="67" t="str">
        <f>VLOOKUP(I270,Hoja2!A$3:I$54,2,0)</f>
        <v>ATRACO, ROBO, ATENTADO, SECUESTROS, DE ORDEN PÚBLICO</v>
      </c>
      <c r="I270" s="68" t="s">
        <v>180</v>
      </c>
      <c r="J270" s="67" t="str">
        <f>VLOOKUP(I270,Hoja2!A$3:I$54,3,0)</f>
        <v>HERIDAS, LESIONES FÍSICAS / PSICOLÓGICAS</v>
      </c>
      <c r="K270" s="69"/>
      <c r="L270" s="67" t="str">
        <f>VLOOKUP(I270,Hoja2!A$3:I$54,4,0)</f>
        <v>PG INSPECCIONES, PG EMERGENCIA</v>
      </c>
      <c r="M270" s="67" t="str">
        <f>VLOOKUP(I270,Hoja2!A$3:I$54,5,0)</f>
        <v>UNIFORMES CORPORATIVOS, CHAQUETAS CORPORATIVAS, CARNETIZACIÓN</v>
      </c>
      <c r="N270" s="70">
        <v>6</v>
      </c>
      <c r="O270" s="70">
        <v>3</v>
      </c>
      <c r="P270" s="70">
        <v>25</v>
      </c>
      <c r="Q270" s="70">
        <f t="shared" si="38"/>
        <v>18</v>
      </c>
      <c r="R270" s="70">
        <f t="shared" si="39"/>
        <v>450</v>
      </c>
      <c r="S270" s="70" t="str">
        <f t="shared" si="40"/>
        <v>A-18</v>
      </c>
      <c r="T270" s="62" t="str">
        <f t="shared" si="41"/>
        <v>II</v>
      </c>
      <c r="U270" s="62" t="str">
        <f t="shared" si="42"/>
        <v>No Aceptable o Aceptable con Control Especifico</v>
      </c>
      <c r="V270" s="69">
        <v>5</v>
      </c>
      <c r="W270" s="67" t="str">
        <f>VLOOKUP(I270,Hoja2!A$3:I$54,6,0)</f>
        <v>SECUELA, CALIFICACIÓN DE ENFERMEDAD LABORAL, MUERTE</v>
      </c>
      <c r="X270" s="73"/>
      <c r="Y270" s="73"/>
      <c r="Z270" s="73"/>
      <c r="AA270" s="72" t="str">
        <f>VLOOKUP(I270,Hoja2!A$3:I$54,7,0)</f>
        <v>N/A</v>
      </c>
      <c r="AB270" s="72" t="str">
        <f>VLOOKUP(I270,Hoja2!A$3:I$54,8,0)</f>
        <v>BUENAS PRACTICAS, APLICACIÓN DE PROCEDIMIENTOS</v>
      </c>
      <c r="AC270" s="73" t="str">
        <f>VLOOKUP(I270,Hoja2!A$3:I$54,9,0)</f>
        <v>BUENAS PRACTICAS</v>
      </c>
      <c r="AD270" s="84"/>
    </row>
    <row r="271" spans="1:30" ht="25.5">
      <c r="A271" s="156"/>
      <c r="B271" s="153"/>
      <c r="C271" s="150"/>
      <c r="D271" s="147"/>
      <c r="E271" s="127"/>
      <c r="F271" s="127"/>
      <c r="G271" s="127"/>
      <c r="H271" s="67" t="str">
        <f>VLOOKUP(I271,Hoja2!A$3:I$54,2,0)</f>
        <v>EXPLOSION, FUGA, DERRAME E INCENDIO</v>
      </c>
      <c r="I271" s="68" t="s">
        <v>230</v>
      </c>
      <c r="J271" s="67" t="str">
        <f>VLOOKUP(I271,Hoja2!A$3:I$54,3,0)</f>
        <v>INTOXICACIÓN, QUEMADURAS, LESIONES, ATRAPAMIENTO</v>
      </c>
      <c r="K271" s="69"/>
      <c r="L271" s="67" t="str">
        <f>VLOOKUP(I271,Hoja2!A$3:I$54,4,0)</f>
        <v>PG INSPECCIONES, PG EMERGENCIA</v>
      </c>
      <c r="M271" s="67" t="str">
        <f>VLOOKUP(I271,Hoja2!A$3:I$54,5,0)</f>
        <v>NO OBSERVADO</v>
      </c>
      <c r="N271" s="70">
        <v>2</v>
      </c>
      <c r="O271" s="70">
        <v>2</v>
      </c>
      <c r="P271" s="70">
        <v>10</v>
      </c>
      <c r="Q271" s="70">
        <f t="shared" si="38"/>
        <v>4</v>
      </c>
      <c r="R271" s="70">
        <f t="shared" si="39"/>
        <v>40</v>
      </c>
      <c r="S271" s="70" t="str">
        <f t="shared" si="40"/>
        <v>B-4</v>
      </c>
      <c r="T271" s="62" t="str">
        <f t="shared" si="41"/>
        <v>III</v>
      </c>
      <c r="U271" s="62" t="str">
        <f t="shared" si="42"/>
        <v>Mejorable</v>
      </c>
      <c r="V271" s="69">
        <v>5</v>
      </c>
      <c r="W271" s="67" t="str">
        <f>VLOOKUP(I271,Hoja2!A$3:I$54,6,0)</f>
        <v>SECUELA, CALIFICACIÓN DE ENFERMEDAD LABORAL, MUERTE</v>
      </c>
      <c r="X271" s="73"/>
      <c r="Y271" s="73"/>
      <c r="Z271" s="73"/>
      <c r="AA271" s="72" t="str">
        <f>VLOOKUP(I271,Hoja2!A$3:I$54,7,0)</f>
        <v>NS PLANES DE EMERGENCIA</v>
      </c>
      <c r="AB271" s="72" t="str">
        <f>VLOOKUP(I271,Hoja2!A$3:I$54,8,0)</f>
        <v>PROTOCOLOS DE EVACUACIÓN, PUNTO DE ENCUENTRO</v>
      </c>
      <c r="AC271" s="73" t="str">
        <f>VLOOKUP(I271,Hoja2!A$3:I$54,9,0)</f>
        <v>N/A</v>
      </c>
      <c r="AD271" s="84"/>
    </row>
    <row r="272" spans="1:30" ht="51">
      <c r="A272" s="156"/>
      <c r="B272" s="153"/>
      <c r="C272" s="150"/>
      <c r="D272" s="147"/>
      <c r="E272" s="127"/>
      <c r="F272" s="127"/>
      <c r="G272" s="127"/>
      <c r="H272" s="109" t="str">
        <f>VLOOKUP(I272,Hoja2!A$3:I$54,2,0)</f>
        <v>MÁQUINARIA Y EQUIPO</v>
      </c>
      <c r="I272" s="68" t="s">
        <v>168</v>
      </c>
      <c r="J272" s="109" t="str">
        <f>VLOOKUP(I272,Hoja2!A$3:I$54,3,0)</f>
        <v>ATRAPAMIENTO, AMPUTACIÓN, APLASTAMIENTO, FRACTURA</v>
      </c>
      <c r="K272" s="69"/>
      <c r="L272" s="109" t="str">
        <f>VLOOKUP(I272,Hoja2!A$3:I$54,4,0)</f>
        <v>PG INSPECCIONES, PG EMERGENCIA, REQUISITOS PARA MANEJO DE MÁQUINAS, REQUISITOS PARA REALIZAR LABORES EN TALLERES</v>
      </c>
      <c r="M272" s="109" t="str">
        <f>VLOOKUP(I272,Hoja2!A$3:I$54,5,0)</f>
        <v>ELEMENTOS DE PROTECCIÓN PERSONAL</v>
      </c>
      <c r="N272" s="70">
        <v>2</v>
      </c>
      <c r="O272" s="70">
        <v>1</v>
      </c>
      <c r="P272" s="70">
        <v>10</v>
      </c>
      <c r="Q272" s="70">
        <f t="shared" si="38"/>
        <v>2</v>
      </c>
      <c r="R272" s="70">
        <f t="shared" si="39"/>
        <v>20</v>
      </c>
      <c r="S272" s="70" t="str">
        <f t="shared" si="40"/>
        <v>B-2</v>
      </c>
      <c r="T272" s="62" t="str">
        <f t="shared" si="41"/>
        <v>IV</v>
      </c>
      <c r="U272" s="62" t="str">
        <f t="shared" si="42"/>
        <v>Aceptable</v>
      </c>
      <c r="V272" s="69">
        <v>5</v>
      </c>
      <c r="W272" s="109" t="str">
        <f>VLOOKUP(I272,Hoja2!A$3:I$54,6,0)</f>
        <v>SECUELA, CALIFICACIÓN DE ENFERMEDAD LABORAL, MUERTE</v>
      </c>
      <c r="X272" s="73"/>
      <c r="Y272" s="73"/>
      <c r="Z272" s="73"/>
      <c r="AA272" s="72" t="str">
        <f>VLOOKUP(I272,Hoja2!A$3:I$54,7,0)</f>
        <v>NS EQUIPOS</v>
      </c>
      <c r="AB272" s="72" t="str">
        <f>VLOOKUP(I272,Hoja2!A$3:I$54,8,0)</f>
        <v>BUENAS PRACTICAS, PROCEDIMIENTOS, INSPECCIONES PREUSO OPERACIONALES</v>
      </c>
      <c r="AC272" s="73" t="str">
        <f>VLOOKUP(I272,Hoja2!A$3:I$54,9,0)</f>
        <v>INSPECCIONES PREOPERACIONALES</v>
      </c>
      <c r="AD272" s="84"/>
    </row>
    <row r="273" spans="1:30" ht="63.75">
      <c r="A273" s="156"/>
      <c r="B273" s="153"/>
      <c r="C273" s="150"/>
      <c r="D273" s="147"/>
      <c r="E273" s="127"/>
      <c r="F273" s="127"/>
      <c r="G273" s="127"/>
      <c r="H273" s="109" t="str">
        <f>VLOOKUP(I273,Hoja2!A$3:I$54,2,0)</f>
        <v>HERRAMIENTAS MANUALES</v>
      </c>
      <c r="I273" s="68" t="s">
        <v>174</v>
      </c>
      <c r="J273" s="109" t="str">
        <f>VLOOKUP(I273,Hoja2!A$3:I$54,3,0)</f>
        <v>QUEMADURAS, LESIONES, PELLIZCOS, APLASTAMIENTOS</v>
      </c>
      <c r="K273" s="69"/>
      <c r="L273" s="109" t="str">
        <f>VLOOKUP(I273,Hoja2!A$3:I$54,4,0)</f>
        <v>REQUISITOS MANEJO DE EQUIPOS EMPLEADOS EN LABORES DE CONSTRUCCION ACUEDUCTO Y ALCANTARILLADO, PG INSPECCIONES,PG EMERGENCIA, REQUISITOS  PARA EL MANEJO DE MÁQUINAS HERRAMIENTAS</v>
      </c>
      <c r="M273" s="109" t="str">
        <f>VLOOKUP(I273,Hoja2!A$3:I$54,5,0)</f>
        <v>ELEMENTOS DE PROTECCIÓN PERSONAL</v>
      </c>
      <c r="N273" s="70">
        <v>2</v>
      </c>
      <c r="O273" s="70">
        <v>1</v>
      </c>
      <c r="P273" s="70">
        <v>10</v>
      </c>
      <c r="Q273" s="70">
        <f t="shared" si="38"/>
        <v>2</v>
      </c>
      <c r="R273" s="70">
        <f t="shared" si="39"/>
        <v>20</v>
      </c>
      <c r="S273" s="70" t="str">
        <f t="shared" si="40"/>
        <v>B-2</v>
      </c>
      <c r="T273" s="62" t="str">
        <f t="shared" si="41"/>
        <v>IV</v>
      </c>
      <c r="U273" s="62" t="str">
        <f t="shared" si="42"/>
        <v>Aceptable</v>
      </c>
      <c r="V273" s="69">
        <v>5</v>
      </c>
      <c r="W273" s="109" t="str">
        <f>VLOOKUP(I273,Hoja2!A$3:I$54,6,0)</f>
        <v>SECUELA, CALIFICACIÓN DE ENFERMEDAD LABORAL</v>
      </c>
      <c r="X273" s="73"/>
      <c r="Y273" s="73"/>
      <c r="Z273" s="73"/>
      <c r="AA273" s="72" t="str">
        <f>VLOOKUP(I273,Hoja2!A$3:I$54,7,0)</f>
        <v>NS HERRAMIENTAS</v>
      </c>
      <c r="AB273" s="72" t="str">
        <f>VLOOKUP(I273,Hoja2!A$3:I$54,8,0)</f>
        <v>BUENAS PRACTICAS,  INSPECCIONES OPERACIONALES</v>
      </c>
      <c r="AC273" s="73" t="str">
        <f>VLOOKUP(I273,Hoja2!A$3:I$54,9,0)</f>
        <v>INSPECCIONES PREOPERACIONALES</v>
      </c>
      <c r="AD273" s="84"/>
    </row>
    <row r="274" spans="1:30" ht="40.5">
      <c r="A274" s="156"/>
      <c r="B274" s="153"/>
      <c r="C274" s="150"/>
      <c r="D274" s="147"/>
      <c r="E274" s="127"/>
      <c r="F274" s="127"/>
      <c r="G274" s="127"/>
      <c r="H274" s="109" t="str">
        <f>VLOOKUP(I274,Hoja2!A$3:I$54,2,0)</f>
        <v>MANTENIMIENTO DE PUENTE GRUAS, LIMPIEZA DE CANALES, MANTENIMIENTO DE INSTALACIONES LOCATIVAS, MANTENIMIENTO Y REPARACION DE POZOS</v>
      </c>
      <c r="I274" s="68" t="s">
        <v>203</v>
      </c>
      <c r="J274" s="109" t="str">
        <f>VLOOKUP(I274,Hoja2!A$3:I$54,3,0)</f>
        <v>LESIONES, FRACTURAS</v>
      </c>
      <c r="K274" s="69"/>
      <c r="L274" s="109" t="str">
        <f>VLOOKUP(I274,Hoja2!A$3:I$54,4,0)</f>
        <v>PG INSPECCIONES, PG EMERGENCIA, REQUISITOS MÍNIMOS DE SEGURIDAD E HIGIENE PARA TRABAJOS EN ALTURAS</v>
      </c>
      <c r="M274" s="109" t="str">
        <f>VLOOKUP(I274,Hoja2!A$3:I$54,5,0)</f>
        <v>ELEMENTOS DE PROTECCIÓN PERSONAL</v>
      </c>
      <c r="N274" s="70">
        <v>6</v>
      </c>
      <c r="O274" s="70">
        <v>3</v>
      </c>
      <c r="P274" s="70">
        <v>25</v>
      </c>
      <c r="Q274" s="70">
        <f t="shared" si="38"/>
        <v>18</v>
      </c>
      <c r="R274" s="70">
        <f t="shared" si="39"/>
        <v>450</v>
      </c>
      <c r="S274" s="70" t="str">
        <f t="shared" si="40"/>
        <v>A-18</v>
      </c>
      <c r="T274" s="62" t="str">
        <f t="shared" si="41"/>
        <v>II</v>
      </c>
      <c r="U274" s="62" t="str">
        <f t="shared" si="42"/>
        <v>No Aceptable o Aceptable con Control Especifico</v>
      </c>
      <c r="V274" s="69">
        <v>5</v>
      </c>
      <c r="W274" s="109" t="str">
        <f>VLOOKUP(I274,Hoja2!A$3:I$54,6,0)</f>
        <v>SECUELA, CALIFICACIÓN DE ENFERMEDAD LABORAL, MUERTE</v>
      </c>
      <c r="X274" s="73"/>
      <c r="Y274" s="73"/>
      <c r="Z274" s="73"/>
      <c r="AA274" s="72" t="str">
        <f>VLOOKUP(I274,Hoja2!A$3:I$54,7,0)</f>
        <v>NS TRABAJO EN ALTURAS</v>
      </c>
      <c r="AB274" s="72" t="str">
        <f>VLOOKUP(I274,Hoja2!A$3:I$54,8,0)</f>
        <v>BUENAS PRACTICAS Y USO DE EPP COLECTIVOS</v>
      </c>
      <c r="AC274" s="73" t="str">
        <f>VLOOKUP(I274,Hoja2!A$3:I$54,9,0)</f>
        <v>USO EPP, LISTAS PREOPERACIONALES</v>
      </c>
      <c r="AD274" s="84"/>
    </row>
    <row r="275" spans="1:30" ht="40.5">
      <c r="A275" s="156"/>
      <c r="B275" s="153"/>
      <c r="C275" s="150"/>
      <c r="D275" s="147"/>
      <c r="E275" s="127"/>
      <c r="F275" s="127"/>
      <c r="G275" s="127"/>
      <c r="H275" s="109" t="str">
        <f>VLOOKUP(I275,Hoja2!A$3:I$54,2,0)</f>
        <v>INGRESO A POZOS, RED DE ACUEDUCTO, EXCAVACIONES</v>
      </c>
      <c r="I275" s="68" t="s">
        <v>196</v>
      </c>
      <c r="J275" s="109" t="str">
        <f>VLOOKUP(I275,Hoja2!A$3:I$54,3,0)</f>
        <v>INTOXICACIÓN, ASFIXIA</v>
      </c>
      <c r="K275" s="69"/>
      <c r="L275" s="109" t="str">
        <f>VLOOKUP(I275,Hoja2!A$3:I$54,4,0)</f>
        <v>PG INSPECCIONES, PG EMERGENCIA, REQUISITOS MÍNIMOS DE SEGURIDAD E HIGIENE PARA ESPACIOS CONFINADOS</v>
      </c>
      <c r="M275" s="109" t="str">
        <f>VLOOKUP(I275,Hoja2!A$3:I$54,5,0)</f>
        <v>ELEMENTOS DE PROTECCIÓN PERSONAL</v>
      </c>
      <c r="N275" s="70">
        <v>6</v>
      </c>
      <c r="O275" s="70">
        <v>3</v>
      </c>
      <c r="P275" s="70">
        <v>25</v>
      </c>
      <c r="Q275" s="70">
        <f t="shared" si="38"/>
        <v>18</v>
      </c>
      <c r="R275" s="70">
        <f t="shared" si="39"/>
        <v>450</v>
      </c>
      <c r="S275" s="70" t="str">
        <f t="shared" si="40"/>
        <v>A-18</v>
      </c>
      <c r="T275" s="62" t="str">
        <f t="shared" si="41"/>
        <v>II</v>
      </c>
      <c r="U275" s="62" t="str">
        <f t="shared" si="42"/>
        <v>No Aceptable o Aceptable con Control Especifico</v>
      </c>
      <c r="V275" s="69">
        <v>5</v>
      </c>
      <c r="W275" s="109" t="str">
        <f>VLOOKUP(I275,Hoja2!A$3:I$54,6,0)</f>
        <v>SECUELA, CALIFICACIÓN DE ENFERMEDAD LABORAL, MUERTE</v>
      </c>
      <c r="X275" s="73"/>
      <c r="Y275" s="73"/>
      <c r="Z275" s="73"/>
      <c r="AA275" s="72" t="str">
        <f>VLOOKUP(I275,Hoja2!A$3:I$54,7,0)</f>
        <v>NS ESPACIOS CONFINADOS</v>
      </c>
      <c r="AB275" s="72" t="str">
        <f>VLOOKUP(I275,Hoja2!A$3:I$54,8,0)</f>
        <v>BUENAS PRACTICAS, USO DE EPP Y COLECTIVOS</v>
      </c>
      <c r="AC275" s="73" t="str">
        <f>VLOOKUP(I275,Hoja2!A$3:I$54,9,0)</f>
        <v>LISTAS PREOPERACIONALES</v>
      </c>
      <c r="AD275" s="84"/>
    </row>
    <row r="276" spans="1:30" ht="38.25">
      <c r="A276" s="156"/>
      <c r="B276" s="153"/>
      <c r="C276" s="150"/>
      <c r="D276" s="147"/>
      <c r="E276" s="127"/>
      <c r="F276" s="127"/>
      <c r="G276" s="127"/>
      <c r="H276" s="67" t="str">
        <f>VLOOKUP(I276,Hoja2!A$3:I$54,2,0)</f>
        <v>CARGA Y DESCARGA DE MÁQUINARIAS Y EQUIPOS</v>
      </c>
      <c r="I276" s="68" t="s">
        <v>216</v>
      </c>
      <c r="J276" s="67" t="str">
        <f>VLOOKUP(I276,Hoja2!A$3:I$54,3,0)</f>
        <v>APLASTAMIENTO, ATRAPAMIENTO, AMPUTACIÓN, PÉRDIDAS MATERIALES, FRACTURAS</v>
      </c>
      <c r="K276" s="69"/>
      <c r="L276" s="67" t="str">
        <f>VLOOKUP(I276,Hoja2!A$3:I$54,4,0)</f>
        <v>PG INSPECCIONES, PG EMERGENCIA, REQUISITOS MÍNIMOS DE SEGURIDAD E HIGIENE PARA TRABAJOS EN ALTURAS</v>
      </c>
      <c r="M276" s="67" t="str">
        <f>VLOOKUP(I276,Hoja2!A$3:I$54,5,0)</f>
        <v>NO OBSERVADO</v>
      </c>
      <c r="N276" s="70">
        <v>2</v>
      </c>
      <c r="O276" s="70">
        <v>1</v>
      </c>
      <c r="P276" s="70">
        <v>10</v>
      </c>
      <c r="Q276" s="70">
        <f t="shared" si="38"/>
        <v>2</v>
      </c>
      <c r="R276" s="70">
        <f t="shared" si="39"/>
        <v>20</v>
      </c>
      <c r="S276" s="70" t="str">
        <f t="shared" si="40"/>
        <v>B-2</v>
      </c>
      <c r="T276" s="62" t="str">
        <f t="shared" si="41"/>
        <v>IV</v>
      </c>
      <c r="U276" s="62" t="str">
        <f t="shared" si="42"/>
        <v>Aceptable</v>
      </c>
      <c r="V276" s="69">
        <v>5</v>
      </c>
      <c r="W276" s="67" t="str">
        <f>VLOOKUP(I276,Hoja2!A$3:I$54,6,0)</f>
        <v>SECUELA, CALIFICACIÓN DE ENFERMEDAD LABORAL, MUERTE</v>
      </c>
      <c r="X276" s="73"/>
      <c r="Y276" s="73"/>
      <c r="Z276" s="73"/>
      <c r="AA276" s="72" t="str">
        <f>VLOOKUP(I276,Hoja2!A$3:I$54,7,0)</f>
        <v>NS DE IZAJE</v>
      </c>
      <c r="AB276" s="72" t="str">
        <f>VLOOKUP(I276,Hoja2!A$3:I$54,8,0)</f>
        <v>BUENAS PRACTICAS, INSPECCIONES PREOPERACIONALES</v>
      </c>
      <c r="AC276" s="73" t="str">
        <f>VLOOKUP(I276,Hoja2!A$3:I$54,9,0)</f>
        <v>USO ADECUADO DE LENGUAJE PARA OPERACIONES DE IZAJE</v>
      </c>
      <c r="AD276" s="84"/>
    </row>
    <row r="277" spans="1:30" ht="15">
      <c r="A277" s="156"/>
      <c r="B277" s="153"/>
      <c r="C277" s="150"/>
      <c r="D277" s="147"/>
      <c r="E277" s="127"/>
      <c r="F277" s="127"/>
      <c r="G277" s="127"/>
      <c r="H277" s="67" t="str">
        <f>VLOOKUP(I277,Hoja2!A$3:I$54,2,0)</f>
        <v>AUSENCIA O EXCESO DE LUZ EN UN AMBIENTE</v>
      </c>
      <c r="I277" s="68" t="s">
        <v>47</v>
      </c>
      <c r="J277" s="67" t="str">
        <f>VLOOKUP(I277,Hoja2!A$3:I$54,3,0)</f>
        <v>ESTRÉS, DIFICULTAD PARA VER, CANSANCIO VISUAL</v>
      </c>
      <c r="K277" s="69"/>
      <c r="L277" s="67" t="str">
        <f>VLOOKUP(I277,Hoja2!A$3:I$54,4,0)</f>
        <v>PG INSPECCIONES, PG EMERGENCIA</v>
      </c>
      <c r="M277" s="67" t="str">
        <f>VLOOKUP(I277,Hoja2!A$3:I$54,5,0)</f>
        <v>NO OBSERVADO</v>
      </c>
      <c r="N277" s="70">
        <v>10</v>
      </c>
      <c r="O277" s="70">
        <v>3</v>
      </c>
      <c r="P277" s="70">
        <v>25</v>
      </c>
      <c r="Q277" s="70">
        <f t="shared" si="38"/>
        <v>30</v>
      </c>
      <c r="R277" s="70">
        <f t="shared" si="39"/>
        <v>750</v>
      </c>
      <c r="S277" s="70" t="str">
        <f t="shared" si="40"/>
        <v>MA-30</v>
      </c>
      <c r="T277" s="62" t="str">
        <f t="shared" si="41"/>
        <v>I</v>
      </c>
      <c r="U277" s="62" t="str">
        <f t="shared" si="42"/>
        <v>No Aceptable</v>
      </c>
      <c r="V277" s="69">
        <v>5</v>
      </c>
      <c r="W277" s="67" t="str">
        <f>VLOOKUP(I277,Hoja2!A$3:I$54,6,0)</f>
        <v>SECUELA, CALIFICACIÓN DE ENFERMEDAD LABORAL</v>
      </c>
      <c r="X277" s="73"/>
      <c r="Y277" s="73"/>
      <c r="Z277" s="73"/>
      <c r="AA277" s="72" t="str">
        <f>VLOOKUP(I277,Hoja2!A$3:I$54,7,0)</f>
        <v>N/A</v>
      </c>
      <c r="AB277" s="72" t="str">
        <f>VLOOKUP(I277,Hoja2!A$3:I$54,8,0)</f>
        <v>AUTOCUIDADO E HIGIENE</v>
      </c>
      <c r="AC277" s="73" t="str">
        <f>VLOOKUP(I277,Hoja2!A$3:I$54,9,0)</f>
        <v>PG HIGIENE</v>
      </c>
      <c r="AD277" s="84"/>
    </row>
    <row r="278" spans="1:30" ht="15">
      <c r="A278" s="156"/>
      <c r="B278" s="153"/>
      <c r="C278" s="150"/>
      <c r="D278" s="147"/>
      <c r="E278" s="127"/>
      <c r="F278" s="127"/>
      <c r="G278" s="127"/>
      <c r="H278" s="67" t="str">
        <f>VLOOKUP(I278,Hoja2!A$3:I$54,2,0)</f>
        <v>MÁQUINARIA O EQUIPO</v>
      </c>
      <c r="I278" s="68" t="s">
        <v>54</v>
      </c>
      <c r="J278" s="67" t="str">
        <f>VLOOKUP(I278,Hoja2!A$3:I$54,3,0)</f>
        <v>SORDERA, ESTRÉS, HIPOACUSIA, CEFALÉA, IRRATIBILIDAD</v>
      </c>
      <c r="K278" s="69"/>
      <c r="L278" s="67" t="str">
        <f>VLOOKUP(I278,Hoja2!A$3:I$54,4,0)</f>
        <v>PG INSPECCIONES, PG EMERGENCIA</v>
      </c>
      <c r="M278" s="67" t="str">
        <f>VLOOKUP(I278,Hoja2!A$3:I$54,5,0)</f>
        <v>PVE RUIDO</v>
      </c>
      <c r="N278" s="70">
        <v>10</v>
      </c>
      <c r="O278" s="70">
        <v>4</v>
      </c>
      <c r="P278" s="70">
        <v>25</v>
      </c>
      <c r="Q278" s="70">
        <f t="shared" si="38"/>
        <v>40</v>
      </c>
      <c r="R278" s="70">
        <f t="shared" si="39"/>
        <v>1000</v>
      </c>
      <c r="S278" s="70" t="str">
        <f t="shared" si="40"/>
        <v>MA-40</v>
      </c>
      <c r="T278" s="62" t="str">
        <f t="shared" si="41"/>
        <v>I</v>
      </c>
      <c r="U278" s="62" t="str">
        <f t="shared" si="42"/>
        <v>No Aceptable</v>
      </c>
      <c r="V278" s="69">
        <v>5</v>
      </c>
      <c r="W278" s="67" t="str">
        <f>VLOOKUP(I278,Hoja2!A$3:I$54,6,0)</f>
        <v>SECUELA, CALIFICACIÓN DE ENFERMEDAD LABORAL</v>
      </c>
      <c r="X278" s="73"/>
      <c r="Y278" s="73"/>
      <c r="Z278" s="73"/>
      <c r="AA278" s="72" t="str">
        <f>VLOOKUP(I278,Hoja2!A$3:I$54,7,0)</f>
        <v>N/A</v>
      </c>
      <c r="AB278" s="72" t="str">
        <f>VLOOKUP(I278,Hoja2!A$3:I$54,8,0)</f>
        <v>AUTOCUIDADO E HIGIENE</v>
      </c>
      <c r="AC278" s="73" t="str">
        <f>VLOOKUP(I278,Hoja2!A$3:I$54,9,0)</f>
        <v>FORTALECIMIENTO PV RUIDO</v>
      </c>
      <c r="AD278" s="84"/>
    </row>
    <row r="279" spans="1:30" ht="15">
      <c r="A279" s="156"/>
      <c r="B279" s="153"/>
      <c r="C279" s="150"/>
      <c r="D279" s="147"/>
      <c r="E279" s="127"/>
      <c r="F279" s="127"/>
      <c r="G279" s="127"/>
      <c r="H279" s="67" t="str">
        <f>VLOOKUP(I279,Hoja2!A$3:I$54,2,0)</f>
        <v>MÁQUINARIA O EQUIPO</v>
      </c>
      <c r="I279" s="68" t="s">
        <v>59</v>
      </c>
      <c r="J279" s="67" t="str">
        <f>VLOOKUP(I279,Hoja2!A$3:I$54,3,0)</f>
        <v>MAREOS, VÓMITOS, Y SÍNTOMAS NEURÓLOGICOS</v>
      </c>
      <c r="K279" s="69"/>
      <c r="L279" s="67" t="str">
        <f>VLOOKUP(I279,Hoja2!A$3:I$54,4,0)</f>
        <v>PG INSPECCIONES, PG EMERGENCIA</v>
      </c>
      <c r="M279" s="67" t="str">
        <f>VLOOKUP(I279,Hoja2!A$3:I$54,5,0)</f>
        <v>PVE RUIDO</v>
      </c>
      <c r="N279" s="70">
        <v>2</v>
      </c>
      <c r="O279" s="70">
        <v>3</v>
      </c>
      <c r="P279" s="70">
        <v>10</v>
      </c>
      <c r="Q279" s="70">
        <f t="shared" si="38"/>
        <v>6</v>
      </c>
      <c r="R279" s="70">
        <f t="shared" si="39"/>
        <v>60</v>
      </c>
      <c r="S279" s="70" t="str">
        <f t="shared" si="40"/>
        <v>M-6</v>
      </c>
      <c r="T279" s="62" t="str">
        <f t="shared" si="41"/>
        <v>III</v>
      </c>
      <c r="U279" s="62" t="str">
        <f t="shared" si="42"/>
        <v>Mejorable</v>
      </c>
      <c r="V279" s="69">
        <v>5</v>
      </c>
      <c r="W279" s="67" t="str">
        <f>VLOOKUP(I279,Hoja2!A$3:I$54,6,0)</f>
        <v>SECUELA, CALIFICACIÓN DE ENFERMEDAD LABORAL</v>
      </c>
      <c r="X279" s="73"/>
      <c r="Y279" s="73"/>
      <c r="Z279" s="73"/>
      <c r="AA279" s="72" t="str">
        <f>VLOOKUP(I279,Hoja2!A$3:I$54,7,0)</f>
        <v>N/A</v>
      </c>
      <c r="AB279" s="72" t="str">
        <f>VLOOKUP(I279,Hoja2!A$3:I$54,8,0)</f>
        <v>AUTOCUIDADO</v>
      </c>
      <c r="AC279" s="73" t="str">
        <f>VLOOKUP(I279,Hoja2!A$3:I$54,9,0)</f>
        <v>PG HIGIENE</v>
      </c>
      <c r="AD279" s="84"/>
    </row>
    <row r="280" spans="1:30" ht="15">
      <c r="A280" s="156"/>
      <c r="B280" s="153"/>
      <c r="C280" s="150"/>
      <c r="D280" s="147"/>
      <c r="E280" s="127"/>
      <c r="F280" s="127"/>
      <c r="G280" s="127"/>
      <c r="H280" s="67" t="str">
        <f>VLOOKUP(I280,Hoja2!A$3:I$54,2,0)</f>
        <v>X, GAMMA, ALFA, BETA, NEUTRONES</v>
      </c>
      <c r="I280" s="68" t="s">
        <v>69</v>
      </c>
      <c r="J280" s="67" t="str">
        <f>VLOOKUP(I280,Hoja2!A$3:I$54,3,0)</f>
        <v>QUEMADURAS</v>
      </c>
      <c r="K280" s="69"/>
      <c r="L280" s="67" t="str">
        <f>VLOOKUP(I280,Hoja2!A$3:I$54,4,0)</f>
        <v>PG INSPECCIONES, PG EMERGENCIA</v>
      </c>
      <c r="M280" s="67" t="str">
        <f>VLOOKUP(I280,Hoja2!A$3:I$54,5,0)</f>
        <v>PVE RADIACIÓN</v>
      </c>
      <c r="N280" s="70">
        <v>2</v>
      </c>
      <c r="O280" s="70">
        <v>3</v>
      </c>
      <c r="P280" s="70">
        <v>10</v>
      </c>
      <c r="Q280" s="70">
        <f t="shared" si="38"/>
        <v>6</v>
      </c>
      <c r="R280" s="70">
        <f t="shared" si="39"/>
        <v>60</v>
      </c>
      <c r="S280" s="70" t="str">
        <f t="shared" si="40"/>
        <v>M-6</v>
      </c>
      <c r="T280" s="62" t="str">
        <f t="shared" si="41"/>
        <v>III</v>
      </c>
      <c r="U280" s="62" t="str">
        <f t="shared" si="42"/>
        <v>Mejorable</v>
      </c>
      <c r="V280" s="69">
        <v>5</v>
      </c>
      <c r="W280" s="67" t="str">
        <f>VLOOKUP(I280,Hoja2!A$3:I$54,6,0)</f>
        <v>SECUELA, CALIFICACIÓN DE ENFERMEDAD LABORAL, MUERTE</v>
      </c>
      <c r="X280" s="73"/>
      <c r="Y280" s="73"/>
      <c r="Z280" s="73"/>
      <c r="AA280" s="72" t="str">
        <f>VLOOKUP(I280,Hoja2!A$3:I$54,7,0)</f>
        <v>N/A</v>
      </c>
      <c r="AB280" s="72" t="str">
        <f>VLOOKUP(I280,Hoja2!A$3:I$54,8,0)</f>
        <v>N/A</v>
      </c>
      <c r="AC280" s="73" t="str">
        <f>VLOOKUP(I280,Hoja2!A$3:I$54,9,0)</f>
        <v>FORTALECIMIENTO PVE RADIACIÓN</v>
      </c>
      <c r="AD280" s="84"/>
    </row>
    <row r="281" spans="1:30" ht="25.5">
      <c r="A281" s="156"/>
      <c r="B281" s="153"/>
      <c r="C281" s="150"/>
      <c r="D281" s="147"/>
      <c r="E281" s="127"/>
      <c r="F281" s="127"/>
      <c r="G281" s="127"/>
      <c r="H281" s="67" t="str">
        <f>VLOOKUP(I281,Hoja2!A$3:I$54,2,0)</f>
        <v>POLVOS INORGÁNICOS</v>
      </c>
      <c r="I281" s="68" t="s">
        <v>78</v>
      </c>
      <c r="J281" s="67" t="str">
        <f>VLOOKUP(I281,Hoja2!A$3:I$54,3,0)</f>
        <v>COMPLICACIONES RESPIRATORIAS</v>
      </c>
      <c r="K281" s="69"/>
      <c r="L281" s="67" t="str">
        <f>VLOOKUP(I281,Hoja2!A$3:I$54,4,0)</f>
        <v>PG INSPECCIONES, PG EMERGENCIA, PG RIESGO QUÍMICO</v>
      </c>
      <c r="M281" s="67" t="str">
        <f>VLOOKUP(I281,Hoja2!A$3:I$54,5,0)</f>
        <v>ELEMENTOS DE PROTECCIÓN PERSONAL</v>
      </c>
      <c r="N281" s="70">
        <v>2</v>
      </c>
      <c r="O281" s="70">
        <v>3</v>
      </c>
      <c r="P281" s="70">
        <v>10</v>
      </c>
      <c r="Q281" s="70">
        <f t="shared" si="38"/>
        <v>6</v>
      </c>
      <c r="R281" s="70">
        <f t="shared" si="39"/>
        <v>60</v>
      </c>
      <c r="S281" s="70" t="str">
        <f t="shared" si="40"/>
        <v>M-6</v>
      </c>
      <c r="T281" s="62" t="str">
        <f t="shared" si="41"/>
        <v>III</v>
      </c>
      <c r="U281" s="62" t="str">
        <f t="shared" si="42"/>
        <v>Mejorable</v>
      </c>
      <c r="V281" s="69">
        <v>5</v>
      </c>
      <c r="W281" s="67" t="str">
        <f>VLOOKUP(I281,Hoja2!A$3:I$54,6,0)</f>
        <v>SECUELA, CALIFICACIÓN DE ENFERMEDAD LABORAL</v>
      </c>
      <c r="X281" s="73"/>
      <c r="Y281" s="73"/>
      <c r="Z281" s="73"/>
      <c r="AA281" s="72" t="str">
        <f>VLOOKUP(I281,Hoja2!A$3:I$54,7,0)</f>
        <v>NS QUIMICOS</v>
      </c>
      <c r="AB281" s="72" t="str">
        <f>VLOOKUP(I281,Hoja2!A$3:I$54,8,0)</f>
        <v>BUENAS PRACTICAS Y USO DE EPP</v>
      </c>
      <c r="AC281" s="73" t="str">
        <f>VLOOKUP(I281,Hoja2!A$3:I$54,9,0)</f>
        <v>PG HIGIENE</v>
      </c>
      <c r="AD281" s="84"/>
    </row>
    <row r="282" spans="1:30" ht="25.5">
      <c r="A282" s="156"/>
      <c r="B282" s="153"/>
      <c r="C282" s="150"/>
      <c r="D282" s="147"/>
      <c r="E282" s="127"/>
      <c r="F282" s="127"/>
      <c r="G282" s="127"/>
      <c r="H282" s="67" t="str">
        <f>VLOOKUP(I282,Hoja2!A$3:I$54,2,0)</f>
        <v>MATERIAL PARTICULADO</v>
      </c>
      <c r="I282" s="68" t="s">
        <v>84</v>
      </c>
      <c r="J282" s="67" t="str">
        <f>VLOOKUP(I282,Hoja2!A$3:I$54,3,0)</f>
        <v>COMPLICACIONES RESPIRATORIAS</v>
      </c>
      <c r="K282" s="69"/>
      <c r="L282" s="67" t="str">
        <f>VLOOKUP(I282,Hoja2!A$3:I$54,4,0)</f>
        <v>PG INSPECCIONES, PG EMERGENCIA, PG RIESGO QUÍMICO</v>
      </c>
      <c r="M282" s="67" t="str">
        <f>VLOOKUP(I282,Hoja2!A$3:I$54,5,0)</f>
        <v>ELEMENTOS DE PROTECCIÓN PERSONAL</v>
      </c>
      <c r="N282" s="70">
        <v>2</v>
      </c>
      <c r="O282" s="70">
        <v>1</v>
      </c>
      <c r="P282" s="70">
        <v>10</v>
      </c>
      <c r="Q282" s="70">
        <f t="shared" si="38"/>
        <v>2</v>
      </c>
      <c r="R282" s="70">
        <f t="shared" si="39"/>
        <v>20</v>
      </c>
      <c r="S282" s="70" t="str">
        <f t="shared" si="40"/>
        <v>B-2</v>
      </c>
      <c r="T282" s="62" t="str">
        <f t="shared" si="41"/>
        <v>IV</v>
      </c>
      <c r="U282" s="62" t="str">
        <f t="shared" si="42"/>
        <v>Aceptable</v>
      </c>
      <c r="V282" s="69">
        <v>5</v>
      </c>
      <c r="W282" s="67" t="str">
        <f>VLOOKUP(I282,Hoja2!A$3:I$54,6,0)</f>
        <v>SECUELA, CALIFICACIÓN DE ENFERMEDAD LABORAL</v>
      </c>
      <c r="X282" s="73"/>
      <c r="Y282" s="73"/>
      <c r="Z282" s="73"/>
      <c r="AA282" s="72" t="str">
        <f>VLOOKUP(I282,Hoja2!A$3:I$54,7,0)</f>
        <v>NS QUIMICOS</v>
      </c>
      <c r="AB282" s="72" t="str">
        <f>VLOOKUP(I282,Hoja2!A$3:I$54,8,0)</f>
        <v>BUENAS PRACTICAS Y USO DE EPP</v>
      </c>
      <c r="AC282" s="73" t="str">
        <f>VLOOKUP(I282,Hoja2!A$3:I$54,9,0)</f>
        <v>FORTALECIMIENTO PVE QUÍMICO</v>
      </c>
      <c r="AD282" s="84"/>
    </row>
    <row r="283" spans="1:30" ht="25.5">
      <c r="A283" s="156"/>
      <c r="B283" s="153"/>
      <c r="C283" s="150"/>
      <c r="D283" s="147"/>
      <c r="E283" s="127"/>
      <c r="F283" s="127"/>
      <c r="G283" s="127"/>
      <c r="H283" s="67" t="str">
        <f>VLOOKUP(I283,Hoja2!A$3:I$54,2,0)</f>
        <v>HUMOS METÁLICOS O NO METÁLICOS</v>
      </c>
      <c r="I283" s="68" t="s">
        <v>93</v>
      </c>
      <c r="J283" s="67" t="str">
        <f>VLOOKUP(I283,Hoja2!A$3:I$54,3,0)</f>
        <v>COMPLICACIONES RESPIRATORIAS</v>
      </c>
      <c r="K283" s="69"/>
      <c r="L283" s="67" t="str">
        <f>VLOOKUP(I283,Hoja2!A$3:I$54,4,0)</f>
        <v>PG INSPECCIONES, PG EMERGENCIA, PG RIESGO QUÍMICO</v>
      </c>
      <c r="M283" s="67" t="str">
        <f>VLOOKUP(I283,Hoja2!A$3:I$54,5,0)</f>
        <v>ELEMENTOS DE PROTECCIÓN PERSONAL</v>
      </c>
      <c r="N283" s="70">
        <v>2</v>
      </c>
      <c r="O283" s="70">
        <v>1</v>
      </c>
      <c r="P283" s="70">
        <v>10</v>
      </c>
      <c r="Q283" s="70">
        <f t="shared" si="38"/>
        <v>2</v>
      </c>
      <c r="R283" s="70">
        <f t="shared" si="39"/>
        <v>20</v>
      </c>
      <c r="S283" s="70" t="str">
        <f t="shared" si="40"/>
        <v>B-2</v>
      </c>
      <c r="T283" s="62" t="str">
        <f t="shared" si="41"/>
        <v>IV</v>
      </c>
      <c r="U283" s="62" t="str">
        <f t="shared" si="42"/>
        <v>Aceptable</v>
      </c>
      <c r="V283" s="69">
        <v>5</v>
      </c>
      <c r="W283" s="67" t="str">
        <f>VLOOKUP(I283,Hoja2!A$3:I$54,6,0)</f>
        <v>SECUELA, CALIFICACIÓN DE ENFERMEDAD LABORAL, MUERTE</v>
      </c>
      <c r="X283" s="73"/>
      <c r="Y283" s="73"/>
      <c r="Z283" s="73"/>
      <c r="AA283" s="72" t="str">
        <f>VLOOKUP(I283,Hoja2!A$3:I$54,7,0)</f>
        <v>NS QUIMICOS</v>
      </c>
      <c r="AB283" s="72" t="str">
        <f>VLOOKUP(I283,Hoja2!A$3:I$54,8,0)</f>
        <v>BUENAS PRACTICAS, AUTOCUIDADO Y EPP</v>
      </c>
      <c r="AC283" s="73" t="str">
        <f>VLOOKUP(I283,Hoja2!A$3:I$54,9,0)</f>
        <v>FORTALECIMIENTO PVE QUÍMICO</v>
      </c>
      <c r="AD283" s="84"/>
    </row>
    <row r="284" spans="1:30" ht="15">
      <c r="A284" s="156"/>
      <c r="B284" s="153"/>
      <c r="C284" s="150"/>
      <c r="D284" s="147"/>
      <c r="E284" s="127"/>
      <c r="F284" s="127"/>
      <c r="G284" s="127"/>
      <c r="H284" s="67" t="str">
        <f>VLOOKUP(I284,Hoja2!A$3:I$54,2,0)</f>
        <v>MICROORGANISMOS</v>
      </c>
      <c r="I284" s="68" t="s">
        <v>237</v>
      </c>
      <c r="J284" s="67" t="str">
        <f>VLOOKUP(I284,Hoja2!A$3:I$54,3,0)</f>
        <v>GRIPAS, NAUSEAS, MAREOS, MALESTAR GENERAL</v>
      </c>
      <c r="K284" s="69"/>
      <c r="L284" s="67" t="str">
        <f>VLOOKUP(I284,Hoja2!A$3:I$54,4,0)</f>
        <v>PG INSPECCIONES, PG EMERGENCIA</v>
      </c>
      <c r="M284" s="67" t="str">
        <f>VLOOKUP(I284,Hoja2!A$3:I$54,5,0)</f>
        <v>PVE BIOLÓGICO</v>
      </c>
      <c r="N284" s="70">
        <v>2</v>
      </c>
      <c r="O284" s="70">
        <v>1</v>
      </c>
      <c r="P284" s="70">
        <v>10</v>
      </c>
      <c r="Q284" s="70">
        <f t="shared" si="38"/>
        <v>2</v>
      </c>
      <c r="R284" s="70">
        <f t="shared" si="39"/>
        <v>20</v>
      </c>
      <c r="S284" s="70" t="str">
        <f t="shared" si="40"/>
        <v>B-2</v>
      </c>
      <c r="T284" s="62" t="str">
        <f t="shared" si="41"/>
        <v>IV</v>
      </c>
      <c r="U284" s="62" t="str">
        <f t="shared" si="42"/>
        <v>Aceptable</v>
      </c>
      <c r="V284" s="69">
        <v>5</v>
      </c>
      <c r="W284" s="67" t="str">
        <f>VLOOKUP(I284,Hoja2!A$3:I$54,6,0)</f>
        <v>SECUELA</v>
      </c>
      <c r="X284" s="73"/>
      <c r="Y284" s="73"/>
      <c r="Z284" s="73"/>
      <c r="AA284" s="72" t="str">
        <f>VLOOKUP(I284,Hoja2!A$3:I$54,7,0)</f>
        <v>NS BIOLÓGICO</v>
      </c>
      <c r="AB284" s="72" t="str">
        <f>VLOOKUP(I284,Hoja2!A$3:I$54,8,0)</f>
        <v>N/A</v>
      </c>
      <c r="AC284" s="73" t="str">
        <f>VLOOKUP(I284,Hoja2!A$3:I$54,9,0)</f>
        <v>BUENAS PRACTICAS</v>
      </c>
      <c r="AD284" s="84"/>
    </row>
    <row r="285" spans="1:30" ht="25.5">
      <c r="A285" s="156"/>
      <c r="B285" s="153"/>
      <c r="C285" s="150"/>
      <c r="D285" s="147"/>
      <c r="E285" s="127"/>
      <c r="F285" s="127"/>
      <c r="G285" s="127"/>
      <c r="H285" s="67" t="str">
        <f>VLOOKUP(I285,Hoja2!A$3:I$54,2,0)</f>
        <v>MICROORGANISMOS EN EL AMBIENTE</v>
      </c>
      <c r="I285" s="68" t="s">
        <v>240</v>
      </c>
      <c r="J285" s="67" t="str">
        <f>VLOOKUP(I285,Hoja2!A$3:I$54,3,0)</f>
        <v>LESIONES EN LA PIEL, MALESTAR GENERAL</v>
      </c>
      <c r="K285" s="69"/>
      <c r="L285" s="67" t="str">
        <f>VLOOKUP(I285,Hoja2!A$3:I$54,4,0)</f>
        <v>PG INSPECCIONES, PG EMERGENCIA</v>
      </c>
      <c r="M285" s="67" t="str">
        <f>VLOOKUP(I285,Hoja2!A$3:I$54,5,0)</f>
        <v>PVE BIOLÓGICO, ELEMENTOS DE PROTECCION PERSONAL</v>
      </c>
      <c r="N285" s="70">
        <v>2</v>
      </c>
      <c r="O285" s="70">
        <v>3</v>
      </c>
      <c r="P285" s="70">
        <v>10</v>
      </c>
      <c r="Q285" s="70">
        <f t="shared" si="38"/>
        <v>6</v>
      </c>
      <c r="R285" s="70">
        <f t="shared" si="39"/>
        <v>60</v>
      </c>
      <c r="S285" s="70" t="str">
        <f t="shared" si="40"/>
        <v>M-6</v>
      </c>
      <c r="T285" s="62" t="str">
        <f t="shared" si="41"/>
        <v>III</v>
      </c>
      <c r="U285" s="62" t="str">
        <f t="shared" si="42"/>
        <v>Mejorable</v>
      </c>
      <c r="V285" s="69">
        <v>5</v>
      </c>
      <c r="W285" s="67" t="str">
        <f>VLOOKUP(I285,Hoja2!A$3:I$54,6,0)</f>
        <v>SECUELA, CALIFICACIÓN DE ENFERMEDAD LABORAL, MUERTE</v>
      </c>
      <c r="X285" s="73"/>
      <c r="Y285" s="73"/>
      <c r="Z285" s="73"/>
      <c r="AA285" s="72" t="str">
        <f>VLOOKUP(I285,Hoja2!A$3:I$54,7,0)</f>
        <v>NS BIOLÓGICO</v>
      </c>
      <c r="AB285" s="72" t="str">
        <f>VLOOKUP(I285,Hoja2!A$3:I$54,8,0)</f>
        <v>AUTOCIODADO E HIGIENE, USO DE EPP</v>
      </c>
      <c r="AC285" s="73" t="str">
        <f>VLOOKUP(I285,Hoja2!A$3:I$54,9,0)</f>
        <v>N/A</v>
      </c>
      <c r="AD285" s="84"/>
    </row>
    <row r="286" spans="1:30" ht="25.5">
      <c r="A286" s="156"/>
      <c r="B286" s="153"/>
      <c r="C286" s="150"/>
      <c r="D286" s="147"/>
      <c r="E286" s="127"/>
      <c r="F286" s="127"/>
      <c r="G286" s="127"/>
      <c r="H286" s="67" t="str">
        <f>VLOOKUP(I286,Hoja2!A$3:I$54,2,0)</f>
        <v>HONGOS</v>
      </c>
      <c r="I286" s="68" t="s">
        <v>113</v>
      </c>
      <c r="J286" s="67" t="str">
        <f>VLOOKUP(I286,Hoja2!A$3:I$54,3,0)</f>
        <v>LESIONES EN LA PIEL</v>
      </c>
      <c r="K286" s="69"/>
      <c r="L286" s="67" t="str">
        <f>VLOOKUP(I286,Hoja2!A$3:I$54,4,0)</f>
        <v>PG INSPECCIONES, PG EMERGENCIA</v>
      </c>
      <c r="M286" s="67" t="str">
        <f>VLOOKUP(I286,Hoja2!A$3:I$54,5,0)</f>
        <v>PVE BIOLÓGICO</v>
      </c>
      <c r="N286" s="70">
        <v>2</v>
      </c>
      <c r="O286" s="70">
        <v>1</v>
      </c>
      <c r="P286" s="70">
        <v>10</v>
      </c>
      <c r="Q286" s="70">
        <f t="shared" si="38"/>
        <v>2</v>
      </c>
      <c r="R286" s="70">
        <f t="shared" si="39"/>
        <v>20</v>
      </c>
      <c r="S286" s="70" t="str">
        <f t="shared" si="40"/>
        <v>B-2</v>
      </c>
      <c r="T286" s="62" t="str">
        <f t="shared" si="41"/>
        <v>IV</v>
      </c>
      <c r="U286" s="62" t="str">
        <f t="shared" si="42"/>
        <v>Aceptable</v>
      </c>
      <c r="V286" s="69">
        <v>5</v>
      </c>
      <c r="W286" s="67" t="str">
        <f>VLOOKUP(I286,Hoja2!A$3:I$54,6,0)</f>
        <v>SECUELA</v>
      </c>
      <c r="X286" s="73"/>
      <c r="Y286" s="73"/>
      <c r="Z286" s="73"/>
      <c r="AA286" s="72" t="str">
        <f>VLOOKUP(I286,Hoja2!A$3:I$54,7,0)</f>
        <v>NS BIOLÓGICO</v>
      </c>
      <c r="AB286" s="72" t="str">
        <f>VLOOKUP(I286,Hoja2!A$3:I$54,8,0)</f>
        <v>AUTOCUIDADO E HIGIENE, USO DE EPP</v>
      </c>
      <c r="AC286" s="73" t="str">
        <f>VLOOKUP(I286,Hoja2!A$3:I$54,9,0)</f>
        <v>N/A</v>
      </c>
      <c r="AD286" s="84"/>
    </row>
    <row r="287" spans="1:30" ht="40.5">
      <c r="A287" s="156"/>
      <c r="B287" s="153"/>
      <c r="C287" s="150"/>
      <c r="D287" s="147"/>
      <c r="E287" s="127"/>
      <c r="F287" s="127"/>
      <c r="G287" s="127"/>
      <c r="H287" s="67" t="str">
        <f>VLOOKUP(I287,Hoja2!A$3:I$54,2,0)</f>
        <v>FLUIDOS</v>
      </c>
      <c r="I287" s="68" t="s">
        <v>117</v>
      </c>
      <c r="J287" s="67" t="str">
        <f>VLOOKUP(I287,Hoja2!A$3:I$54,3,0)</f>
        <v>LESIONES DÉRMICAS</v>
      </c>
      <c r="K287" s="69"/>
      <c r="L287" s="67" t="str">
        <f>VLOOKUP(I287,Hoja2!A$3:I$54,4,0)</f>
        <v>PG INSPECCIONES, PG EMERGENCIA</v>
      </c>
      <c r="M287" s="67" t="str">
        <f>VLOOKUP(I287,Hoja2!A$3:I$54,5,0)</f>
        <v>PVE BIOLÓGICO, ELEMENTOS DE PROTECCION PERSONAL</v>
      </c>
      <c r="N287" s="70">
        <v>2</v>
      </c>
      <c r="O287" s="70">
        <v>4</v>
      </c>
      <c r="P287" s="70">
        <v>25</v>
      </c>
      <c r="Q287" s="70">
        <f t="shared" si="38"/>
        <v>8</v>
      </c>
      <c r="R287" s="70">
        <f t="shared" si="39"/>
        <v>200</v>
      </c>
      <c r="S287" s="70" t="str">
        <f t="shared" si="40"/>
        <v>M-8</v>
      </c>
      <c r="T287" s="62" t="str">
        <f t="shared" si="41"/>
        <v>II</v>
      </c>
      <c r="U287" s="62" t="str">
        <f t="shared" si="42"/>
        <v>No Aceptable o Aceptable con Control Especifico</v>
      </c>
      <c r="V287" s="69">
        <v>5</v>
      </c>
      <c r="W287" s="67" t="str">
        <f>VLOOKUP(I287,Hoja2!A$3:I$54,6,0)</f>
        <v>SECUELA, CALIFICACIÓN DE ENFERMEDAD LABORAL, MUERTE</v>
      </c>
      <c r="X287" s="73"/>
      <c r="Y287" s="73"/>
      <c r="Z287" s="73"/>
      <c r="AA287" s="72" t="str">
        <f>VLOOKUP(I287,Hoja2!A$3:I$54,7,0)</f>
        <v>NS BIOLÓGICO</v>
      </c>
      <c r="AB287" s="72" t="str">
        <f>VLOOKUP(I287,Hoja2!A$3:I$54,8,0)</f>
        <v>AUTOCUIDADO E HIGIENE, USO DE EPP</v>
      </c>
      <c r="AC287" s="73" t="str">
        <f>VLOOKUP(I287,Hoja2!A$3:I$54,9,0)</f>
        <v>N/A</v>
      </c>
      <c r="AD287" s="84"/>
    </row>
    <row r="288" spans="1:30" ht="25.5">
      <c r="A288" s="156"/>
      <c r="B288" s="153"/>
      <c r="C288" s="150"/>
      <c r="D288" s="147"/>
      <c r="E288" s="127"/>
      <c r="F288" s="127"/>
      <c r="G288" s="127"/>
      <c r="H288" s="67" t="str">
        <f>VLOOKUP(I288,Hoja2!A$3:I$54,2,0)</f>
        <v>PARÁSITOS</v>
      </c>
      <c r="I288" s="68" t="s">
        <v>119</v>
      </c>
      <c r="J288" s="67" t="str">
        <f>VLOOKUP(I288,Hoja2!A$3:I$54,3,0)</f>
        <v>LESIONES, INFECCIONES PARASITARIAS</v>
      </c>
      <c r="K288" s="69"/>
      <c r="L288" s="67" t="str">
        <f>VLOOKUP(I288,Hoja2!A$3:I$54,4,0)</f>
        <v>PG INSPECCIONES, PG EMERGENCIA</v>
      </c>
      <c r="M288" s="67" t="str">
        <f>VLOOKUP(I288,Hoja2!A$3:I$54,5,0)</f>
        <v>PVE BIOLÓGICO, ELEMENTOS DE PROTECCION PERSONAL</v>
      </c>
      <c r="N288" s="70">
        <v>2</v>
      </c>
      <c r="O288" s="70">
        <v>2</v>
      </c>
      <c r="P288" s="70">
        <v>10</v>
      </c>
      <c r="Q288" s="70">
        <f t="shared" si="38"/>
        <v>4</v>
      </c>
      <c r="R288" s="70">
        <f t="shared" si="39"/>
        <v>40</v>
      </c>
      <c r="S288" s="70" t="str">
        <f t="shared" si="40"/>
        <v>B-4</v>
      </c>
      <c r="T288" s="62" t="str">
        <f t="shared" si="41"/>
        <v>III</v>
      </c>
      <c r="U288" s="62" t="str">
        <f t="shared" si="42"/>
        <v>Mejorable</v>
      </c>
      <c r="V288" s="69">
        <v>5</v>
      </c>
      <c r="W288" s="67" t="str">
        <f>VLOOKUP(I288,Hoja2!A$3:I$54,6,0)</f>
        <v>SECUELA</v>
      </c>
      <c r="X288" s="73"/>
      <c r="Y288" s="73"/>
      <c r="Z288" s="73"/>
      <c r="AA288" s="72" t="str">
        <f>VLOOKUP(I288,Hoja2!A$3:I$54,7,0)</f>
        <v>NS BIOLÓGICO</v>
      </c>
      <c r="AB288" s="72" t="str">
        <f>VLOOKUP(I288,Hoja2!A$3:I$54,8,0)</f>
        <v>AUTOCUIDADO E HIGIENE, USO DE EPP</v>
      </c>
      <c r="AC288" s="73" t="str">
        <f>VLOOKUP(I288,Hoja2!A$3:I$54,9,0)</f>
        <v>N/A</v>
      </c>
      <c r="AD288" s="84"/>
    </row>
    <row r="289" spans="1:30" ht="25.5">
      <c r="A289" s="156"/>
      <c r="B289" s="153"/>
      <c r="C289" s="150"/>
      <c r="D289" s="147"/>
      <c r="E289" s="127"/>
      <c r="F289" s="127"/>
      <c r="G289" s="127"/>
      <c r="H289" s="67" t="str">
        <f>VLOOKUP(I289,Hoja2!A$3:I$54,2,0)</f>
        <v>ANIMALES VIVOS</v>
      </c>
      <c r="I289" s="68" t="s">
        <v>122</v>
      </c>
      <c r="J289" s="67" t="str">
        <f>VLOOKUP(I289,Hoja2!A$3:I$54,3,0)</f>
        <v>LESIONES EN TEJIDOS, INFECCIONES, ENFERMADES INFECTOCONTAGIOSAS</v>
      </c>
      <c r="K289" s="69"/>
      <c r="L289" s="67" t="str">
        <f>VLOOKUP(I289,Hoja2!A$3:I$54,4,0)</f>
        <v>PG INSPECCIONES, PG EMERGENCIA</v>
      </c>
      <c r="M289" s="67" t="str">
        <f>VLOOKUP(I289,Hoja2!A$3:I$54,5,0)</f>
        <v>ELEMENTOS DE PROTECCIÓN PERSONAL</v>
      </c>
      <c r="N289" s="70">
        <v>2</v>
      </c>
      <c r="O289" s="70">
        <v>2</v>
      </c>
      <c r="P289" s="70">
        <v>10</v>
      </c>
      <c r="Q289" s="70">
        <f t="shared" si="38"/>
        <v>4</v>
      </c>
      <c r="R289" s="70">
        <f t="shared" si="39"/>
        <v>40</v>
      </c>
      <c r="S289" s="70" t="str">
        <f t="shared" si="40"/>
        <v>B-4</v>
      </c>
      <c r="T289" s="62" t="str">
        <f t="shared" si="41"/>
        <v>III</v>
      </c>
      <c r="U289" s="62" t="str">
        <f t="shared" si="42"/>
        <v>Mejorable</v>
      </c>
      <c r="V289" s="69">
        <v>5</v>
      </c>
      <c r="W289" s="67" t="str">
        <f>VLOOKUP(I289,Hoja2!A$3:I$54,6,0)</f>
        <v>SECUELA, CALIFICACIÓN DE ENFERMEDAD LABORAL, MUERTE</v>
      </c>
      <c r="X289" s="73"/>
      <c r="Y289" s="73"/>
      <c r="Z289" s="73"/>
      <c r="AA289" s="72" t="str">
        <f>VLOOKUP(I289,Hoja2!A$3:I$54,7,0)</f>
        <v>NS BIOLÓGICO</v>
      </c>
      <c r="AB289" s="72" t="str">
        <f>VLOOKUP(I289,Hoja2!A$3:I$54,8,0)</f>
        <v>AUTOCUIDADO E HIGIENE, USO DE EPP</v>
      </c>
      <c r="AC289" s="73" t="str">
        <f>VLOOKUP(I289,Hoja2!A$3:I$54,9,0)</f>
        <v>BUENAS PRACTICAS</v>
      </c>
      <c r="AD289" s="84"/>
    </row>
    <row r="290" spans="1:30" ht="38.25">
      <c r="A290" s="156"/>
      <c r="B290" s="153"/>
      <c r="C290" s="150"/>
      <c r="D290" s="147"/>
      <c r="E290" s="127"/>
      <c r="F290" s="127"/>
      <c r="G290" s="127"/>
      <c r="H290" s="67" t="str">
        <f>VLOOKUP(I290,Hoja2!A$3:I$54,2,0)</f>
        <v>CARGA DE UN PESO MAYOR AL RECOMENDADO</v>
      </c>
      <c r="I290" s="68" t="s">
        <v>125</v>
      </c>
      <c r="J290" s="67" t="str">
        <f>VLOOKUP(I290,Hoja2!A$3:I$54,3,0)</f>
        <v>LESIONES OSTEOMUSCULARES</v>
      </c>
      <c r="K290" s="69"/>
      <c r="L290" s="67" t="str">
        <f>VLOOKUP(I290,Hoja2!A$3:I$54,4,0)</f>
        <v>PG INSPECCIONES, PG EMERGENCIA</v>
      </c>
      <c r="M290" s="67" t="str">
        <f>VLOOKUP(I290,Hoja2!A$3:I$54,5,0)</f>
        <v>PVE BIOMECÁNICO, PROGRAMA PAUSAS ACTIVAS, PG MEDICINA PREVENTIVA Y DEL TRABAJO</v>
      </c>
      <c r="N290" s="70">
        <v>2</v>
      </c>
      <c r="O290" s="70">
        <v>3</v>
      </c>
      <c r="P290" s="70">
        <v>10</v>
      </c>
      <c r="Q290" s="70">
        <f t="shared" si="38"/>
        <v>6</v>
      </c>
      <c r="R290" s="70">
        <f t="shared" si="39"/>
        <v>60</v>
      </c>
      <c r="S290" s="70" t="str">
        <f t="shared" si="40"/>
        <v>M-6</v>
      </c>
      <c r="T290" s="62" t="str">
        <f t="shared" si="41"/>
        <v>III</v>
      </c>
      <c r="U290" s="62" t="str">
        <f t="shared" si="42"/>
        <v>Mejorable</v>
      </c>
      <c r="V290" s="69">
        <v>5</v>
      </c>
      <c r="W290" s="67" t="str">
        <f>VLOOKUP(I290,Hoja2!A$3:I$54,6,0)</f>
        <v>SECUELA, CALIFICACIÓN DE ENFERMEDAD LABORAL</v>
      </c>
      <c r="X290" s="73"/>
      <c r="Y290" s="73"/>
      <c r="Z290" s="73"/>
      <c r="AA290" s="72" t="str">
        <f>VLOOKUP(I290,Hoja2!A$3:I$54,7,0)</f>
        <v>NS MANEJO DE CARGAS</v>
      </c>
      <c r="AB290" s="72" t="str">
        <f>VLOOKUP(I290,Hoja2!A$3:I$54,8,0)</f>
        <v>LEVANTAMIENTO MANUAL Y MECÁNICO DE CARGAS</v>
      </c>
      <c r="AC290" s="73" t="str">
        <f>VLOOKUP(I290,Hoja2!A$3:I$54,9,0)</f>
        <v>FORTALECIMIENTO PVE BIOMECÁNICO</v>
      </c>
      <c r="AD290" s="84"/>
    </row>
    <row r="291" spans="1:30" ht="40.5">
      <c r="A291" s="156"/>
      <c r="B291" s="153"/>
      <c r="C291" s="150"/>
      <c r="D291" s="147"/>
      <c r="E291" s="127"/>
      <c r="F291" s="127"/>
      <c r="G291" s="127"/>
      <c r="H291" s="67" t="str">
        <f>VLOOKUP(I291,Hoja2!A$3:I$54,2,0)</f>
        <v>FORZADAS, PROLONGADAS EN PERSONAL OPERATIVO</v>
      </c>
      <c r="I291" s="68" t="s">
        <v>243</v>
      </c>
      <c r="J291" s="67" t="str">
        <f>VLOOKUP(I291,Hoja2!A$3:I$54,3,0)</f>
        <v>DOLOR DE ESPALDA, LESIONES EN LA COLUMNA</v>
      </c>
      <c r="K291" s="69"/>
      <c r="L291" s="67" t="str">
        <f>VLOOKUP(I291,Hoja2!A$3:I$54,4,0)</f>
        <v>PG INSPECCIONES, PG EMERGENCIA</v>
      </c>
      <c r="M291" s="67" t="str">
        <f>VLOOKUP(I291,Hoja2!A$3:I$54,5,0)</f>
        <v>PVE BIOMECÁNICO, EXÁMENES PERIODICOS, PG MEDICINA PREVENTIVA Y DEL TRABAJO</v>
      </c>
      <c r="N291" s="70">
        <v>2</v>
      </c>
      <c r="O291" s="70">
        <v>3</v>
      </c>
      <c r="P291" s="70">
        <v>25</v>
      </c>
      <c r="Q291" s="70">
        <f t="shared" si="38"/>
        <v>6</v>
      </c>
      <c r="R291" s="70">
        <f t="shared" si="39"/>
        <v>150</v>
      </c>
      <c r="S291" s="70" t="str">
        <f t="shared" si="40"/>
        <v>M-6</v>
      </c>
      <c r="T291" s="62" t="str">
        <f t="shared" si="41"/>
        <v>II</v>
      </c>
      <c r="U291" s="62" t="str">
        <f t="shared" si="42"/>
        <v>No Aceptable o Aceptable con Control Especifico</v>
      </c>
      <c r="V291" s="69">
        <v>5</v>
      </c>
      <c r="W291" s="67" t="str">
        <f>VLOOKUP(I291,Hoja2!A$3:I$54,6,0)</f>
        <v>SECUELA, CALIFICACIÓN DE ENFERMEDAD LABORAL</v>
      </c>
      <c r="X291" s="73"/>
      <c r="Y291" s="73"/>
      <c r="Z291" s="73"/>
      <c r="AA291" s="72" t="str">
        <f>VLOOKUP(I291,Hoja2!A$3:I$54,7,0)</f>
        <v>NS MANEJO DE CARGAS</v>
      </c>
      <c r="AB291" s="72" t="str">
        <f>VLOOKUP(I291,Hoja2!A$3:I$54,8,0)</f>
        <v>HIGIENE POSTURAL</v>
      </c>
      <c r="AC291" s="73" t="str">
        <f>VLOOKUP(I291,Hoja2!A$3:I$54,9,0)</f>
        <v>FORTALECIMIENTO PVE BIOMECÁNICO</v>
      </c>
      <c r="AD291" s="84"/>
    </row>
    <row r="292" spans="1:30" ht="40.5">
      <c r="A292" s="156"/>
      <c r="B292" s="153"/>
      <c r="C292" s="150"/>
      <c r="D292" s="147"/>
      <c r="E292" s="127"/>
      <c r="F292" s="127"/>
      <c r="G292" s="127"/>
      <c r="H292" s="67" t="str">
        <f>VLOOKUP(I292,Hoja2!A$3:I$54,2,0)</f>
        <v>HIGIENE POSTURAL, MOVIMIENTOS REPETITIVOS</v>
      </c>
      <c r="I292" s="68" t="s">
        <v>245</v>
      </c>
      <c r="J292" s="67" t="str">
        <f>VLOOKUP(I292,Hoja2!A$3:I$54,3,0)</f>
        <v>LESIONES OSTEOMUSCULARES, TRANSTORNO DE TRAUMA ACUMULATIVO</v>
      </c>
      <c r="K292" s="69"/>
      <c r="L292" s="67" t="str">
        <f>VLOOKUP(I292,Hoja2!A$3:I$54,4,0)</f>
        <v>PG INSPECCIONES, PG EMERGENCIA</v>
      </c>
      <c r="M292" s="67" t="str">
        <f>VLOOKUP(I292,Hoja2!A$3:I$54,5,0)</f>
        <v>PVE BIOMECÁNICO, PG MEDICINA PREVENTIVA Y DEL TRABAJO</v>
      </c>
      <c r="N292" s="70">
        <v>2</v>
      </c>
      <c r="O292" s="70">
        <v>3</v>
      </c>
      <c r="P292" s="70">
        <v>25</v>
      </c>
      <c r="Q292" s="70">
        <f t="shared" si="38"/>
        <v>6</v>
      </c>
      <c r="R292" s="70">
        <f t="shared" si="39"/>
        <v>150</v>
      </c>
      <c r="S292" s="70" t="str">
        <f t="shared" si="40"/>
        <v>M-6</v>
      </c>
      <c r="T292" s="62" t="str">
        <f t="shared" si="41"/>
        <v>II</v>
      </c>
      <c r="U292" s="62" t="str">
        <f t="shared" si="42"/>
        <v>No Aceptable o Aceptable con Control Especifico</v>
      </c>
      <c r="V292" s="69">
        <v>5</v>
      </c>
      <c r="W292" s="67" t="str">
        <f>VLOOKUP(I292,Hoja2!A$3:I$54,6,0)</f>
        <v>SECUELA, CALIFICACIÓN DE ENFERMEDAD LABORAL</v>
      </c>
      <c r="X292" s="73"/>
      <c r="Y292" s="73"/>
      <c r="Z292" s="73"/>
      <c r="AA292" s="72" t="str">
        <f>VLOOKUP(I292,Hoja2!A$3:I$54,7,0)</f>
        <v>NS MANEJO DE CARGAS</v>
      </c>
      <c r="AB292" s="72" t="str">
        <f>VLOOKUP(I292,Hoja2!A$3:I$54,8,0)</f>
        <v>HIGIENE POSTURAL</v>
      </c>
      <c r="AC292" s="73" t="str">
        <f>VLOOKUP(I292,Hoja2!A$3:I$54,9,0)</f>
        <v>FORTALECIMIENTO PVE BIOMECÁNICO</v>
      </c>
      <c r="AD292" s="84"/>
    </row>
    <row r="293" spans="1:30" ht="25.5">
      <c r="A293" s="156"/>
      <c r="B293" s="153"/>
      <c r="C293" s="150"/>
      <c r="D293" s="147"/>
      <c r="E293" s="127"/>
      <c r="F293" s="127"/>
      <c r="G293" s="127"/>
      <c r="H293" s="67" t="str">
        <f>VLOOKUP(I293,Hoja2!A$3:I$54,2,0)</f>
        <v>RELACIONES, COHESIÓN, CALIDAD DE INTERACCIONES NO EFECTIVA, NO HAY TRABAJO EN EQUIPO</v>
      </c>
      <c r="I293" s="68" t="s">
        <v>141</v>
      </c>
      <c r="J293" s="67" t="str">
        <f>VLOOKUP(I293,Hoja2!A$3:I$54,3,0)</f>
        <v>ENFERMEDADES DIGESTIVAS, IRRITABILIDAD</v>
      </c>
      <c r="K293" s="69"/>
      <c r="L293" s="67" t="str">
        <f>VLOOKUP(I293,Hoja2!A$3:I$54,4,0)</f>
        <v>N/A</v>
      </c>
      <c r="M293" s="67" t="str">
        <f>VLOOKUP(I293,Hoja2!A$3:I$54,5,0)</f>
        <v>PVE PSICOSOCIAL</v>
      </c>
      <c r="N293" s="70">
        <v>2</v>
      </c>
      <c r="O293" s="70">
        <v>3</v>
      </c>
      <c r="P293" s="70">
        <v>10</v>
      </c>
      <c r="Q293" s="70">
        <f t="shared" si="38"/>
        <v>6</v>
      </c>
      <c r="R293" s="70">
        <f t="shared" si="39"/>
        <v>60</v>
      </c>
      <c r="S293" s="70" t="str">
        <f t="shared" si="40"/>
        <v>M-6</v>
      </c>
      <c r="T293" s="62" t="str">
        <f t="shared" si="41"/>
        <v>III</v>
      </c>
      <c r="U293" s="62" t="str">
        <f t="shared" si="42"/>
        <v>Mejorable</v>
      </c>
      <c r="V293" s="69">
        <v>5</v>
      </c>
      <c r="W293" s="67" t="str">
        <f>VLOOKUP(I293,Hoja2!A$3:I$54,6,0)</f>
        <v>SECUELA, CALIFICACIÓN DE ENFERMEDAD LABORAL</v>
      </c>
      <c r="X293" s="73"/>
      <c r="Y293" s="73"/>
      <c r="Z293" s="73"/>
      <c r="AA293" s="72" t="str">
        <f>VLOOKUP(I293,Hoja2!A$3:I$54,7,0)</f>
        <v>N/A</v>
      </c>
      <c r="AB293" s="72" t="str">
        <f>VLOOKUP(I293,Hoja2!A$3:I$54,8,0)</f>
        <v>N/A</v>
      </c>
      <c r="AC293" s="73" t="str">
        <f>VLOOKUP(I293,Hoja2!A$3:I$54,9,0)</f>
        <v>FORTALECIMIENTO PVE PSICOSOCIAL</v>
      </c>
      <c r="AD293" s="84"/>
    </row>
    <row r="294" spans="1:30" ht="25.5">
      <c r="A294" s="156"/>
      <c r="B294" s="153"/>
      <c r="C294" s="150"/>
      <c r="D294" s="147"/>
      <c r="E294" s="127"/>
      <c r="F294" s="127"/>
      <c r="G294" s="127"/>
      <c r="H294" s="67" t="str">
        <f>VLOOKUP(I294,Hoja2!A$3:I$54,2,0)</f>
        <v>CARGA MENTAL, DEMANDAS EMOCIONALES, INESPECIFICIDAD DE DEFINICIÓN DE ROLES, MONOTONÍA</v>
      </c>
      <c r="I294" s="68" t="s">
        <v>146</v>
      </c>
      <c r="J294" s="67" t="str">
        <f>VLOOKUP(I294,Hoja2!A$3:I$54,3,0)</f>
        <v>ESTRÉS, CEFALÉA, IRRITABILIDAD</v>
      </c>
      <c r="K294" s="69"/>
      <c r="L294" s="67" t="str">
        <f>VLOOKUP(I294,Hoja2!A$3:I$54,4,0)</f>
        <v>N/A</v>
      </c>
      <c r="M294" s="67" t="str">
        <f>VLOOKUP(I294,Hoja2!A$3:I$54,5,0)</f>
        <v>PVE PSICOSOCIAL</v>
      </c>
      <c r="N294" s="70">
        <v>2</v>
      </c>
      <c r="O294" s="70">
        <v>1</v>
      </c>
      <c r="P294" s="70">
        <v>10</v>
      </c>
      <c r="Q294" s="70">
        <f t="shared" si="38"/>
        <v>2</v>
      </c>
      <c r="R294" s="70">
        <f t="shared" si="39"/>
        <v>20</v>
      </c>
      <c r="S294" s="70" t="str">
        <f t="shared" si="40"/>
        <v>B-2</v>
      </c>
      <c r="T294" s="62" t="str">
        <f t="shared" si="41"/>
        <v>IV</v>
      </c>
      <c r="U294" s="62" t="str">
        <f t="shared" si="42"/>
        <v>Aceptable</v>
      </c>
      <c r="V294" s="69">
        <v>5</v>
      </c>
      <c r="W294" s="67" t="str">
        <f>VLOOKUP(I294,Hoja2!A$3:I$54,6,0)</f>
        <v>SECUELA, CALIFICACIÓN DE ENFERMEDAD LABORAL</v>
      </c>
      <c r="X294" s="73"/>
      <c r="Y294" s="73"/>
      <c r="Z294" s="73"/>
      <c r="AA294" s="72" t="str">
        <f>VLOOKUP(I294,Hoja2!A$3:I$54,7,0)</f>
        <v>N/A</v>
      </c>
      <c r="AB294" s="72" t="str">
        <f>VLOOKUP(I294,Hoja2!A$3:I$54,8,0)</f>
        <v>N/A</v>
      </c>
      <c r="AC294" s="73" t="str">
        <f>VLOOKUP(I294,Hoja2!A$3:I$54,9,0)</f>
        <v>FORTALECIMIENTO PVE PSICOSOCIAL</v>
      </c>
      <c r="AD294" s="84"/>
    </row>
    <row r="295" spans="1:30" ht="38.25">
      <c r="A295" s="156"/>
      <c r="B295" s="153"/>
      <c r="C295" s="150"/>
      <c r="D295" s="147"/>
      <c r="E295" s="127"/>
      <c r="F295" s="127"/>
      <c r="G295" s="127"/>
      <c r="H295" s="67" t="str">
        <f>VLOOKUP(I295,Hoja2!A$3:I$54,2,0)</f>
        <v>TECNOLOGÍA NO AVANZADA, COMUNICACIÓN NO EFECTIVA, SOBRECARGA CUANTITATIVA Y CUALITATIVA, NO HAY VARIACIÓN EN FORMA DE TRABAJO</v>
      </c>
      <c r="I295" s="68" t="s">
        <v>149</v>
      </c>
      <c r="J295" s="67" t="str">
        <f>VLOOKUP(I295,Hoja2!A$3:I$54,3,0)</f>
        <v>ENFERMEDADES DIGESTIVAS, IRRITABILIDAD</v>
      </c>
      <c r="K295" s="69"/>
      <c r="L295" s="67" t="str">
        <f>VLOOKUP(I295,Hoja2!A$3:I$54,4,0)</f>
        <v>N/A</v>
      </c>
      <c r="M295" s="67" t="str">
        <f>VLOOKUP(I295,Hoja2!A$3:I$54,5,0)</f>
        <v>PVE PSICOSOCIAL</v>
      </c>
      <c r="N295" s="70">
        <v>2</v>
      </c>
      <c r="O295" s="70">
        <v>2</v>
      </c>
      <c r="P295" s="70">
        <v>10</v>
      </c>
      <c r="Q295" s="70">
        <f t="shared" si="38"/>
        <v>4</v>
      </c>
      <c r="R295" s="70">
        <f t="shared" si="39"/>
        <v>40</v>
      </c>
      <c r="S295" s="70" t="str">
        <f t="shared" si="40"/>
        <v>B-4</v>
      </c>
      <c r="T295" s="66" t="str">
        <f t="shared" si="41"/>
        <v>III</v>
      </c>
      <c r="U295" s="66" t="str">
        <f t="shared" si="42"/>
        <v>Mejorable</v>
      </c>
      <c r="V295" s="69">
        <v>5</v>
      </c>
      <c r="W295" s="67" t="str">
        <f>VLOOKUP(I295,Hoja2!A$3:I$54,6,0)</f>
        <v>SECUELA, CALIFICACIÓN DE ENFERMEDAD LABORAL</v>
      </c>
      <c r="X295" s="73"/>
      <c r="Y295" s="73"/>
      <c r="Z295" s="73"/>
      <c r="AA295" s="72" t="str">
        <f>VLOOKUP(I295,Hoja2!A$3:I$54,7,0)</f>
        <v>N/A</v>
      </c>
      <c r="AB295" s="72" t="str">
        <f>VLOOKUP(I295,Hoja2!A$3:I$54,8,0)</f>
        <v>N/A</v>
      </c>
      <c r="AC295" s="73" t="str">
        <f>VLOOKUP(I295,Hoja2!A$3:I$54,9,0)</f>
        <v>FORTALECIMIENTO PVE PSICOSOCIAL</v>
      </c>
      <c r="AD295" s="84"/>
    </row>
    <row r="296" spans="1:30" ht="25.5">
      <c r="A296" s="156"/>
      <c r="B296" s="153"/>
      <c r="C296" s="150"/>
      <c r="D296" s="147"/>
      <c r="E296" s="127"/>
      <c r="F296" s="127"/>
      <c r="G296" s="127"/>
      <c r="H296" s="67" t="str">
        <f>VLOOKUP(I296,Hoja2!A$3:I$54,2,0)</f>
        <v>ESTILOS DE MANDO RÍGIDOS, AUSENCIA DE CAPACITACIÓN, AUSENCIA DE PROGRAMAS DE BIENESTAR</v>
      </c>
      <c r="I296" s="68" t="s">
        <v>154</v>
      </c>
      <c r="J296" s="67" t="str">
        <f>VLOOKUP(I296,Hoja2!A$3:I$54,3,0)</f>
        <v>ESTRÉS, DEPRESIÓN, DESMOTIVACIÓN, AUSENCIA DE ATENCIÓN</v>
      </c>
      <c r="K296" s="69"/>
      <c r="L296" s="67" t="str">
        <f>VLOOKUP(I296,Hoja2!A$3:I$54,4,0)</f>
        <v>N/A</v>
      </c>
      <c r="M296" s="67" t="str">
        <f>VLOOKUP(I296,Hoja2!A$3:I$54,5,0)</f>
        <v>PVE PSICOSOCIAL</v>
      </c>
      <c r="N296" s="70">
        <v>2</v>
      </c>
      <c r="O296" s="70">
        <v>2</v>
      </c>
      <c r="P296" s="70">
        <v>10</v>
      </c>
      <c r="Q296" s="70">
        <f t="shared" si="38"/>
        <v>4</v>
      </c>
      <c r="R296" s="70">
        <f t="shared" si="39"/>
        <v>40</v>
      </c>
      <c r="S296" s="70" t="str">
        <f t="shared" si="40"/>
        <v>B-4</v>
      </c>
      <c r="T296" s="66" t="str">
        <f t="shared" si="41"/>
        <v>III</v>
      </c>
      <c r="U296" s="66" t="str">
        <f t="shared" si="42"/>
        <v>Mejorable</v>
      </c>
      <c r="V296" s="69">
        <v>5</v>
      </c>
      <c r="W296" s="67" t="str">
        <f>VLOOKUP(I296,Hoja2!A$3:I$54,6,0)</f>
        <v>SECUELA, CALIFICACIÓN DE ENFERMEDAD LABORAL</v>
      </c>
      <c r="X296" s="73"/>
      <c r="Y296" s="73"/>
      <c r="Z296" s="73"/>
      <c r="AA296" s="72" t="str">
        <f>VLOOKUP(I296,Hoja2!A$3:I$54,7,0)</f>
        <v>N/A</v>
      </c>
      <c r="AB296" s="72" t="str">
        <f>VLOOKUP(I296,Hoja2!A$3:I$54,8,0)</f>
        <v>N/A</v>
      </c>
      <c r="AC296" s="73" t="str">
        <f>VLOOKUP(I296,Hoja2!A$3:I$54,9,0)</f>
        <v>FORTALECIMIENTO PVE PSICOSOCIAL</v>
      </c>
      <c r="AD296" s="84"/>
    </row>
    <row r="297" spans="1:30" ht="25.5">
      <c r="A297" s="156"/>
      <c r="B297" s="153"/>
      <c r="C297" s="150"/>
      <c r="D297" s="147"/>
      <c r="E297" s="127"/>
      <c r="F297" s="127"/>
      <c r="G297" s="127"/>
      <c r="H297" s="67" t="str">
        <f>VLOOKUP(I297,Hoja2!A$3:I$54,2,0)</f>
        <v>SISMOS, INCENDIOS, INUNDACIONES, TERREMOTOS, VENDAVALES</v>
      </c>
      <c r="I297" s="68" t="s">
        <v>250</v>
      </c>
      <c r="J297" s="67" t="str">
        <f>VLOOKUP(I297,Hoja2!A$3:I$54,3,0)</f>
        <v>LESIONES, ATRAPAMIENTO, APLASTAMIENTO, PÉRDIDAS MATERIALES</v>
      </c>
      <c r="K297" s="69"/>
      <c r="L297" s="67" t="str">
        <f>VLOOKUP(I297,Hoja2!A$3:I$54,4,0)</f>
        <v>PG INSPECCIONES, PG EMERGENCIA</v>
      </c>
      <c r="M297" s="67" t="str">
        <f>VLOOKUP(I297,Hoja2!A$3:I$54,5,0)</f>
        <v>BRIGADAS DE EMERGENCIA</v>
      </c>
      <c r="N297" s="70">
        <v>2</v>
      </c>
      <c r="O297" s="70">
        <v>2</v>
      </c>
      <c r="P297" s="70">
        <v>10</v>
      </c>
      <c r="Q297" s="70">
        <f t="shared" si="38"/>
        <v>4</v>
      </c>
      <c r="R297" s="70">
        <f t="shared" si="39"/>
        <v>40</v>
      </c>
      <c r="S297" s="70" t="str">
        <f t="shared" si="40"/>
        <v>B-4</v>
      </c>
      <c r="T297" s="66" t="str">
        <f t="shared" si="41"/>
        <v>III</v>
      </c>
      <c r="U297" s="66" t="str">
        <f t="shared" si="42"/>
        <v>Mejorable</v>
      </c>
      <c r="V297" s="69">
        <v>5</v>
      </c>
      <c r="W297" s="67" t="str">
        <f>VLOOKUP(I297,Hoja2!A$3:I$54,6,0)</f>
        <v>SECUELA, CALIFICACIÓN DE ENFERMEDAD LABORAL, MUERTE</v>
      </c>
      <c r="X297" s="73"/>
      <c r="Y297" s="73"/>
      <c r="Z297" s="73"/>
      <c r="AA297" s="72" t="str">
        <f>VLOOKUP(I297,Hoja2!A$3:I$54,7,0)</f>
        <v>NS PLANES DE EMERGENCIA</v>
      </c>
      <c r="AB297" s="72" t="str">
        <f>VLOOKUP(I297,Hoja2!A$3:I$54,8,0)</f>
        <v>N/A</v>
      </c>
      <c r="AC297" s="73" t="str">
        <f>VLOOKUP(I297,Hoja2!A$3:I$54,9,0)</f>
        <v>N/A</v>
      </c>
      <c r="AD297" s="84"/>
    </row>
    <row r="298" spans="1:30" ht="26.25" thickBot="1">
      <c r="A298" s="156"/>
      <c r="B298" s="153"/>
      <c r="C298" s="151"/>
      <c r="D298" s="148"/>
      <c r="E298" s="128"/>
      <c r="F298" s="128"/>
      <c r="G298" s="128"/>
      <c r="H298" s="85" t="str">
        <f>VLOOKUP(I298,Hoja2!A$3:I$54,2,0)</f>
        <v>LLUVIAS, GRANIZADA, HELADAS</v>
      </c>
      <c r="I298" s="86" t="s">
        <v>251</v>
      </c>
      <c r="J298" s="85" t="str">
        <f>VLOOKUP(I298,Hoja2!A$3:I$54,3,0)</f>
        <v>LESIONES, ATRAPAMIENTO, APLASTAMIENTO, PÉRDIDAS MATERIALES</v>
      </c>
      <c r="K298" s="87"/>
      <c r="L298" s="85" t="str">
        <f>VLOOKUP(I298,Hoja2!A$3:I$54,4,0)</f>
        <v>PG INSPECCIONES, PG EMERGENCIA</v>
      </c>
      <c r="M298" s="85" t="str">
        <f>VLOOKUP(I298,Hoja2!A$3:I$54,5,0)</f>
        <v>BRIGADAS DE EMERGENCIA</v>
      </c>
      <c r="N298" s="88">
        <v>2</v>
      </c>
      <c r="O298" s="88">
        <v>3</v>
      </c>
      <c r="P298" s="88">
        <v>10</v>
      </c>
      <c r="Q298" s="88">
        <f t="shared" si="38"/>
        <v>6</v>
      </c>
      <c r="R298" s="88">
        <f t="shared" si="39"/>
        <v>60</v>
      </c>
      <c r="S298" s="88" t="str">
        <f t="shared" si="40"/>
        <v>M-6</v>
      </c>
      <c r="T298" s="89" t="str">
        <f t="shared" si="41"/>
        <v>III</v>
      </c>
      <c r="U298" s="89" t="str">
        <f t="shared" si="42"/>
        <v>Mejorable</v>
      </c>
      <c r="V298" s="87">
        <v>5</v>
      </c>
      <c r="W298" s="85" t="str">
        <f>VLOOKUP(I298,Hoja2!A$3:I$54,6,0)</f>
        <v>SECUELA, CALIFICACIÓN DE ENFERMEDAD LABORAL, MUERTE</v>
      </c>
      <c r="X298" s="90"/>
      <c r="Y298" s="90"/>
      <c r="Z298" s="90"/>
      <c r="AA298" s="91" t="str">
        <f>VLOOKUP(I298,Hoja2!A$3:I$54,7,0)</f>
        <v>NS PLANES DE EMERGENCIA</v>
      </c>
      <c r="AB298" s="91" t="str">
        <f>VLOOKUP(I298,Hoja2!A$3:I$54,8,0)</f>
        <v>N/A</v>
      </c>
      <c r="AC298" s="90" t="str">
        <f>VLOOKUP(I298,Hoja2!A$3:I$54,9,0)</f>
        <v>N/A</v>
      </c>
      <c r="AD298" s="92"/>
    </row>
    <row r="299" spans="1:30" ht="25.5">
      <c r="A299" s="156"/>
      <c r="B299" s="153"/>
      <c r="C299" s="113" t="s">
        <v>295</v>
      </c>
      <c r="D299" s="123" t="s">
        <v>323</v>
      </c>
      <c r="E299" s="120" t="s">
        <v>293</v>
      </c>
      <c r="F299" s="120">
        <v>41</v>
      </c>
      <c r="G299" s="120" t="s">
        <v>256</v>
      </c>
      <c r="H299" s="74" t="str">
        <f>VLOOKUP(I299,Hoja2!A$3:I$54,2,0)</f>
        <v>INADECUADAS CONEXIONES ELÉCTRICAS, SATURACIÓN EN TOMAS DE ENERGÍA</v>
      </c>
      <c r="I299" s="75" t="s">
        <v>158</v>
      </c>
      <c r="J299" s="74" t="str">
        <f>VLOOKUP(I299,Hoja2!A$3:I$54,3,0)</f>
        <v>QUEMADURAS, ELECTROCUCIÓN, ARITMIA CARDIACA, MUERTE</v>
      </c>
      <c r="K299" s="76"/>
      <c r="L299" s="74" t="str">
        <f>VLOOKUP(I299,Hoja2!A$3:I$54,4,0)</f>
        <v>PG INSPECCIONES, PG EMERGENCIA, REQUISITOS MÍNIMOS PARA LÍNEAS ELÉCTRICAS</v>
      </c>
      <c r="M299" s="74" t="str">
        <f>VLOOKUP(I299,Hoja2!A$3:I$54,5,0)</f>
        <v>ELEMENTOS DE PROTECCIÓN PERSONAL</v>
      </c>
      <c r="N299" s="77">
        <v>10</v>
      </c>
      <c r="O299" s="77">
        <v>3</v>
      </c>
      <c r="P299" s="77">
        <v>60</v>
      </c>
      <c r="Q299" s="77">
        <f t="shared" si="38"/>
        <v>30</v>
      </c>
      <c r="R299" s="77">
        <f t="shared" si="39"/>
        <v>1800</v>
      </c>
      <c r="S299" s="77" t="str">
        <f t="shared" si="40"/>
        <v>MA-30</v>
      </c>
      <c r="T299" s="78" t="str">
        <f t="shared" si="41"/>
        <v>I</v>
      </c>
      <c r="U299" s="78" t="str">
        <f>IF(T299=0,"",IF(T299="IV","Aceptable",IF(T299="III","Mejorable",IF(T299="II","No Aceptable o Aceptable con Control Especifico",IF(T299="I","No Aceptable","")))))</f>
        <v>No Aceptable</v>
      </c>
      <c r="V299" s="76">
        <v>1</v>
      </c>
      <c r="W299" s="74" t="str">
        <f>VLOOKUP(I299,Hoja2!A$3:I$54,6,0)</f>
        <v>SECUELA, CALIFICACIÓN DE ENFERMEDAD LABORAL, MUERTE</v>
      </c>
      <c r="X299" s="79"/>
      <c r="Y299" s="79"/>
      <c r="Z299" s="79"/>
      <c r="AA299" s="80" t="str">
        <f>VLOOKUP(I299,Hoja2!A$3:I$54,7,0)</f>
        <v>NS LÍNEAS ELÉCTRICAS</v>
      </c>
      <c r="AB299" s="80" t="str">
        <f>VLOOKUP(I299,Hoja2!A$3:I$54,8,0)</f>
        <v>BUENAS PRACTICAS, APLICACIÓN DE PROCEDIMIENTOS</v>
      </c>
      <c r="AC299" s="81" t="str">
        <f>VLOOKUP(I299,Hoja2!A$3:I$54,9,0)</f>
        <v>BUENAS PRACTICAS, APLICACIÓN DE PROCEDIMIENTOS</v>
      </c>
      <c r="AD299" s="82"/>
    </row>
    <row r="300" spans="1:30" ht="25.5">
      <c r="A300" s="156"/>
      <c r="B300" s="153"/>
      <c r="C300" s="114"/>
      <c r="D300" s="124"/>
      <c r="E300" s="121"/>
      <c r="F300" s="121"/>
      <c r="G300" s="121"/>
      <c r="H300" s="58" t="str">
        <f>VLOOKUP(I300,Hoja2!A$3:I$54,2,0)</f>
        <v>INADECUADAS CONEXIONES ELÉCTRICAS, SATURACIÓN EN TOMAS DE ENERGÍA</v>
      </c>
      <c r="I300" s="59" t="s">
        <v>163</v>
      </c>
      <c r="J300" s="58" t="str">
        <f>VLOOKUP(I300,Hoja2!A$3:I$54,3,0)</f>
        <v>INTOXICACIÓN, QUEMADURAS</v>
      </c>
      <c r="K300" s="60"/>
      <c r="L300" s="58" t="str">
        <f>VLOOKUP(I300,Hoja2!A$3:I$54,4,0)</f>
        <v>PG INSPECCIONES, PG EMERGENCIA</v>
      </c>
      <c r="M300" s="58" t="str">
        <f>VLOOKUP(I300,Hoja2!A$3:I$54,5,0)</f>
        <v>BRIGADAS DE EMERGENCIA</v>
      </c>
      <c r="N300" s="61">
        <v>10</v>
      </c>
      <c r="O300" s="61">
        <v>3</v>
      </c>
      <c r="P300" s="61">
        <v>60</v>
      </c>
      <c r="Q300" s="61">
        <f t="shared" si="38"/>
        <v>30</v>
      </c>
      <c r="R300" s="61">
        <f t="shared" si="39"/>
        <v>1800</v>
      </c>
      <c r="S300" s="61" t="str">
        <f t="shared" si="40"/>
        <v>MA-30</v>
      </c>
      <c r="T300" s="62" t="str">
        <f t="shared" si="41"/>
        <v>I</v>
      </c>
      <c r="U300" s="62" t="str">
        <f aca="true" t="shared" si="43" ref="U300:U324">IF(T300=0,"",IF(T300="IV","Aceptable",IF(T300="III","Mejorable",IF(T300="II","No Aceptable o Aceptable con Control Especifico",IF(T300="I","No Aceptable","")))))</f>
        <v>No Aceptable</v>
      </c>
      <c r="V300" s="60">
        <v>1</v>
      </c>
      <c r="W300" s="58" t="str">
        <f>VLOOKUP(I300,Hoja2!A$3:I$54,6,0)</f>
        <v>SECUELA, CALIFICACIÓN DE ENFERMEDAD LABORAL, MUERTE</v>
      </c>
      <c r="X300" s="63"/>
      <c r="Y300" s="63"/>
      <c r="Z300" s="63"/>
      <c r="AA300" s="64" t="str">
        <f>VLOOKUP(I300,Hoja2!A$3:I$54,7,0)</f>
        <v>NS PLANES DE EMERGENCIA</v>
      </c>
      <c r="AB300" s="64" t="str">
        <f>VLOOKUP(I300,Hoja2!A$3:I$54,8,0)</f>
        <v>REPORTES DE CONDICIONES INSEGURAS</v>
      </c>
      <c r="AC300" s="65" t="str">
        <f>VLOOKUP(I300,Hoja2!A$3:I$54,9,0)</f>
        <v>N/A</v>
      </c>
      <c r="AD300" s="83"/>
    </row>
    <row r="301" spans="1:30" ht="40.5">
      <c r="A301" s="156"/>
      <c r="B301" s="153"/>
      <c r="C301" s="114"/>
      <c r="D301" s="124"/>
      <c r="E301" s="121"/>
      <c r="F301" s="121"/>
      <c r="G301" s="121"/>
      <c r="H301" s="58" t="str">
        <f>VLOOKUP(I301,Hoja2!A$3:I$54,2,0)</f>
        <v>MANTENIMIENTO DE PUENTE GRUAS, LIMPIEZA DE CANALES, MANTENIMIENTO DE INSTALACIONES LOCATIVAS, MANTENIMIENTO Y REPARACION DE POZOS</v>
      </c>
      <c r="I301" s="59" t="s">
        <v>203</v>
      </c>
      <c r="J301" s="58" t="str">
        <f>VLOOKUP(I301,Hoja2!A$3:I$54,3,0)</f>
        <v>LESIONES, FRACTURAS</v>
      </c>
      <c r="K301" s="60"/>
      <c r="L301" s="58" t="str">
        <f>VLOOKUP(I301,Hoja2!A$3:I$54,4,0)</f>
        <v>PG INSPECCIONES, PG EMERGENCIA, REQUISITOS MÍNIMOS DE SEGURIDAD E HIGIENE PARA TRABAJOS EN ALTURAS</v>
      </c>
      <c r="M301" s="58" t="str">
        <f>VLOOKUP(I301,Hoja2!A$3:I$54,5,0)</f>
        <v>ELEMENTOS DE PROTECCIÓN PERSONAL</v>
      </c>
      <c r="N301" s="61">
        <v>6</v>
      </c>
      <c r="O301" s="61">
        <v>3</v>
      </c>
      <c r="P301" s="61">
        <v>10</v>
      </c>
      <c r="Q301" s="61">
        <f t="shared" si="38"/>
        <v>18</v>
      </c>
      <c r="R301" s="61">
        <f t="shared" si="39"/>
        <v>180</v>
      </c>
      <c r="S301" s="61" t="str">
        <f t="shared" si="40"/>
        <v>A-18</v>
      </c>
      <c r="T301" s="62" t="str">
        <f t="shared" si="41"/>
        <v>II</v>
      </c>
      <c r="U301" s="62" t="str">
        <f t="shared" si="43"/>
        <v>No Aceptable o Aceptable con Control Especifico</v>
      </c>
      <c r="V301" s="60">
        <v>1</v>
      </c>
      <c r="W301" s="58" t="str">
        <f>VLOOKUP(I301,Hoja2!A$3:I$54,6,0)</f>
        <v>SECUELA, CALIFICACIÓN DE ENFERMEDAD LABORAL, MUERTE</v>
      </c>
      <c r="X301" s="65"/>
      <c r="Y301" s="65"/>
      <c r="Z301" s="65"/>
      <c r="AA301" s="64" t="str">
        <f>VLOOKUP(I301,Hoja2!A$3:I$54,7,0)</f>
        <v>NS TRABAJO EN ALTURAS</v>
      </c>
      <c r="AB301" s="64" t="str">
        <f>VLOOKUP(I301,Hoja2!A$3:I$54,8,0)</f>
        <v>BUENAS PRACTICAS Y USO DE EPP COLECTIVOS</v>
      </c>
      <c r="AC301" s="65" t="str">
        <f>VLOOKUP(I301,Hoja2!A$3:I$54,9,0)</f>
        <v>USO EPP, LISTAS PREOPERACIONALES</v>
      </c>
      <c r="AD301" s="83"/>
    </row>
    <row r="302" spans="1:30" ht="40.5">
      <c r="A302" s="156"/>
      <c r="B302" s="153"/>
      <c r="C302" s="114"/>
      <c r="D302" s="124"/>
      <c r="E302" s="121"/>
      <c r="F302" s="121"/>
      <c r="G302" s="121"/>
      <c r="H302" s="58" t="str">
        <f>VLOOKUP(I302,Hoja2!A$3:I$54,2,0)</f>
        <v>LLUVIAS, CRECIENTE DE RIOS Y QUEBRADAS, CAÍDAS DESDE TARAVITAS Y PUENTES</v>
      </c>
      <c r="I302" s="59" t="s">
        <v>334</v>
      </c>
      <c r="J302" s="58" t="str">
        <f>VLOOKUP(I302,Hoja2!A$3:I$54,3,0)</f>
        <v>INMERSIÓN, MUERTE</v>
      </c>
      <c r="K302" s="60"/>
      <c r="L302" s="58" t="str">
        <f>VLOOKUP(I302,Hoja2!A$3:I$54,4,0)</f>
        <v>PG INSPECCIONES, PG EMERGENCIA</v>
      </c>
      <c r="M302" s="58" t="str">
        <f>VLOOKUP(I302,Hoja2!A$3:I$54,5,0)</f>
        <v>CAPACITACIÓN</v>
      </c>
      <c r="N302" s="61">
        <v>6</v>
      </c>
      <c r="O302" s="61">
        <v>3</v>
      </c>
      <c r="P302" s="61">
        <v>10</v>
      </c>
      <c r="Q302" s="61">
        <f t="shared" si="38"/>
        <v>18</v>
      </c>
      <c r="R302" s="61">
        <f t="shared" si="39"/>
        <v>180</v>
      </c>
      <c r="S302" s="61" t="str">
        <f t="shared" si="40"/>
        <v>A-18</v>
      </c>
      <c r="T302" s="66" t="str">
        <f t="shared" si="41"/>
        <v>II</v>
      </c>
      <c r="U302" s="66" t="str">
        <f t="shared" si="43"/>
        <v>No Aceptable o Aceptable con Control Especifico</v>
      </c>
      <c r="V302" s="60">
        <v>1</v>
      </c>
      <c r="W302" s="58" t="str">
        <f>VLOOKUP(I302,Hoja2!A$3:I$54,6,0)</f>
        <v>SECUELA, CALIFICACIÓN DE ENFERMEDAD LABORAL, MUERTE</v>
      </c>
      <c r="X302" s="65"/>
      <c r="Y302" s="65"/>
      <c r="Z302" s="65"/>
      <c r="AA302" s="64" t="str">
        <f>VLOOKUP(I302,Hoja2!A$3:I$54,7,0)</f>
        <v>N/A</v>
      </c>
      <c r="AB302" s="64" t="str">
        <f>VLOOKUP(I302,Hoja2!A$3:I$54,8,0)</f>
        <v>REPORTES DE CONDICIONES INSEGURAS</v>
      </c>
      <c r="AC302" s="65" t="str">
        <f>VLOOKUP(I302,Hoja2!A$3:I$54,9,0)</f>
        <v>SEGUIMIENTO A ACCIONES PREVENTIVAS Y CORRECTIVAS</v>
      </c>
      <c r="AD302" s="83"/>
    </row>
    <row r="303" spans="1:30" ht="25.5">
      <c r="A303" s="156"/>
      <c r="B303" s="153"/>
      <c r="C303" s="114"/>
      <c r="D303" s="124"/>
      <c r="E303" s="121"/>
      <c r="F303" s="121"/>
      <c r="G303" s="121"/>
      <c r="H303" s="58" t="str">
        <f>VLOOKUP(I303,Hoja2!A$3:I$54,2,0)</f>
        <v>SUPERFICIES DE TRABAJO IRREGULARES O DESLIZANTES</v>
      </c>
      <c r="I303" s="59" t="s">
        <v>248</v>
      </c>
      <c r="J303" s="58" t="str">
        <f>VLOOKUP(I303,Hoja2!A$3:I$54,3,0)</f>
        <v>CAÍDAS DEL MISMO Y DISTINTO NIVEL, FRACTURAS, GOLPE CON OBJETOS</v>
      </c>
      <c r="K303" s="60"/>
      <c r="L303" s="58" t="str">
        <f>VLOOKUP(I303,Hoja2!A$3:I$54,4,0)</f>
        <v>PG INSPECCIONES, PG EMERGENCIA</v>
      </c>
      <c r="M303" s="58" t="str">
        <f>VLOOKUP(I303,Hoja2!A$3:I$54,5,0)</f>
        <v>CAPACITACIÓN</v>
      </c>
      <c r="N303" s="61">
        <v>6</v>
      </c>
      <c r="O303" s="61">
        <v>4</v>
      </c>
      <c r="P303" s="61">
        <v>25</v>
      </c>
      <c r="Q303" s="61">
        <f t="shared" si="38"/>
        <v>24</v>
      </c>
      <c r="R303" s="61">
        <f t="shared" si="39"/>
        <v>600</v>
      </c>
      <c r="S303" s="61" t="str">
        <f t="shared" si="40"/>
        <v>MA-24</v>
      </c>
      <c r="T303" s="66" t="str">
        <f t="shared" si="41"/>
        <v>I</v>
      </c>
      <c r="U303" s="66" t="str">
        <f t="shared" si="43"/>
        <v>No Aceptable</v>
      </c>
      <c r="V303" s="60">
        <v>1</v>
      </c>
      <c r="W303" s="58" t="str">
        <f>VLOOKUP(I303,Hoja2!A$3:I$54,6,0)</f>
        <v>SECUELA, CALIFICACIÓN DE ENFERMEDAD LABORAL, MUERTE</v>
      </c>
      <c r="X303" s="65"/>
      <c r="Y303" s="65"/>
      <c r="Z303" s="65"/>
      <c r="AA303" s="64" t="str">
        <f>VLOOKUP(I303,Hoja2!A$3:I$54,7,0)</f>
        <v>N/A</v>
      </c>
      <c r="AB303" s="64" t="str">
        <f>VLOOKUP(I303,Hoja2!A$3:I$54,8,0)</f>
        <v>REPORTES DE CONDICIONES INSEGURAS</v>
      </c>
      <c r="AC303" s="65" t="str">
        <f>VLOOKUP(I303,Hoja2!A$3:I$54,9,0)</f>
        <v>SEGUIMIENTO A ACCIONES PREVENTIVAS Y CORRECTIVAS</v>
      </c>
      <c r="AD303" s="83"/>
    </row>
    <row r="304" spans="1:30" ht="40.5">
      <c r="A304" s="156"/>
      <c r="B304" s="153"/>
      <c r="C304" s="114"/>
      <c r="D304" s="124"/>
      <c r="E304" s="121"/>
      <c r="F304" s="121"/>
      <c r="G304" s="121"/>
      <c r="H304" s="58" t="str">
        <f>VLOOKUP(I304,Hoja2!A$3:I$54,2,0)</f>
        <v>ATROPELLAMIENTO, ENVESTIDA</v>
      </c>
      <c r="I304" s="59" t="s">
        <v>189</v>
      </c>
      <c r="J304" s="58" t="str">
        <f>VLOOKUP(I304,Hoja2!A$3:I$54,3,0)</f>
        <v>LESIONES, PÉRDIDAS MATERIALES, MUERTE</v>
      </c>
      <c r="K304" s="60"/>
      <c r="L304" s="58" t="str">
        <f>VLOOKUP(I304,Hoja2!A$3:I$54,4,0)</f>
        <v>PG INSPECCIONES, PG EMERGENCIA</v>
      </c>
      <c r="M304" s="58" t="str">
        <f>VLOOKUP(I304,Hoja2!A$3:I$54,5,0)</f>
        <v>PG SEGURIDAD VIAL</v>
      </c>
      <c r="N304" s="61">
        <v>2</v>
      </c>
      <c r="O304" s="61">
        <v>4</v>
      </c>
      <c r="P304" s="61">
        <v>25</v>
      </c>
      <c r="Q304" s="61">
        <f t="shared" si="38"/>
        <v>8</v>
      </c>
      <c r="R304" s="61">
        <f t="shared" si="39"/>
        <v>200</v>
      </c>
      <c r="S304" s="61" t="str">
        <f t="shared" si="40"/>
        <v>M-8</v>
      </c>
      <c r="T304" s="62" t="str">
        <f t="shared" si="41"/>
        <v>II</v>
      </c>
      <c r="U304" s="62" t="str">
        <f t="shared" si="43"/>
        <v>No Aceptable o Aceptable con Control Especifico</v>
      </c>
      <c r="V304" s="60">
        <v>1</v>
      </c>
      <c r="W304" s="58" t="str">
        <f>VLOOKUP(I304,Hoja2!A$3:I$54,6,0)</f>
        <v>SECUELA, CALIFICACIÓN DE ENFERMEDAD LABORAL, MUERTE</v>
      </c>
      <c r="X304" s="65"/>
      <c r="Y304" s="65"/>
      <c r="Z304" s="65"/>
      <c r="AA304" s="64" t="str">
        <f>VLOOKUP(I304,Hoja2!A$3:I$54,7,0)</f>
        <v>NS SEGURIDAD VIAL</v>
      </c>
      <c r="AB304" s="64" t="str">
        <f>VLOOKUP(I304,Hoja2!A$3:I$54,8,0)</f>
        <v>REPORTE DE CONDICIONES</v>
      </c>
      <c r="AC304" s="65" t="str">
        <f>VLOOKUP(I304,Hoja2!A$3:I$54,9,0)</f>
        <v>LISTAS PREOPERACIONALES, MANTENIMIENTO PREVENTIVO Y CORRECTIVO</v>
      </c>
      <c r="AD304" s="83"/>
    </row>
    <row r="305" spans="1:30" ht="40.5">
      <c r="A305" s="156"/>
      <c r="B305" s="153"/>
      <c r="C305" s="114"/>
      <c r="D305" s="124"/>
      <c r="E305" s="121"/>
      <c r="F305" s="121"/>
      <c r="G305" s="121"/>
      <c r="H305" s="58" t="str">
        <f>VLOOKUP(I305,Hoja2!A$3:I$54,2,0)</f>
        <v>ATRACO, ROBO, ATENTADO, SECUESTROS, DE ORDEN PÚBLICO</v>
      </c>
      <c r="I305" s="59" t="s">
        <v>180</v>
      </c>
      <c r="J305" s="58" t="str">
        <f>VLOOKUP(I305,Hoja2!A$3:I$54,3,0)</f>
        <v>HERIDAS, LESIONES FÍSICAS / PSICOLÓGICAS</v>
      </c>
      <c r="K305" s="60"/>
      <c r="L305" s="58" t="str">
        <f>VLOOKUP(I305,Hoja2!A$3:I$54,4,0)</f>
        <v>PG INSPECCIONES, PG EMERGENCIA</v>
      </c>
      <c r="M305" s="58" t="str">
        <f>VLOOKUP(I305,Hoja2!A$3:I$54,5,0)</f>
        <v>UNIFORMES CORPORATIVOS, CHAQUETAS CORPORATIVAS, CARNETIZACIÓN</v>
      </c>
      <c r="N305" s="61">
        <v>6</v>
      </c>
      <c r="O305" s="61">
        <v>3</v>
      </c>
      <c r="P305" s="61">
        <v>25</v>
      </c>
      <c r="Q305" s="61">
        <f t="shared" si="38"/>
        <v>18</v>
      </c>
      <c r="R305" s="61">
        <f t="shared" si="39"/>
        <v>450</v>
      </c>
      <c r="S305" s="61" t="str">
        <f t="shared" si="40"/>
        <v>A-18</v>
      </c>
      <c r="T305" s="62" t="str">
        <f t="shared" si="41"/>
        <v>II</v>
      </c>
      <c r="U305" s="62" t="str">
        <f t="shared" si="43"/>
        <v>No Aceptable o Aceptable con Control Especifico</v>
      </c>
      <c r="V305" s="60">
        <v>1</v>
      </c>
      <c r="W305" s="58" t="str">
        <f>VLOOKUP(I305,Hoja2!A$3:I$54,6,0)</f>
        <v>SECUELA, CALIFICACIÓN DE ENFERMEDAD LABORAL, MUERTE</v>
      </c>
      <c r="X305" s="65"/>
      <c r="Y305" s="65"/>
      <c r="Z305" s="65"/>
      <c r="AA305" s="64" t="str">
        <f>VLOOKUP(I305,Hoja2!A$3:I$54,7,0)</f>
        <v>N/A</v>
      </c>
      <c r="AB305" s="64" t="str">
        <f>VLOOKUP(I305,Hoja2!A$3:I$54,8,0)</f>
        <v>BUENAS PRACTICAS, APLICACIÓN DE PROCEDIMIENTOS</v>
      </c>
      <c r="AC305" s="65" t="str">
        <f>VLOOKUP(I305,Hoja2!A$3:I$54,9,0)</f>
        <v>BUENAS PRACTICAS</v>
      </c>
      <c r="AD305" s="83"/>
    </row>
    <row r="306" spans="1:30" ht="25.5">
      <c r="A306" s="156"/>
      <c r="B306" s="153"/>
      <c r="C306" s="114"/>
      <c r="D306" s="124"/>
      <c r="E306" s="121"/>
      <c r="F306" s="121"/>
      <c r="G306" s="121"/>
      <c r="H306" s="58" t="str">
        <f>VLOOKUP(I306,Hoja2!A$3:I$54,2,0)</f>
        <v>EXPLOSION, FUGA, DERRAME E INCENDIO</v>
      </c>
      <c r="I306" s="59" t="s">
        <v>230</v>
      </c>
      <c r="J306" s="58" t="str">
        <f>VLOOKUP(I306,Hoja2!A$3:I$54,3,0)</f>
        <v>INTOXICACIÓN, QUEMADURAS, LESIONES, ATRAPAMIENTO</v>
      </c>
      <c r="K306" s="60"/>
      <c r="L306" s="58" t="str">
        <f>VLOOKUP(I306,Hoja2!A$3:I$54,4,0)</f>
        <v>PG INSPECCIONES, PG EMERGENCIA</v>
      </c>
      <c r="M306" s="58" t="str">
        <f>VLOOKUP(I306,Hoja2!A$3:I$54,5,0)</f>
        <v>NO OBSERVADO</v>
      </c>
      <c r="N306" s="61">
        <v>2</v>
      </c>
      <c r="O306" s="61">
        <v>2</v>
      </c>
      <c r="P306" s="61">
        <v>10</v>
      </c>
      <c r="Q306" s="61">
        <f t="shared" si="38"/>
        <v>4</v>
      </c>
      <c r="R306" s="61">
        <f t="shared" si="39"/>
        <v>40</v>
      </c>
      <c r="S306" s="61" t="str">
        <f t="shared" si="40"/>
        <v>B-4</v>
      </c>
      <c r="T306" s="62" t="str">
        <f t="shared" si="41"/>
        <v>III</v>
      </c>
      <c r="U306" s="62" t="str">
        <f t="shared" si="43"/>
        <v>Mejorable</v>
      </c>
      <c r="V306" s="60">
        <v>1</v>
      </c>
      <c r="W306" s="58" t="str">
        <f>VLOOKUP(I306,Hoja2!A$3:I$54,6,0)</f>
        <v>SECUELA, CALIFICACIÓN DE ENFERMEDAD LABORAL, MUERTE</v>
      </c>
      <c r="X306" s="65"/>
      <c r="Y306" s="65"/>
      <c r="Z306" s="65"/>
      <c r="AA306" s="64" t="str">
        <f>VLOOKUP(I306,Hoja2!A$3:I$54,7,0)</f>
        <v>NS PLANES DE EMERGENCIA</v>
      </c>
      <c r="AB306" s="64" t="str">
        <f>VLOOKUP(I306,Hoja2!A$3:I$54,8,0)</f>
        <v>PROTOCOLOS DE EVACUACIÓN, PUNTO DE ENCUENTRO</v>
      </c>
      <c r="AC306" s="65" t="str">
        <f>VLOOKUP(I306,Hoja2!A$3:I$54,9,0)</f>
        <v>N/A</v>
      </c>
      <c r="AD306" s="83"/>
    </row>
    <row r="307" spans="1:30" ht="15">
      <c r="A307" s="156"/>
      <c r="B307" s="153"/>
      <c r="C307" s="114"/>
      <c r="D307" s="124"/>
      <c r="E307" s="121"/>
      <c r="F307" s="121"/>
      <c r="G307" s="121"/>
      <c r="H307" s="58" t="str">
        <f>VLOOKUP(I307,Hoja2!A$3:I$54,2,0)</f>
        <v>AUSENCIA O EXCESO DE LUZ EN UN AMBIENTE</v>
      </c>
      <c r="I307" s="59" t="s">
        <v>47</v>
      </c>
      <c r="J307" s="58" t="str">
        <f>VLOOKUP(I307,Hoja2!A$3:I$54,3,0)</f>
        <v>ESTRÉS, DIFICULTAD PARA VER, CANSANCIO VISUAL</v>
      </c>
      <c r="K307" s="60"/>
      <c r="L307" s="58" t="str">
        <f>VLOOKUP(I307,Hoja2!A$3:I$54,4,0)</f>
        <v>PG INSPECCIONES, PG EMERGENCIA</v>
      </c>
      <c r="M307" s="58" t="str">
        <f>VLOOKUP(I307,Hoja2!A$3:I$54,5,0)</f>
        <v>NO OBSERVADO</v>
      </c>
      <c r="N307" s="61">
        <v>10</v>
      </c>
      <c r="O307" s="61">
        <v>3</v>
      </c>
      <c r="P307" s="61">
        <v>25</v>
      </c>
      <c r="Q307" s="61">
        <f t="shared" si="38"/>
        <v>30</v>
      </c>
      <c r="R307" s="61">
        <f t="shared" si="39"/>
        <v>750</v>
      </c>
      <c r="S307" s="61" t="str">
        <f t="shared" si="40"/>
        <v>MA-30</v>
      </c>
      <c r="T307" s="62" t="str">
        <f t="shared" si="41"/>
        <v>I</v>
      </c>
      <c r="U307" s="62" t="str">
        <f t="shared" si="43"/>
        <v>No Aceptable</v>
      </c>
      <c r="V307" s="60">
        <v>1</v>
      </c>
      <c r="W307" s="58" t="str">
        <f>VLOOKUP(I307,Hoja2!A$3:I$54,6,0)</f>
        <v>SECUELA, CALIFICACIÓN DE ENFERMEDAD LABORAL</v>
      </c>
      <c r="X307" s="65"/>
      <c r="Y307" s="65"/>
      <c r="Z307" s="65"/>
      <c r="AA307" s="64" t="str">
        <f>VLOOKUP(I307,Hoja2!A$3:I$54,7,0)</f>
        <v>N/A</v>
      </c>
      <c r="AB307" s="64" t="str">
        <f>VLOOKUP(I307,Hoja2!A$3:I$54,8,0)</f>
        <v>AUTOCUIDADO E HIGIENE</v>
      </c>
      <c r="AC307" s="65" t="str">
        <f>VLOOKUP(I307,Hoja2!A$3:I$54,9,0)</f>
        <v>PG HIGIENE</v>
      </c>
      <c r="AD307" s="83"/>
    </row>
    <row r="308" spans="1:30" ht="15">
      <c r="A308" s="156"/>
      <c r="B308" s="153"/>
      <c r="C308" s="114"/>
      <c r="D308" s="124"/>
      <c r="E308" s="121"/>
      <c r="F308" s="121"/>
      <c r="G308" s="121"/>
      <c r="H308" s="58" t="str">
        <f>VLOOKUP(I308,Hoja2!A$3:I$54,2,0)</f>
        <v>MÁQUINARIA O EQUIPO</v>
      </c>
      <c r="I308" s="59" t="s">
        <v>54</v>
      </c>
      <c r="J308" s="58" t="str">
        <f>VLOOKUP(I308,Hoja2!A$3:I$54,3,0)</f>
        <v>SORDERA, ESTRÉS, HIPOACUSIA, CEFALÉA, IRRATIBILIDAD</v>
      </c>
      <c r="K308" s="60"/>
      <c r="L308" s="58" t="str">
        <f>VLOOKUP(I308,Hoja2!A$3:I$54,4,0)</f>
        <v>PG INSPECCIONES, PG EMERGENCIA</v>
      </c>
      <c r="M308" s="58" t="str">
        <f>VLOOKUP(I308,Hoja2!A$3:I$54,5,0)</f>
        <v>PVE RUIDO</v>
      </c>
      <c r="N308" s="61">
        <v>10</v>
      </c>
      <c r="O308" s="61">
        <v>4</v>
      </c>
      <c r="P308" s="61">
        <v>25</v>
      </c>
      <c r="Q308" s="61">
        <f t="shared" si="38"/>
        <v>40</v>
      </c>
      <c r="R308" s="61">
        <f t="shared" si="39"/>
        <v>1000</v>
      </c>
      <c r="S308" s="61" t="str">
        <f t="shared" si="40"/>
        <v>MA-40</v>
      </c>
      <c r="T308" s="62" t="str">
        <f t="shared" si="41"/>
        <v>I</v>
      </c>
      <c r="U308" s="62" t="str">
        <f t="shared" si="43"/>
        <v>No Aceptable</v>
      </c>
      <c r="V308" s="60">
        <v>1</v>
      </c>
      <c r="W308" s="58" t="str">
        <f>VLOOKUP(I308,Hoja2!A$3:I$54,6,0)</f>
        <v>SECUELA, CALIFICACIÓN DE ENFERMEDAD LABORAL</v>
      </c>
      <c r="X308" s="65"/>
      <c r="Y308" s="65"/>
      <c r="Z308" s="65"/>
      <c r="AA308" s="64" t="str">
        <f>VLOOKUP(I308,Hoja2!A$3:I$54,7,0)</f>
        <v>N/A</v>
      </c>
      <c r="AB308" s="64" t="str">
        <f>VLOOKUP(I308,Hoja2!A$3:I$54,8,0)</f>
        <v>AUTOCUIDADO E HIGIENE</v>
      </c>
      <c r="AC308" s="65" t="str">
        <f>VLOOKUP(I308,Hoja2!A$3:I$54,9,0)</f>
        <v>FORTALECIMIENTO PV RUIDO</v>
      </c>
      <c r="AD308" s="83"/>
    </row>
    <row r="309" spans="1:30" ht="15">
      <c r="A309" s="156"/>
      <c r="B309" s="153"/>
      <c r="C309" s="114"/>
      <c r="D309" s="124"/>
      <c r="E309" s="121"/>
      <c r="F309" s="121"/>
      <c r="G309" s="121"/>
      <c r="H309" s="58" t="str">
        <f>VLOOKUP(I309,Hoja2!A$3:I$54,2,0)</f>
        <v>MÁQUINARIA O EQUIPO</v>
      </c>
      <c r="I309" s="59" t="s">
        <v>59</v>
      </c>
      <c r="J309" s="58" t="str">
        <f>VLOOKUP(I309,Hoja2!A$3:I$54,3,0)</f>
        <v>MAREOS, VÓMITOS, Y SÍNTOMAS NEURÓLOGICOS</v>
      </c>
      <c r="K309" s="60"/>
      <c r="L309" s="58" t="str">
        <f>VLOOKUP(I309,Hoja2!A$3:I$54,4,0)</f>
        <v>PG INSPECCIONES, PG EMERGENCIA</v>
      </c>
      <c r="M309" s="58" t="str">
        <f>VLOOKUP(I309,Hoja2!A$3:I$54,5,0)</f>
        <v>PVE RUIDO</v>
      </c>
      <c r="N309" s="61">
        <v>2</v>
      </c>
      <c r="O309" s="61">
        <v>3</v>
      </c>
      <c r="P309" s="61">
        <v>10</v>
      </c>
      <c r="Q309" s="61">
        <f t="shared" si="38"/>
        <v>6</v>
      </c>
      <c r="R309" s="61">
        <f t="shared" si="39"/>
        <v>60</v>
      </c>
      <c r="S309" s="61" t="str">
        <f t="shared" si="40"/>
        <v>M-6</v>
      </c>
      <c r="T309" s="62" t="str">
        <f t="shared" si="41"/>
        <v>III</v>
      </c>
      <c r="U309" s="62" t="str">
        <f t="shared" si="43"/>
        <v>Mejorable</v>
      </c>
      <c r="V309" s="60">
        <v>1</v>
      </c>
      <c r="W309" s="58" t="str">
        <f>VLOOKUP(I309,Hoja2!A$3:I$54,6,0)</f>
        <v>SECUELA, CALIFICACIÓN DE ENFERMEDAD LABORAL</v>
      </c>
      <c r="X309" s="65"/>
      <c r="Y309" s="65"/>
      <c r="Z309" s="65"/>
      <c r="AA309" s="64" t="str">
        <f>VLOOKUP(I309,Hoja2!A$3:I$54,7,0)</f>
        <v>N/A</v>
      </c>
      <c r="AB309" s="64" t="str">
        <f>VLOOKUP(I309,Hoja2!A$3:I$54,8,0)</f>
        <v>AUTOCUIDADO</v>
      </c>
      <c r="AC309" s="65" t="str">
        <f>VLOOKUP(I309,Hoja2!A$3:I$54,9,0)</f>
        <v>PG HIGIENE</v>
      </c>
      <c r="AD309" s="83"/>
    </row>
    <row r="310" spans="1:30" ht="15">
      <c r="A310" s="156"/>
      <c r="B310" s="153"/>
      <c r="C310" s="114"/>
      <c r="D310" s="124"/>
      <c r="E310" s="121"/>
      <c r="F310" s="121"/>
      <c r="G310" s="121"/>
      <c r="H310" s="58" t="str">
        <f>VLOOKUP(I310,Hoja2!A$3:I$54,2,0)</f>
        <v>X, GAMMA, ALFA, BETA, NEUTRONES</v>
      </c>
      <c r="I310" s="59" t="s">
        <v>69</v>
      </c>
      <c r="J310" s="58" t="str">
        <f>VLOOKUP(I310,Hoja2!A$3:I$54,3,0)</f>
        <v>QUEMADURAS</v>
      </c>
      <c r="K310" s="60"/>
      <c r="L310" s="58" t="str">
        <f>VLOOKUP(I310,Hoja2!A$3:I$54,4,0)</f>
        <v>PG INSPECCIONES, PG EMERGENCIA</v>
      </c>
      <c r="M310" s="58" t="str">
        <f>VLOOKUP(I310,Hoja2!A$3:I$54,5,0)</f>
        <v>PVE RADIACIÓN</v>
      </c>
      <c r="N310" s="61">
        <v>2</v>
      </c>
      <c r="O310" s="61">
        <v>3</v>
      </c>
      <c r="P310" s="61">
        <v>10</v>
      </c>
      <c r="Q310" s="61">
        <f t="shared" si="38"/>
        <v>6</v>
      </c>
      <c r="R310" s="61">
        <f t="shared" si="39"/>
        <v>60</v>
      </c>
      <c r="S310" s="61" t="str">
        <f t="shared" si="40"/>
        <v>M-6</v>
      </c>
      <c r="T310" s="62" t="str">
        <f t="shared" si="41"/>
        <v>III</v>
      </c>
      <c r="U310" s="62" t="str">
        <f t="shared" si="43"/>
        <v>Mejorable</v>
      </c>
      <c r="V310" s="60">
        <v>1</v>
      </c>
      <c r="W310" s="58" t="str">
        <f>VLOOKUP(I310,Hoja2!A$3:I$54,6,0)</f>
        <v>SECUELA, CALIFICACIÓN DE ENFERMEDAD LABORAL, MUERTE</v>
      </c>
      <c r="X310" s="65"/>
      <c r="Y310" s="65"/>
      <c r="Z310" s="65"/>
      <c r="AA310" s="64" t="str">
        <f>VLOOKUP(I310,Hoja2!A$3:I$54,7,0)</f>
        <v>N/A</v>
      </c>
      <c r="AB310" s="64" t="str">
        <f>VLOOKUP(I310,Hoja2!A$3:I$54,8,0)</f>
        <v>N/A</v>
      </c>
      <c r="AC310" s="65" t="str">
        <f>VLOOKUP(I310,Hoja2!A$3:I$54,9,0)</f>
        <v>FORTALECIMIENTO PVE RADIACIÓN</v>
      </c>
      <c r="AD310" s="83"/>
    </row>
    <row r="311" spans="1:30" ht="25.5">
      <c r="A311" s="156"/>
      <c r="B311" s="153"/>
      <c r="C311" s="114"/>
      <c r="D311" s="124"/>
      <c r="E311" s="121"/>
      <c r="F311" s="121"/>
      <c r="G311" s="121"/>
      <c r="H311" s="58" t="str">
        <f>VLOOKUP(I311,Hoja2!A$3:I$54,2,0)</f>
        <v>POLVOS INORGÁNICOS</v>
      </c>
      <c r="I311" s="59" t="s">
        <v>78</v>
      </c>
      <c r="J311" s="58" t="str">
        <f>VLOOKUP(I311,Hoja2!A$3:I$54,3,0)</f>
        <v>COMPLICACIONES RESPIRATORIAS</v>
      </c>
      <c r="K311" s="60"/>
      <c r="L311" s="58" t="str">
        <f>VLOOKUP(I311,Hoja2!A$3:I$54,4,0)</f>
        <v>PG INSPECCIONES, PG EMERGENCIA, PG RIESGO QUÍMICO</v>
      </c>
      <c r="M311" s="58" t="str">
        <f>VLOOKUP(I311,Hoja2!A$3:I$54,5,0)</f>
        <v>ELEMENTOS DE PROTECCIÓN PERSONAL</v>
      </c>
      <c r="N311" s="61">
        <v>2</v>
      </c>
      <c r="O311" s="61">
        <v>3</v>
      </c>
      <c r="P311" s="61">
        <v>10</v>
      </c>
      <c r="Q311" s="61">
        <f t="shared" si="38"/>
        <v>6</v>
      </c>
      <c r="R311" s="61">
        <f t="shared" si="39"/>
        <v>60</v>
      </c>
      <c r="S311" s="61" t="str">
        <f t="shared" si="40"/>
        <v>M-6</v>
      </c>
      <c r="T311" s="62" t="str">
        <f t="shared" si="41"/>
        <v>III</v>
      </c>
      <c r="U311" s="62" t="str">
        <f t="shared" si="43"/>
        <v>Mejorable</v>
      </c>
      <c r="V311" s="60">
        <v>1</v>
      </c>
      <c r="W311" s="58" t="str">
        <f>VLOOKUP(I311,Hoja2!A$3:I$54,6,0)</f>
        <v>SECUELA, CALIFICACIÓN DE ENFERMEDAD LABORAL</v>
      </c>
      <c r="X311" s="65"/>
      <c r="Y311" s="65"/>
      <c r="Z311" s="65"/>
      <c r="AA311" s="64" t="str">
        <f>VLOOKUP(I311,Hoja2!A$3:I$54,7,0)</f>
        <v>NS QUIMICOS</v>
      </c>
      <c r="AB311" s="64" t="str">
        <f>VLOOKUP(I311,Hoja2!A$3:I$54,8,0)</f>
        <v>BUENAS PRACTICAS Y USO DE EPP</v>
      </c>
      <c r="AC311" s="65" t="str">
        <f>VLOOKUP(I311,Hoja2!A$3:I$54,9,0)</f>
        <v>PG HIGIENE</v>
      </c>
      <c r="AD311" s="83"/>
    </row>
    <row r="312" spans="1:30" ht="25.5">
      <c r="A312" s="156"/>
      <c r="B312" s="153"/>
      <c r="C312" s="114"/>
      <c r="D312" s="124"/>
      <c r="E312" s="121"/>
      <c r="F312" s="121"/>
      <c r="G312" s="121"/>
      <c r="H312" s="58" t="str">
        <f>VLOOKUP(I312,Hoja2!A$3:I$54,2,0)</f>
        <v>MATERIAL PARTICULADO</v>
      </c>
      <c r="I312" s="59" t="s">
        <v>84</v>
      </c>
      <c r="J312" s="58" t="str">
        <f>VLOOKUP(I312,Hoja2!A$3:I$54,3,0)</f>
        <v>COMPLICACIONES RESPIRATORIAS</v>
      </c>
      <c r="K312" s="60"/>
      <c r="L312" s="58" t="str">
        <f>VLOOKUP(I312,Hoja2!A$3:I$54,4,0)</f>
        <v>PG INSPECCIONES, PG EMERGENCIA, PG RIESGO QUÍMICO</v>
      </c>
      <c r="M312" s="58" t="str">
        <f>VLOOKUP(I312,Hoja2!A$3:I$54,5,0)</f>
        <v>ELEMENTOS DE PROTECCIÓN PERSONAL</v>
      </c>
      <c r="N312" s="61">
        <v>2</v>
      </c>
      <c r="O312" s="61">
        <v>1</v>
      </c>
      <c r="P312" s="61">
        <v>10</v>
      </c>
      <c r="Q312" s="61">
        <f t="shared" si="38"/>
        <v>2</v>
      </c>
      <c r="R312" s="61">
        <f t="shared" si="39"/>
        <v>20</v>
      </c>
      <c r="S312" s="61" t="str">
        <f t="shared" si="40"/>
        <v>B-2</v>
      </c>
      <c r="T312" s="62" t="str">
        <f t="shared" si="41"/>
        <v>IV</v>
      </c>
      <c r="U312" s="62" t="str">
        <f t="shared" si="43"/>
        <v>Aceptable</v>
      </c>
      <c r="V312" s="60">
        <v>1</v>
      </c>
      <c r="W312" s="58" t="str">
        <f>VLOOKUP(I312,Hoja2!A$3:I$54,6,0)</f>
        <v>SECUELA, CALIFICACIÓN DE ENFERMEDAD LABORAL</v>
      </c>
      <c r="X312" s="65"/>
      <c r="Y312" s="65"/>
      <c r="Z312" s="65"/>
      <c r="AA312" s="64" t="str">
        <f>VLOOKUP(I312,Hoja2!A$3:I$54,7,0)</f>
        <v>NS QUIMICOS</v>
      </c>
      <c r="AB312" s="64" t="str">
        <f>VLOOKUP(I312,Hoja2!A$3:I$54,8,0)</f>
        <v>BUENAS PRACTICAS Y USO DE EPP</v>
      </c>
      <c r="AC312" s="65" t="str">
        <f>VLOOKUP(I312,Hoja2!A$3:I$54,9,0)</f>
        <v>FORTALECIMIENTO PVE QUÍMICO</v>
      </c>
      <c r="AD312" s="83"/>
    </row>
    <row r="313" spans="1:30" ht="25.5">
      <c r="A313" s="156"/>
      <c r="B313" s="153"/>
      <c r="C313" s="114"/>
      <c r="D313" s="124"/>
      <c r="E313" s="121"/>
      <c r="F313" s="121"/>
      <c r="G313" s="121"/>
      <c r="H313" s="58" t="str">
        <f>VLOOKUP(I313,Hoja2!A$3:I$54,2,0)</f>
        <v>HUMOS METÁLICOS O NO METÁLICOS</v>
      </c>
      <c r="I313" s="59" t="s">
        <v>93</v>
      </c>
      <c r="J313" s="58" t="str">
        <f>VLOOKUP(I313,Hoja2!A$3:I$54,3,0)</f>
        <v>COMPLICACIONES RESPIRATORIAS</v>
      </c>
      <c r="K313" s="60"/>
      <c r="L313" s="58" t="str">
        <f>VLOOKUP(I313,Hoja2!A$3:I$54,4,0)</f>
        <v>PG INSPECCIONES, PG EMERGENCIA, PG RIESGO QUÍMICO</v>
      </c>
      <c r="M313" s="58" t="str">
        <f>VLOOKUP(I313,Hoja2!A$3:I$54,5,0)</f>
        <v>ELEMENTOS DE PROTECCIÓN PERSONAL</v>
      </c>
      <c r="N313" s="61">
        <v>2</v>
      </c>
      <c r="O313" s="61">
        <v>1</v>
      </c>
      <c r="P313" s="61">
        <v>10</v>
      </c>
      <c r="Q313" s="61">
        <f t="shared" si="38"/>
        <v>2</v>
      </c>
      <c r="R313" s="61">
        <f t="shared" si="39"/>
        <v>20</v>
      </c>
      <c r="S313" s="61" t="str">
        <f t="shared" si="40"/>
        <v>B-2</v>
      </c>
      <c r="T313" s="62" t="str">
        <f t="shared" si="41"/>
        <v>IV</v>
      </c>
      <c r="U313" s="62" t="str">
        <f t="shared" si="43"/>
        <v>Aceptable</v>
      </c>
      <c r="V313" s="60">
        <v>1</v>
      </c>
      <c r="W313" s="58" t="str">
        <f>VLOOKUP(I313,Hoja2!A$3:I$54,6,0)</f>
        <v>SECUELA, CALIFICACIÓN DE ENFERMEDAD LABORAL, MUERTE</v>
      </c>
      <c r="X313" s="65"/>
      <c r="Y313" s="65"/>
      <c r="Z313" s="65"/>
      <c r="AA313" s="64" t="str">
        <f>VLOOKUP(I313,Hoja2!A$3:I$54,7,0)</f>
        <v>NS QUIMICOS</v>
      </c>
      <c r="AB313" s="64" t="str">
        <f>VLOOKUP(I313,Hoja2!A$3:I$54,8,0)</f>
        <v>BUENAS PRACTICAS, AUTOCUIDADO Y EPP</v>
      </c>
      <c r="AC313" s="65" t="str">
        <f>VLOOKUP(I313,Hoja2!A$3:I$54,9,0)</f>
        <v>FORTALECIMIENTO PVE QUÍMICO</v>
      </c>
      <c r="AD313" s="83"/>
    </row>
    <row r="314" spans="1:30" ht="25.5">
      <c r="A314" s="156"/>
      <c r="B314" s="153"/>
      <c r="C314" s="114"/>
      <c r="D314" s="124"/>
      <c r="E314" s="121"/>
      <c r="F314" s="121"/>
      <c r="G314" s="121"/>
      <c r="H314" s="58" t="str">
        <f>VLOOKUP(I314,Hoja2!A$3:I$54,2,0)</f>
        <v>MICROORGANISMOS EN EL AMBIENTE</v>
      </c>
      <c r="I314" s="59" t="s">
        <v>240</v>
      </c>
      <c r="J314" s="58" t="str">
        <f>VLOOKUP(I314,Hoja2!A$3:I$54,3,0)</f>
        <v>LESIONES EN LA PIEL, MALESTAR GENERAL</v>
      </c>
      <c r="K314" s="60"/>
      <c r="L314" s="58" t="str">
        <f>VLOOKUP(I314,Hoja2!A$3:I$54,4,0)</f>
        <v>PG INSPECCIONES, PG EMERGENCIA</v>
      </c>
      <c r="M314" s="58" t="str">
        <f>VLOOKUP(I314,Hoja2!A$3:I$54,5,0)</f>
        <v>PVE BIOLÓGICO, ELEMENTOS DE PROTECCION PERSONAL</v>
      </c>
      <c r="N314" s="61">
        <v>2</v>
      </c>
      <c r="O314" s="61">
        <v>3</v>
      </c>
      <c r="P314" s="61">
        <v>10</v>
      </c>
      <c r="Q314" s="61">
        <f t="shared" si="38"/>
        <v>6</v>
      </c>
      <c r="R314" s="61">
        <f t="shared" si="39"/>
        <v>60</v>
      </c>
      <c r="S314" s="61" t="str">
        <f t="shared" si="40"/>
        <v>M-6</v>
      </c>
      <c r="T314" s="62" t="str">
        <f t="shared" si="41"/>
        <v>III</v>
      </c>
      <c r="U314" s="62" t="str">
        <f t="shared" si="43"/>
        <v>Mejorable</v>
      </c>
      <c r="V314" s="60">
        <v>1</v>
      </c>
      <c r="W314" s="58" t="str">
        <f>VLOOKUP(I314,Hoja2!A$3:I$54,6,0)</f>
        <v>SECUELA, CALIFICACIÓN DE ENFERMEDAD LABORAL, MUERTE</v>
      </c>
      <c r="X314" s="65"/>
      <c r="Y314" s="65"/>
      <c r="Z314" s="65"/>
      <c r="AA314" s="64" t="str">
        <f>VLOOKUP(I314,Hoja2!A$3:I$54,7,0)</f>
        <v>NS BIOLÓGICO</v>
      </c>
      <c r="AB314" s="64" t="str">
        <f>VLOOKUP(I314,Hoja2!A$3:I$54,8,0)</f>
        <v>AUTOCIODADO E HIGIENE, USO DE EPP</v>
      </c>
      <c r="AC314" s="65" t="str">
        <f>VLOOKUP(I314,Hoja2!A$3:I$54,9,0)</f>
        <v>N/A</v>
      </c>
      <c r="AD314" s="83"/>
    </row>
    <row r="315" spans="1:30" ht="25.5">
      <c r="A315" s="156"/>
      <c r="B315" s="153"/>
      <c r="C315" s="114"/>
      <c r="D315" s="124"/>
      <c r="E315" s="121"/>
      <c r="F315" s="121"/>
      <c r="G315" s="121"/>
      <c r="H315" s="58" t="str">
        <f>VLOOKUP(I315,Hoja2!A$3:I$54,2,0)</f>
        <v>HONGOS</v>
      </c>
      <c r="I315" s="59" t="s">
        <v>113</v>
      </c>
      <c r="J315" s="58" t="str">
        <f>VLOOKUP(I315,Hoja2!A$3:I$54,3,0)</f>
        <v>LESIONES EN LA PIEL</v>
      </c>
      <c r="K315" s="60"/>
      <c r="L315" s="58" t="str">
        <f>VLOOKUP(I315,Hoja2!A$3:I$54,4,0)</f>
        <v>PG INSPECCIONES, PG EMERGENCIA</v>
      </c>
      <c r="M315" s="58" t="str">
        <f>VLOOKUP(I315,Hoja2!A$3:I$54,5,0)</f>
        <v>PVE BIOLÓGICO</v>
      </c>
      <c r="N315" s="61">
        <v>2</v>
      </c>
      <c r="O315" s="61">
        <v>1</v>
      </c>
      <c r="P315" s="61">
        <v>10</v>
      </c>
      <c r="Q315" s="61">
        <f t="shared" si="38"/>
        <v>2</v>
      </c>
      <c r="R315" s="61">
        <f t="shared" si="39"/>
        <v>20</v>
      </c>
      <c r="S315" s="61" t="str">
        <f t="shared" si="40"/>
        <v>B-2</v>
      </c>
      <c r="T315" s="62" t="str">
        <f t="shared" si="41"/>
        <v>IV</v>
      </c>
      <c r="U315" s="62" t="str">
        <f t="shared" si="43"/>
        <v>Aceptable</v>
      </c>
      <c r="V315" s="60">
        <v>1</v>
      </c>
      <c r="W315" s="58" t="str">
        <f>VLOOKUP(I315,Hoja2!A$3:I$54,6,0)</f>
        <v>SECUELA</v>
      </c>
      <c r="X315" s="65"/>
      <c r="Y315" s="65"/>
      <c r="Z315" s="65"/>
      <c r="AA315" s="64" t="str">
        <f>VLOOKUP(I315,Hoja2!A$3:I$54,7,0)</f>
        <v>NS BIOLÓGICO</v>
      </c>
      <c r="AB315" s="64" t="str">
        <f>VLOOKUP(I315,Hoja2!A$3:I$54,8,0)</f>
        <v>AUTOCUIDADO E HIGIENE, USO DE EPP</v>
      </c>
      <c r="AC315" s="65" t="str">
        <f>VLOOKUP(I315,Hoja2!A$3:I$54,9,0)</f>
        <v>N/A</v>
      </c>
      <c r="AD315" s="83"/>
    </row>
    <row r="316" spans="1:30" ht="25.5">
      <c r="A316" s="156"/>
      <c r="B316" s="153"/>
      <c r="C316" s="114"/>
      <c r="D316" s="124"/>
      <c r="E316" s="121"/>
      <c r="F316" s="121"/>
      <c r="G316" s="121"/>
      <c r="H316" s="58" t="str">
        <f>VLOOKUP(I316,Hoja2!A$3:I$54,2,0)</f>
        <v>ANIMALES VIVOS</v>
      </c>
      <c r="I316" s="59" t="s">
        <v>122</v>
      </c>
      <c r="J316" s="58" t="str">
        <f>VLOOKUP(I316,Hoja2!A$3:I$54,3,0)</f>
        <v>LESIONES EN TEJIDOS, INFECCIONES, ENFERMADES INFECTOCONTAGIOSAS</v>
      </c>
      <c r="K316" s="60"/>
      <c r="L316" s="58" t="str">
        <f>VLOOKUP(I316,Hoja2!A$3:I$54,4,0)</f>
        <v>PG INSPECCIONES, PG EMERGENCIA</v>
      </c>
      <c r="M316" s="58" t="str">
        <f>VLOOKUP(I316,Hoja2!A$3:I$54,5,0)</f>
        <v>ELEMENTOS DE PROTECCIÓN PERSONAL</v>
      </c>
      <c r="N316" s="61">
        <v>2</v>
      </c>
      <c r="O316" s="61">
        <v>2</v>
      </c>
      <c r="P316" s="61">
        <v>10</v>
      </c>
      <c r="Q316" s="61">
        <f t="shared" si="38"/>
        <v>4</v>
      </c>
      <c r="R316" s="61">
        <f t="shared" si="39"/>
        <v>40</v>
      </c>
      <c r="S316" s="61" t="str">
        <f t="shared" si="40"/>
        <v>B-4</v>
      </c>
      <c r="T316" s="62" t="str">
        <f t="shared" si="41"/>
        <v>III</v>
      </c>
      <c r="U316" s="62" t="str">
        <f t="shared" si="43"/>
        <v>Mejorable</v>
      </c>
      <c r="V316" s="60">
        <v>1</v>
      </c>
      <c r="W316" s="58" t="str">
        <f>VLOOKUP(I316,Hoja2!A$3:I$54,6,0)</f>
        <v>SECUELA, CALIFICACIÓN DE ENFERMEDAD LABORAL, MUERTE</v>
      </c>
      <c r="X316" s="65"/>
      <c r="Y316" s="65"/>
      <c r="Z316" s="65"/>
      <c r="AA316" s="64" t="str">
        <f>VLOOKUP(I316,Hoja2!A$3:I$54,7,0)</f>
        <v>NS BIOLÓGICO</v>
      </c>
      <c r="AB316" s="64" t="str">
        <f>VLOOKUP(I316,Hoja2!A$3:I$54,8,0)</f>
        <v>AUTOCUIDADO E HIGIENE, USO DE EPP</v>
      </c>
      <c r="AC316" s="65" t="str">
        <f>VLOOKUP(I316,Hoja2!A$3:I$54,9,0)</f>
        <v>BUENAS PRACTICAS</v>
      </c>
      <c r="AD316" s="83"/>
    </row>
    <row r="317" spans="1:30" ht="38.25">
      <c r="A317" s="156"/>
      <c r="B317" s="153"/>
      <c r="C317" s="114"/>
      <c r="D317" s="124"/>
      <c r="E317" s="121"/>
      <c r="F317" s="121"/>
      <c r="G317" s="121"/>
      <c r="H317" s="58" t="str">
        <f>VLOOKUP(I317,Hoja2!A$3:I$54,2,0)</f>
        <v>CARGA DE UN PESO MAYOR AL RECOMENDADO</v>
      </c>
      <c r="I317" s="59" t="s">
        <v>125</v>
      </c>
      <c r="J317" s="58" t="str">
        <f>VLOOKUP(I317,Hoja2!A$3:I$54,3,0)</f>
        <v>LESIONES OSTEOMUSCULARES</v>
      </c>
      <c r="K317" s="60"/>
      <c r="L317" s="58" t="str">
        <f>VLOOKUP(I317,Hoja2!A$3:I$54,4,0)</f>
        <v>PG INSPECCIONES, PG EMERGENCIA</v>
      </c>
      <c r="M317" s="58" t="str">
        <f>VLOOKUP(I317,Hoja2!A$3:I$54,5,0)</f>
        <v>PVE BIOMECÁNICO, PROGRAMA PAUSAS ACTIVAS, PG MEDICINA PREVENTIVA Y DEL TRABAJO</v>
      </c>
      <c r="N317" s="61">
        <v>2</v>
      </c>
      <c r="O317" s="61">
        <v>3</v>
      </c>
      <c r="P317" s="61">
        <v>10</v>
      </c>
      <c r="Q317" s="61">
        <f t="shared" si="38"/>
        <v>6</v>
      </c>
      <c r="R317" s="61">
        <f t="shared" si="39"/>
        <v>60</v>
      </c>
      <c r="S317" s="61" t="str">
        <f t="shared" si="40"/>
        <v>M-6</v>
      </c>
      <c r="T317" s="62" t="str">
        <f t="shared" si="41"/>
        <v>III</v>
      </c>
      <c r="U317" s="62" t="str">
        <f t="shared" si="43"/>
        <v>Mejorable</v>
      </c>
      <c r="V317" s="60">
        <v>1</v>
      </c>
      <c r="W317" s="58" t="str">
        <f>VLOOKUP(I317,Hoja2!A$3:I$54,6,0)</f>
        <v>SECUELA, CALIFICACIÓN DE ENFERMEDAD LABORAL</v>
      </c>
      <c r="X317" s="65"/>
      <c r="Y317" s="65"/>
      <c r="Z317" s="65"/>
      <c r="AA317" s="64" t="str">
        <f>VLOOKUP(I317,Hoja2!A$3:I$54,7,0)</f>
        <v>NS MANEJO DE CARGAS</v>
      </c>
      <c r="AB317" s="64" t="str">
        <f>VLOOKUP(I317,Hoja2!A$3:I$54,8,0)</f>
        <v>LEVANTAMIENTO MANUAL Y MECÁNICO DE CARGAS</v>
      </c>
      <c r="AC317" s="65" t="str">
        <f>VLOOKUP(I317,Hoja2!A$3:I$54,9,0)</f>
        <v>FORTALECIMIENTO PVE BIOMECÁNICO</v>
      </c>
      <c r="AD317" s="83"/>
    </row>
    <row r="318" spans="1:30" ht="40.5">
      <c r="A318" s="156"/>
      <c r="B318" s="153"/>
      <c r="C318" s="114"/>
      <c r="D318" s="124"/>
      <c r="E318" s="121"/>
      <c r="F318" s="121"/>
      <c r="G318" s="121"/>
      <c r="H318" s="58" t="str">
        <f>VLOOKUP(I318,Hoja2!A$3:I$54,2,0)</f>
        <v>HIGIENE POSTURAL, MOVIMIENTOS REPETITIVOS</v>
      </c>
      <c r="I318" s="59" t="s">
        <v>245</v>
      </c>
      <c r="J318" s="58" t="str">
        <f>VLOOKUP(I318,Hoja2!A$3:I$54,3,0)</f>
        <v>LESIONES OSTEOMUSCULARES, TRANSTORNO DE TRAUMA ACUMULATIVO</v>
      </c>
      <c r="K318" s="60"/>
      <c r="L318" s="58" t="str">
        <f>VLOOKUP(I318,Hoja2!A$3:I$54,4,0)</f>
        <v>PG INSPECCIONES, PG EMERGENCIA</v>
      </c>
      <c r="M318" s="58" t="str">
        <f>VLOOKUP(I318,Hoja2!A$3:I$54,5,0)</f>
        <v>PVE BIOMECÁNICO, PG MEDICINA PREVENTIVA Y DEL TRABAJO</v>
      </c>
      <c r="N318" s="61">
        <v>2</v>
      </c>
      <c r="O318" s="61">
        <v>3</v>
      </c>
      <c r="P318" s="61">
        <v>25</v>
      </c>
      <c r="Q318" s="61">
        <f aca="true" t="shared" si="44" ref="Q318:Q386">N318*O318</f>
        <v>6</v>
      </c>
      <c r="R318" s="61">
        <f aca="true" t="shared" si="45" ref="R318:R386">Q318*P318</f>
        <v>150</v>
      </c>
      <c r="S318" s="61" t="str">
        <f aca="true" t="shared" si="46" ref="S318:S386">IF(Q318=40,"MA-40",IF(Q318=30,"MA-30",IF(Q318=20,"A-20",IF(Q318=10,"A-10",IF(Q318=24,"MA-24",IF(Q318=18,"A-18",IF(Q318=12,"A-12",IF(Q318=6,"M-6",IF(Q318=8,"M-8",IF(Q318=6,"M-6",IF(Q318=4,"B-4",IF(Q318=2,"B-2",))))))))))))</f>
        <v>M-6</v>
      </c>
      <c r="T318" s="62" t="str">
        <f aca="true" t="shared" si="47" ref="T318:T386">IF(R318&lt;=20,"IV",IF(R318&lt;=120,"III",IF(R318&lt;=500,"II",IF(R318&lt;=4000,"I"))))</f>
        <v>II</v>
      </c>
      <c r="U318" s="62" t="str">
        <f t="shared" si="43"/>
        <v>No Aceptable o Aceptable con Control Especifico</v>
      </c>
      <c r="V318" s="60">
        <v>1</v>
      </c>
      <c r="W318" s="58" t="str">
        <f>VLOOKUP(I318,Hoja2!A$3:I$54,6,0)</f>
        <v>SECUELA, CALIFICACIÓN DE ENFERMEDAD LABORAL</v>
      </c>
      <c r="X318" s="65"/>
      <c r="Y318" s="65"/>
      <c r="Z318" s="65"/>
      <c r="AA318" s="64" t="str">
        <f>VLOOKUP(I318,Hoja2!A$3:I$54,7,0)</f>
        <v>NS MANEJO DE CARGAS</v>
      </c>
      <c r="AB318" s="64" t="str">
        <f>VLOOKUP(I318,Hoja2!A$3:I$54,8,0)</f>
        <v>HIGIENE POSTURAL</v>
      </c>
      <c r="AC318" s="65" t="str">
        <f>VLOOKUP(I318,Hoja2!A$3:I$54,9,0)</f>
        <v>FORTALECIMIENTO PVE BIOMECÁNICO</v>
      </c>
      <c r="AD318" s="83"/>
    </row>
    <row r="319" spans="1:30" ht="25.5">
      <c r="A319" s="156"/>
      <c r="B319" s="153"/>
      <c r="C319" s="114"/>
      <c r="D319" s="124"/>
      <c r="E319" s="121"/>
      <c r="F319" s="121"/>
      <c r="G319" s="121"/>
      <c r="H319" s="58" t="str">
        <f>VLOOKUP(I319,Hoja2!A$3:I$54,2,0)</f>
        <v>RELACIONES, COHESIÓN, CALIDAD DE INTERACCIONES NO EFECTIVA, NO HAY TRABAJO EN EQUIPO</v>
      </c>
      <c r="I319" s="59" t="s">
        <v>141</v>
      </c>
      <c r="J319" s="58" t="str">
        <f>VLOOKUP(I319,Hoja2!A$3:I$54,3,0)</f>
        <v>ENFERMEDADES DIGESTIVAS, IRRITABILIDAD</v>
      </c>
      <c r="K319" s="60"/>
      <c r="L319" s="58" t="str">
        <f>VLOOKUP(I319,Hoja2!A$3:I$54,4,0)</f>
        <v>N/A</v>
      </c>
      <c r="M319" s="58" t="str">
        <f>VLOOKUP(I319,Hoja2!A$3:I$54,5,0)</f>
        <v>PVE PSICOSOCIAL</v>
      </c>
      <c r="N319" s="61">
        <v>2</v>
      </c>
      <c r="O319" s="61">
        <v>3</v>
      </c>
      <c r="P319" s="61">
        <v>10</v>
      </c>
      <c r="Q319" s="61">
        <f t="shared" si="44"/>
        <v>6</v>
      </c>
      <c r="R319" s="61">
        <f t="shared" si="45"/>
        <v>60</v>
      </c>
      <c r="S319" s="61" t="str">
        <f t="shared" si="46"/>
        <v>M-6</v>
      </c>
      <c r="T319" s="62" t="str">
        <f t="shared" si="47"/>
        <v>III</v>
      </c>
      <c r="U319" s="62" t="str">
        <f t="shared" si="43"/>
        <v>Mejorable</v>
      </c>
      <c r="V319" s="60">
        <v>1</v>
      </c>
      <c r="W319" s="58" t="str">
        <f>VLOOKUP(I319,Hoja2!A$3:I$54,6,0)</f>
        <v>SECUELA, CALIFICACIÓN DE ENFERMEDAD LABORAL</v>
      </c>
      <c r="X319" s="65"/>
      <c r="Y319" s="65"/>
      <c r="Z319" s="65"/>
      <c r="AA319" s="64" t="str">
        <f>VLOOKUP(I319,Hoja2!A$3:I$54,7,0)</f>
        <v>N/A</v>
      </c>
      <c r="AB319" s="64" t="str">
        <f>VLOOKUP(I319,Hoja2!A$3:I$54,8,0)</f>
        <v>N/A</v>
      </c>
      <c r="AC319" s="65" t="str">
        <f>VLOOKUP(I319,Hoja2!A$3:I$54,9,0)</f>
        <v>FORTALECIMIENTO PVE PSICOSOCIAL</v>
      </c>
      <c r="AD319" s="83"/>
    </row>
    <row r="320" spans="1:30" ht="25.5">
      <c r="A320" s="156"/>
      <c r="B320" s="153"/>
      <c r="C320" s="114"/>
      <c r="D320" s="124"/>
      <c r="E320" s="121"/>
      <c r="F320" s="121"/>
      <c r="G320" s="121"/>
      <c r="H320" s="58" t="str">
        <f>VLOOKUP(I320,Hoja2!A$3:I$54,2,0)</f>
        <v>CARGA MENTAL, DEMANDAS EMOCIONALES, INESPECIFICIDAD DE DEFINICIÓN DE ROLES, MONOTONÍA</v>
      </c>
      <c r="I320" s="59" t="s">
        <v>146</v>
      </c>
      <c r="J320" s="58" t="str">
        <f>VLOOKUP(I320,Hoja2!A$3:I$54,3,0)</f>
        <v>ESTRÉS, CEFALÉA, IRRITABILIDAD</v>
      </c>
      <c r="K320" s="60"/>
      <c r="L320" s="58" t="str">
        <f>VLOOKUP(I320,Hoja2!A$3:I$54,4,0)</f>
        <v>N/A</v>
      </c>
      <c r="M320" s="58" t="str">
        <f>VLOOKUP(I320,Hoja2!A$3:I$54,5,0)</f>
        <v>PVE PSICOSOCIAL</v>
      </c>
      <c r="N320" s="61">
        <v>2</v>
      </c>
      <c r="O320" s="61">
        <v>1</v>
      </c>
      <c r="P320" s="61">
        <v>10</v>
      </c>
      <c r="Q320" s="61">
        <f t="shared" si="44"/>
        <v>2</v>
      </c>
      <c r="R320" s="61">
        <f t="shared" si="45"/>
        <v>20</v>
      </c>
      <c r="S320" s="61" t="str">
        <f t="shared" si="46"/>
        <v>B-2</v>
      </c>
      <c r="T320" s="62" t="str">
        <f t="shared" si="47"/>
        <v>IV</v>
      </c>
      <c r="U320" s="62" t="str">
        <f t="shared" si="43"/>
        <v>Aceptable</v>
      </c>
      <c r="V320" s="60">
        <v>1</v>
      </c>
      <c r="W320" s="58" t="str">
        <f>VLOOKUP(I320,Hoja2!A$3:I$54,6,0)</f>
        <v>SECUELA, CALIFICACIÓN DE ENFERMEDAD LABORAL</v>
      </c>
      <c r="X320" s="65"/>
      <c r="Y320" s="65"/>
      <c r="Z320" s="65"/>
      <c r="AA320" s="64" t="str">
        <f>VLOOKUP(I320,Hoja2!A$3:I$54,7,0)</f>
        <v>N/A</v>
      </c>
      <c r="AB320" s="64" t="str">
        <f>VLOOKUP(I320,Hoja2!A$3:I$54,8,0)</f>
        <v>N/A</v>
      </c>
      <c r="AC320" s="65" t="str">
        <f>VLOOKUP(I320,Hoja2!A$3:I$54,9,0)</f>
        <v>FORTALECIMIENTO PVE PSICOSOCIAL</v>
      </c>
      <c r="AD320" s="83"/>
    </row>
    <row r="321" spans="1:30" ht="38.25">
      <c r="A321" s="156"/>
      <c r="B321" s="153"/>
      <c r="C321" s="114"/>
      <c r="D321" s="124"/>
      <c r="E321" s="121"/>
      <c r="F321" s="121"/>
      <c r="G321" s="121"/>
      <c r="H321" s="58" t="str">
        <f>VLOOKUP(I321,Hoja2!A$3:I$54,2,0)</f>
        <v>TECNOLOGÍA NO AVANZADA, COMUNICACIÓN NO EFECTIVA, SOBRECARGA CUANTITATIVA Y CUALITATIVA, NO HAY VARIACIÓN EN FORMA DE TRABAJO</v>
      </c>
      <c r="I321" s="59" t="s">
        <v>149</v>
      </c>
      <c r="J321" s="58" t="str">
        <f>VLOOKUP(I321,Hoja2!A$3:I$54,3,0)</f>
        <v>ENFERMEDADES DIGESTIVAS, IRRITABILIDAD</v>
      </c>
      <c r="K321" s="60"/>
      <c r="L321" s="58" t="str">
        <f>VLOOKUP(I321,Hoja2!A$3:I$54,4,0)</f>
        <v>N/A</v>
      </c>
      <c r="M321" s="58" t="str">
        <f>VLOOKUP(I321,Hoja2!A$3:I$54,5,0)</f>
        <v>PVE PSICOSOCIAL</v>
      </c>
      <c r="N321" s="61">
        <v>2</v>
      </c>
      <c r="O321" s="61">
        <v>2</v>
      </c>
      <c r="P321" s="61">
        <v>10</v>
      </c>
      <c r="Q321" s="61">
        <f t="shared" si="44"/>
        <v>4</v>
      </c>
      <c r="R321" s="61">
        <f t="shared" si="45"/>
        <v>40</v>
      </c>
      <c r="S321" s="61" t="str">
        <f t="shared" si="46"/>
        <v>B-4</v>
      </c>
      <c r="T321" s="66" t="str">
        <f t="shared" si="47"/>
        <v>III</v>
      </c>
      <c r="U321" s="66" t="str">
        <f t="shared" si="43"/>
        <v>Mejorable</v>
      </c>
      <c r="V321" s="60">
        <v>1</v>
      </c>
      <c r="W321" s="58" t="str">
        <f>VLOOKUP(I321,Hoja2!A$3:I$54,6,0)</f>
        <v>SECUELA, CALIFICACIÓN DE ENFERMEDAD LABORAL</v>
      </c>
      <c r="X321" s="65"/>
      <c r="Y321" s="65"/>
      <c r="Z321" s="65"/>
      <c r="AA321" s="64" t="str">
        <f>VLOOKUP(I321,Hoja2!A$3:I$54,7,0)</f>
        <v>N/A</v>
      </c>
      <c r="AB321" s="64" t="str">
        <f>VLOOKUP(I321,Hoja2!A$3:I$54,8,0)</f>
        <v>N/A</v>
      </c>
      <c r="AC321" s="65" t="str">
        <f>VLOOKUP(I321,Hoja2!A$3:I$54,9,0)</f>
        <v>FORTALECIMIENTO PVE PSICOSOCIAL</v>
      </c>
      <c r="AD321" s="83"/>
    </row>
    <row r="322" spans="1:30" ht="25.5">
      <c r="A322" s="156"/>
      <c r="B322" s="153"/>
      <c r="C322" s="114"/>
      <c r="D322" s="124"/>
      <c r="E322" s="121"/>
      <c r="F322" s="121"/>
      <c r="G322" s="121"/>
      <c r="H322" s="58" t="str">
        <f>VLOOKUP(I322,Hoja2!A$3:I$54,2,0)</f>
        <v>ESTILOS DE MANDO RÍGIDOS, AUSENCIA DE CAPACITACIÓN, AUSENCIA DE PROGRAMAS DE BIENESTAR</v>
      </c>
      <c r="I322" s="59" t="s">
        <v>154</v>
      </c>
      <c r="J322" s="58" t="str">
        <f>VLOOKUP(I322,Hoja2!A$3:I$54,3,0)</f>
        <v>ESTRÉS, DEPRESIÓN, DESMOTIVACIÓN, AUSENCIA DE ATENCIÓN</v>
      </c>
      <c r="K322" s="60"/>
      <c r="L322" s="58" t="str">
        <f>VLOOKUP(I322,Hoja2!A$3:I$54,4,0)</f>
        <v>N/A</v>
      </c>
      <c r="M322" s="58" t="str">
        <f>VLOOKUP(I322,Hoja2!A$3:I$54,5,0)</f>
        <v>PVE PSICOSOCIAL</v>
      </c>
      <c r="N322" s="61">
        <v>2</v>
      </c>
      <c r="O322" s="61">
        <v>2</v>
      </c>
      <c r="P322" s="61">
        <v>10</v>
      </c>
      <c r="Q322" s="61">
        <f t="shared" si="44"/>
        <v>4</v>
      </c>
      <c r="R322" s="61">
        <f t="shared" si="45"/>
        <v>40</v>
      </c>
      <c r="S322" s="61" t="str">
        <f t="shared" si="46"/>
        <v>B-4</v>
      </c>
      <c r="T322" s="66" t="str">
        <f t="shared" si="47"/>
        <v>III</v>
      </c>
      <c r="U322" s="66" t="str">
        <f t="shared" si="43"/>
        <v>Mejorable</v>
      </c>
      <c r="V322" s="60">
        <v>1</v>
      </c>
      <c r="W322" s="58" t="str">
        <f>VLOOKUP(I322,Hoja2!A$3:I$54,6,0)</f>
        <v>SECUELA, CALIFICACIÓN DE ENFERMEDAD LABORAL</v>
      </c>
      <c r="X322" s="65"/>
      <c r="Y322" s="65"/>
      <c r="Z322" s="65"/>
      <c r="AA322" s="64" t="str">
        <f>VLOOKUP(I322,Hoja2!A$3:I$54,7,0)</f>
        <v>N/A</v>
      </c>
      <c r="AB322" s="64" t="str">
        <f>VLOOKUP(I322,Hoja2!A$3:I$54,8,0)</f>
        <v>N/A</v>
      </c>
      <c r="AC322" s="65" t="str">
        <f>VLOOKUP(I322,Hoja2!A$3:I$54,9,0)</f>
        <v>FORTALECIMIENTO PVE PSICOSOCIAL</v>
      </c>
      <c r="AD322" s="83"/>
    </row>
    <row r="323" spans="1:30" ht="25.5">
      <c r="A323" s="156"/>
      <c r="B323" s="153"/>
      <c r="C323" s="114"/>
      <c r="D323" s="124"/>
      <c r="E323" s="121"/>
      <c r="F323" s="121"/>
      <c r="G323" s="121"/>
      <c r="H323" s="58" t="str">
        <f>VLOOKUP(I323,Hoja2!A$3:I$54,2,0)</f>
        <v>SISMOS, INCENDIOS, INUNDACIONES, TERREMOTOS, VENDAVALES</v>
      </c>
      <c r="I323" s="59" t="s">
        <v>250</v>
      </c>
      <c r="J323" s="58" t="str">
        <f>VLOOKUP(I323,Hoja2!A$3:I$54,3,0)</f>
        <v>LESIONES, ATRAPAMIENTO, APLASTAMIENTO, PÉRDIDAS MATERIALES</v>
      </c>
      <c r="K323" s="60"/>
      <c r="L323" s="58" t="str">
        <f>VLOOKUP(I323,Hoja2!A$3:I$54,4,0)</f>
        <v>PG INSPECCIONES, PG EMERGENCIA</v>
      </c>
      <c r="M323" s="58" t="str">
        <f>VLOOKUP(I323,Hoja2!A$3:I$54,5,0)</f>
        <v>BRIGADAS DE EMERGENCIA</v>
      </c>
      <c r="N323" s="61">
        <v>2</v>
      </c>
      <c r="O323" s="61">
        <v>2</v>
      </c>
      <c r="P323" s="61">
        <v>10</v>
      </c>
      <c r="Q323" s="61">
        <f t="shared" si="44"/>
        <v>4</v>
      </c>
      <c r="R323" s="61">
        <f t="shared" si="45"/>
        <v>40</v>
      </c>
      <c r="S323" s="61" t="str">
        <f t="shared" si="46"/>
        <v>B-4</v>
      </c>
      <c r="T323" s="66" t="str">
        <f t="shared" si="47"/>
        <v>III</v>
      </c>
      <c r="U323" s="66" t="str">
        <f t="shared" si="43"/>
        <v>Mejorable</v>
      </c>
      <c r="V323" s="60">
        <v>1</v>
      </c>
      <c r="W323" s="58" t="str">
        <f>VLOOKUP(I323,Hoja2!A$3:I$54,6,0)</f>
        <v>SECUELA, CALIFICACIÓN DE ENFERMEDAD LABORAL, MUERTE</v>
      </c>
      <c r="X323" s="65"/>
      <c r="Y323" s="65"/>
      <c r="Z323" s="65"/>
      <c r="AA323" s="64" t="str">
        <f>VLOOKUP(I323,Hoja2!A$3:I$54,7,0)</f>
        <v>NS PLANES DE EMERGENCIA</v>
      </c>
      <c r="AB323" s="64" t="str">
        <f>VLOOKUP(I323,Hoja2!A$3:I$54,8,0)</f>
        <v>N/A</v>
      </c>
      <c r="AC323" s="65" t="str">
        <f>VLOOKUP(I323,Hoja2!A$3:I$54,9,0)</f>
        <v>N/A</v>
      </c>
      <c r="AD323" s="83"/>
    </row>
    <row r="324" spans="1:30" ht="26.25" thickBot="1">
      <c r="A324" s="156"/>
      <c r="B324" s="153"/>
      <c r="C324" s="115"/>
      <c r="D324" s="125"/>
      <c r="E324" s="122"/>
      <c r="F324" s="122"/>
      <c r="G324" s="122"/>
      <c r="H324" s="93" t="str">
        <f>VLOOKUP(I324,Hoja2!A$3:I$54,2,0)</f>
        <v>LLUVIAS, GRANIZADA, HELADAS</v>
      </c>
      <c r="I324" s="94" t="s">
        <v>251</v>
      </c>
      <c r="J324" s="93" t="str">
        <f>VLOOKUP(I324,Hoja2!A$3:I$54,3,0)</f>
        <v>LESIONES, ATRAPAMIENTO, APLASTAMIENTO, PÉRDIDAS MATERIALES</v>
      </c>
      <c r="K324" s="95"/>
      <c r="L324" s="93" t="str">
        <f>VLOOKUP(I324,Hoja2!A$3:I$54,4,0)</f>
        <v>PG INSPECCIONES, PG EMERGENCIA</v>
      </c>
      <c r="M324" s="93" t="str">
        <f>VLOOKUP(I324,Hoja2!A$3:I$54,5,0)</f>
        <v>BRIGADAS DE EMERGENCIA</v>
      </c>
      <c r="N324" s="96">
        <v>2</v>
      </c>
      <c r="O324" s="96">
        <v>3</v>
      </c>
      <c r="P324" s="96">
        <v>10</v>
      </c>
      <c r="Q324" s="96">
        <f t="shared" si="44"/>
        <v>6</v>
      </c>
      <c r="R324" s="96">
        <f t="shared" si="45"/>
        <v>60</v>
      </c>
      <c r="S324" s="96" t="str">
        <f t="shared" si="46"/>
        <v>M-6</v>
      </c>
      <c r="T324" s="89" t="str">
        <f t="shared" si="47"/>
        <v>III</v>
      </c>
      <c r="U324" s="89" t="str">
        <f t="shared" si="43"/>
        <v>Mejorable</v>
      </c>
      <c r="V324" s="95">
        <v>1</v>
      </c>
      <c r="W324" s="93" t="str">
        <f>VLOOKUP(I324,Hoja2!A$3:I$54,6,0)</f>
        <v>SECUELA, CALIFICACIÓN DE ENFERMEDAD LABORAL, MUERTE</v>
      </c>
      <c r="X324" s="97"/>
      <c r="Y324" s="97"/>
      <c r="Z324" s="97"/>
      <c r="AA324" s="98" t="str">
        <f>VLOOKUP(I324,Hoja2!A$3:I$54,7,0)</f>
        <v>NS PLANES DE EMERGENCIA</v>
      </c>
      <c r="AB324" s="98" t="str">
        <f>VLOOKUP(I324,Hoja2!A$3:I$54,8,0)</f>
        <v>N/A</v>
      </c>
      <c r="AC324" s="97" t="str">
        <f>VLOOKUP(I324,Hoja2!A$3:I$54,9,0)</f>
        <v>N/A</v>
      </c>
      <c r="AD324" s="99"/>
    </row>
    <row r="325" spans="1:30" ht="25.5">
      <c r="A325" s="156"/>
      <c r="B325" s="153"/>
      <c r="C325" s="149" t="s">
        <v>298</v>
      </c>
      <c r="D325" s="146" t="s">
        <v>324</v>
      </c>
      <c r="E325" s="126" t="s">
        <v>289</v>
      </c>
      <c r="F325" s="126">
        <v>42</v>
      </c>
      <c r="G325" s="126" t="s">
        <v>256</v>
      </c>
      <c r="H325" s="100" t="str">
        <f>VLOOKUP(I325,Hoja2!A$3:I$54,2,0)</f>
        <v>INADECUADAS CONEXIONES ELÉCTRICAS, SATURACIÓN EN TOMAS DE ENERGÍA</v>
      </c>
      <c r="I325" s="101" t="s">
        <v>158</v>
      </c>
      <c r="J325" s="100" t="str">
        <f>VLOOKUP(I325,Hoja2!A$3:I$54,3,0)</f>
        <v>QUEMADURAS, ELECTROCUCIÓN, ARITMIA CARDIACA, MUERTE</v>
      </c>
      <c r="K325" s="102"/>
      <c r="L325" s="100" t="str">
        <f>VLOOKUP(I325,Hoja2!A$3:I$54,4,0)</f>
        <v>PG INSPECCIONES, PG EMERGENCIA, REQUISITOS MÍNIMOS PARA LÍNEAS ELÉCTRICAS</v>
      </c>
      <c r="M325" s="100" t="str">
        <f>VLOOKUP(I325,Hoja2!A$3:I$54,5,0)</f>
        <v>ELEMENTOS DE PROTECCIÓN PERSONAL</v>
      </c>
      <c r="N325" s="103">
        <v>10</v>
      </c>
      <c r="O325" s="103">
        <v>3</v>
      </c>
      <c r="P325" s="103">
        <v>60</v>
      </c>
      <c r="Q325" s="103">
        <f t="shared" si="44"/>
        <v>30</v>
      </c>
      <c r="R325" s="103">
        <f t="shared" si="45"/>
        <v>1800</v>
      </c>
      <c r="S325" s="103" t="str">
        <f t="shared" si="46"/>
        <v>MA-30</v>
      </c>
      <c r="T325" s="78" t="str">
        <f t="shared" si="47"/>
        <v>I</v>
      </c>
      <c r="U325" s="78" t="str">
        <f>IF(T325=0,"",IF(T325="IV","Aceptable",IF(T325="III","Mejorable",IF(T325="II","No Aceptable o Aceptable con Control Especifico",IF(T325="I","No Aceptable","")))))</f>
        <v>No Aceptable</v>
      </c>
      <c r="V325" s="102">
        <v>14</v>
      </c>
      <c r="W325" s="100" t="str">
        <f>VLOOKUP(I325,Hoja2!A$3:I$54,6,0)</f>
        <v>SECUELA, CALIFICACIÓN DE ENFERMEDAD LABORAL, MUERTE</v>
      </c>
      <c r="X325" s="104"/>
      <c r="Y325" s="104"/>
      <c r="Z325" s="104"/>
      <c r="AA325" s="105" t="str">
        <f>VLOOKUP(I325,Hoja2!A$3:I$54,7,0)</f>
        <v>NS LÍNEAS ELÉCTRICAS</v>
      </c>
      <c r="AB325" s="105" t="str">
        <f>VLOOKUP(I325,Hoja2!A$3:I$54,8,0)</f>
        <v>BUENAS PRACTICAS, APLICACIÓN DE PROCEDIMIENTOS</v>
      </c>
      <c r="AC325" s="106" t="str">
        <f>VLOOKUP(I325,Hoja2!A$3:I$54,9,0)</f>
        <v>BUENAS PRACTICAS, APLICACIÓN DE PROCEDIMIENTOS</v>
      </c>
      <c r="AD325" s="107"/>
    </row>
    <row r="326" spans="1:30" ht="25.5">
      <c r="A326" s="156"/>
      <c r="B326" s="153"/>
      <c r="C326" s="150"/>
      <c r="D326" s="147"/>
      <c r="E326" s="127"/>
      <c r="F326" s="127"/>
      <c r="G326" s="127"/>
      <c r="H326" s="67" t="str">
        <f>VLOOKUP(I326,Hoja2!A$3:I$54,2,0)</f>
        <v>INADECUADAS CONEXIONES ELÉCTRICAS, SATURACIÓN EN TOMAS DE ENERGÍA</v>
      </c>
      <c r="I326" s="68" t="s">
        <v>163</v>
      </c>
      <c r="J326" s="67" t="str">
        <f>VLOOKUP(I326,Hoja2!A$3:I$54,3,0)</f>
        <v>INTOXICACIÓN, QUEMADURAS</v>
      </c>
      <c r="K326" s="69"/>
      <c r="L326" s="67" t="str">
        <f>VLOOKUP(I326,Hoja2!A$3:I$54,4,0)</f>
        <v>PG INSPECCIONES, PG EMERGENCIA</v>
      </c>
      <c r="M326" s="67" t="str">
        <f>VLOOKUP(I326,Hoja2!A$3:I$54,5,0)</f>
        <v>BRIGADAS DE EMERGENCIA</v>
      </c>
      <c r="N326" s="70">
        <v>10</v>
      </c>
      <c r="O326" s="70">
        <v>3</v>
      </c>
      <c r="P326" s="70">
        <v>60</v>
      </c>
      <c r="Q326" s="70">
        <f t="shared" si="44"/>
        <v>30</v>
      </c>
      <c r="R326" s="70">
        <f t="shared" si="45"/>
        <v>1800</v>
      </c>
      <c r="S326" s="70" t="str">
        <f t="shared" si="46"/>
        <v>MA-30</v>
      </c>
      <c r="T326" s="62" t="str">
        <f t="shared" si="47"/>
        <v>I</v>
      </c>
      <c r="U326" s="62" t="str">
        <f aca="true" t="shared" si="48" ref="U326:U360">IF(T326=0,"",IF(T326="IV","Aceptable",IF(T326="III","Mejorable",IF(T326="II","No Aceptable o Aceptable con Control Especifico",IF(T326="I","No Aceptable","")))))</f>
        <v>No Aceptable</v>
      </c>
      <c r="V326" s="69">
        <v>14</v>
      </c>
      <c r="W326" s="67" t="str">
        <f>VLOOKUP(I326,Hoja2!A$3:I$54,6,0)</f>
        <v>SECUELA, CALIFICACIÓN DE ENFERMEDAD LABORAL, MUERTE</v>
      </c>
      <c r="X326" s="71"/>
      <c r="Y326" s="71"/>
      <c r="Z326" s="71"/>
      <c r="AA326" s="72" t="str">
        <f>VLOOKUP(I326,Hoja2!A$3:I$54,7,0)</f>
        <v>NS PLANES DE EMERGENCIA</v>
      </c>
      <c r="AB326" s="72" t="str">
        <f>VLOOKUP(I326,Hoja2!A$3:I$54,8,0)</f>
        <v>REPORTES DE CONDICIONES INSEGURAS</v>
      </c>
      <c r="AC326" s="73" t="str">
        <f>VLOOKUP(I326,Hoja2!A$3:I$54,9,0)</f>
        <v>N/A</v>
      </c>
      <c r="AD326" s="84"/>
    </row>
    <row r="327" spans="1:30" ht="40.5">
      <c r="A327" s="156"/>
      <c r="B327" s="153"/>
      <c r="C327" s="150"/>
      <c r="D327" s="147"/>
      <c r="E327" s="127"/>
      <c r="F327" s="127"/>
      <c r="G327" s="127"/>
      <c r="H327" s="67" t="str">
        <f>VLOOKUP(I327,Hoja2!A$3:I$54,2,0)</f>
        <v>ESCALERAS SIN BARANDAL, PISOS A DESNIVEL,INFRAESTRUCTURA DÉBIL, OBJETOS MAL UBICADOS, AUSENCIA DE ORDEN Y ASEO</v>
      </c>
      <c r="I327" s="68" t="s">
        <v>247</v>
      </c>
      <c r="J327" s="67" t="str">
        <f>VLOOKUP(I327,Hoja2!A$3:I$54,3,0)</f>
        <v>CAÍDAS DEL MISMO Y DISTINTO NIVEL, FRACTURAS, GOLPE CON OBJETOS, CAÍDA DE OBJETOS, OBSTRUCCIÓN DE VÍAS</v>
      </c>
      <c r="K327" s="69"/>
      <c r="L327" s="67" t="str">
        <f>VLOOKUP(I327,Hoja2!A$3:I$54,4,0)</f>
        <v>PG INSPECCIONES, PG EMERGENCIA</v>
      </c>
      <c r="M327" s="67" t="str">
        <f>VLOOKUP(I327,Hoja2!A$3:I$54,5,0)</f>
        <v>CAPACITACIÓN</v>
      </c>
      <c r="N327" s="70">
        <v>6</v>
      </c>
      <c r="O327" s="70">
        <v>3</v>
      </c>
      <c r="P327" s="70">
        <v>10</v>
      </c>
      <c r="Q327" s="70">
        <f t="shared" si="44"/>
        <v>18</v>
      </c>
      <c r="R327" s="70">
        <f t="shared" si="45"/>
        <v>180</v>
      </c>
      <c r="S327" s="70" t="str">
        <f t="shared" si="46"/>
        <v>A-18</v>
      </c>
      <c r="T327" s="62" t="str">
        <f t="shared" si="47"/>
        <v>II</v>
      </c>
      <c r="U327" s="62" t="str">
        <f t="shared" si="48"/>
        <v>No Aceptable o Aceptable con Control Especifico</v>
      </c>
      <c r="V327" s="69">
        <v>14</v>
      </c>
      <c r="W327" s="67" t="str">
        <f>VLOOKUP(I327,Hoja2!A$3:I$54,6,0)</f>
        <v>SECUELA, CALIFICACIÓN DE ENFERMEDAD LABORAL, MUERTE</v>
      </c>
      <c r="X327" s="73"/>
      <c r="Y327" s="73"/>
      <c r="Z327" s="73"/>
      <c r="AA327" s="72" t="str">
        <f>VLOOKUP(I327,Hoja2!A$3:I$54,7,0)</f>
        <v>N/A</v>
      </c>
      <c r="AB327" s="72" t="str">
        <f>VLOOKUP(I327,Hoja2!A$3:I$54,8,0)</f>
        <v>REPORTES DE CONDICIONES INSEGURAS</v>
      </c>
      <c r="AC327" s="73" t="str">
        <f>VLOOKUP(I327,Hoja2!A$3:I$54,9,0)</f>
        <v>SEGUIMIENTO A ACCIONES PREVENTIVAS Y CORRECTIVAS</v>
      </c>
      <c r="AD327" s="84"/>
    </row>
    <row r="328" spans="1:30" ht="40.5">
      <c r="A328" s="156"/>
      <c r="B328" s="153"/>
      <c r="C328" s="150"/>
      <c r="D328" s="147"/>
      <c r="E328" s="127"/>
      <c r="F328" s="127"/>
      <c r="G328" s="127"/>
      <c r="H328" s="67" t="str">
        <f>VLOOKUP(I328,Hoja2!A$3:I$54,2,0)</f>
        <v>LLUVIAS, CRECIENTE DE RIOS Y QUEBRADAS, CAÍDAS DESDE TARAVITAS Y PUENTES</v>
      </c>
      <c r="I328" s="68" t="s">
        <v>334</v>
      </c>
      <c r="J328" s="67" t="str">
        <f>VLOOKUP(I328,Hoja2!A$3:I$54,3,0)</f>
        <v>INMERSIÓN, MUERTE</v>
      </c>
      <c r="K328" s="69"/>
      <c r="L328" s="67" t="str">
        <f>VLOOKUP(I328,Hoja2!A$3:I$54,4,0)</f>
        <v>PG INSPECCIONES, PG EMERGENCIA</v>
      </c>
      <c r="M328" s="67" t="str">
        <f>VLOOKUP(I328,Hoja2!A$3:I$54,5,0)</f>
        <v>CAPACITACIÓN</v>
      </c>
      <c r="N328" s="70">
        <v>6</v>
      </c>
      <c r="O328" s="70">
        <v>3</v>
      </c>
      <c r="P328" s="70">
        <v>10</v>
      </c>
      <c r="Q328" s="70">
        <f t="shared" si="44"/>
        <v>18</v>
      </c>
      <c r="R328" s="70">
        <f t="shared" si="45"/>
        <v>180</v>
      </c>
      <c r="S328" s="70" t="str">
        <f t="shared" si="46"/>
        <v>A-18</v>
      </c>
      <c r="T328" s="66" t="str">
        <f t="shared" si="47"/>
        <v>II</v>
      </c>
      <c r="U328" s="66" t="str">
        <f t="shared" si="48"/>
        <v>No Aceptable o Aceptable con Control Especifico</v>
      </c>
      <c r="V328" s="69">
        <v>14</v>
      </c>
      <c r="W328" s="67" t="str">
        <f>VLOOKUP(I328,Hoja2!A$3:I$54,6,0)</f>
        <v>SECUELA, CALIFICACIÓN DE ENFERMEDAD LABORAL, MUERTE</v>
      </c>
      <c r="X328" s="73"/>
      <c r="Y328" s="73"/>
      <c r="Z328" s="73"/>
      <c r="AA328" s="72" t="str">
        <f>VLOOKUP(I328,Hoja2!A$3:I$54,7,0)</f>
        <v>N/A</v>
      </c>
      <c r="AB328" s="72" t="str">
        <f>VLOOKUP(I328,Hoja2!A$3:I$54,8,0)</f>
        <v>REPORTES DE CONDICIONES INSEGURAS</v>
      </c>
      <c r="AC328" s="73" t="str">
        <f>VLOOKUP(I328,Hoja2!A$3:I$54,9,0)</f>
        <v>SEGUIMIENTO A ACCIONES PREVENTIVAS Y CORRECTIVAS</v>
      </c>
      <c r="AD328" s="84"/>
    </row>
    <row r="329" spans="1:30" ht="25.5">
      <c r="A329" s="156"/>
      <c r="B329" s="153"/>
      <c r="C329" s="150"/>
      <c r="D329" s="147"/>
      <c r="E329" s="127"/>
      <c r="F329" s="127"/>
      <c r="G329" s="127"/>
      <c r="H329" s="67" t="str">
        <f>VLOOKUP(I329,Hoja2!A$3:I$54,2,0)</f>
        <v>SUPERFICIES DE TRABAJO IRREGULARES O DESLIZANTES</v>
      </c>
      <c r="I329" s="68" t="s">
        <v>248</v>
      </c>
      <c r="J329" s="67" t="str">
        <f>VLOOKUP(I329,Hoja2!A$3:I$54,3,0)</f>
        <v>CAÍDAS DEL MISMO Y DISTINTO NIVEL, FRACTURAS, GOLPE CON OBJETOS</v>
      </c>
      <c r="K329" s="69"/>
      <c r="L329" s="67" t="str">
        <f>VLOOKUP(I329,Hoja2!A$3:I$54,4,0)</f>
        <v>PG INSPECCIONES, PG EMERGENCIA</v>
      </c>
      <c r="M329" s="67" t="str">
        <f>VLOOKUP(I329,Hoja2!A$3:I$54,5,0)</f>
        <v>CAPACITACIÓN</v>
      </c>
      <c r="N329" s="70">
        <v>6</v>
      </c>
      <c r="O329" s="70">
        <v>4</v>
      </c>
      <c r="P329" s="70">
        <v>25</v>
      </c>
      <c r="Q329" s="70">
        <f t="shared" si="44"/>
        <v>24</v>
      </c>
      <c r="R329" s="70">
        <f t="shared" si="45"/>
        <v>600</v>
      </c>
      <c r="S329" s="70" t="str">
        <f t="shared" si="46"/>
        <v>MA-24</v>
      </c>
      <c r="T329" s="66" t="str">
        <f t="shared" si="47"/>
        <v>I</v>
      </c>
      <c r="U329" s="66" t="str">
        <f t="shared" si="48"/>
        <v>No Aceptable</v>
      </c>
      <c r="V329" s="69">
        <v>14</v>
      </c>
      <c r="W329" s="67" t="str">
        <f>VLOOKUP(I329,Hoja2!A$3:I$54,6,0)</f>
        <v>SECUELA, CALIFICACIÓN DE ENFERMEDAD LABORAL, MUERTE</v>
      </c>
      <c r="X329" s="73"/>
      <c r="Y329" s="73"/>
      <c r="Z329" s="73"/>
      <c r="AA329" s="72" t="str">
        <f>VLOOKUP(I329,Hoja2!A$3:I$54,7,0)</f>
        <v>N/A</v>
      </c>
      <c r="AB329" s="72" t="str">
        <f>VLOOKUP(I329,Hoja2!A$3:I$54,8,0)</f>
        <v>REPORTES DE CONDICIONES INSEGURAS</v>
      </c>
      <c r="AC329" s="73" t="str">
        <f>VLOOKUP(I329,Hoja2!A$3:I$54,9,0)</f>
        <v>SEGUIMIENTO A ACCIONES PREVENTIVAS Y CORRECTIVAS</v>
      </c>
      <c r="AD329" s="84"/>
    </row>
    <row r="330" spans="1:30" ht="40.5">
      <c r="A330" s="156"/>
      <c r="B330" s="153"/>
      <c r="C330" s="150"/>
      <c r="D330" s="147"/>
      <c r="E330" s="127"/>
      <c r="F330" s="127"/>
      <c r="G330" s="127"/>
      <c r="H330" s="67" t="str">
        <f>VLOOKUP(I330,Hoja2!A$3:I$54,2,0)</f>
        <v>SISTEMAS Y MEDIDAS DE ALMACENAMIENTO</v>
      </c>
      <c r="I330" s="68" t="s">
        <v>249</v>
      </c>
      <c r="J330" s="67" t="str">
        <f>VLOOKUP(I330,Hoja2!A$3:I$54,3,0)</f>
        <v>CAÍDAS DEL MISMO Y DISTINTO NIVEL, FRACTURAS, GOLPE CON OBJETOS, CAÍDA DE OBJETOS, OBSTRUCCIÓN DE VÍAS</v>
      </c>
      <c r="K330" s="69"/>
      <c r="L330" s="67" t="str">
        <f>VLOOKUP(I330,Hoja2!A$3:I$54,4,0)</f>
        <v>PG INSPECCIONES, PG EMERGENCIA</v>
      </c>
      <c r="M330" s="67" t="str">
        <f>VLOOKUP(I330,Hoja2!A$3:I$54,5,0)</f>
        <v>CAPACITACIÓN</v>
      </c>
      <c r="N330" s="70">
        <v>6</v>
      </c>
      <c r="O330" s="70">
        <v>3</v>
      </c>
      <c r="P330" s="70">
        <v>10</v>
      </c>
      <c r="Q330" s="70">
        <f t="shared" si="44"/>
        <v>18</v>
      </c>
      <c r="R330" s="70">
        <f t="shared" si="45"/>
        <v>180</v>
      </c>
      <c r="S330" s="70" t="str">
        <f t="shared" si="46"/>
        <v>A-18</v>
      </c>
      <c r="T330" s="66" t="str">
        <f t="shared" si="47"/>
        <v>II</v>
      </c>
      <c r="U330" s="66" t="str">
        <f t="shared" si="48"/>
        <v>No Aceptable o Aceptable con Control Especifico</v>
      </c>
      <c r="V330" s="69">
        <v>14</v>
      </c>
      <c r="W330" s="67" t="str">
        <f>VLOOKUP(I330,Hoja2!A$3:I$54,6,0)</f>
        <v>SECUELA, CALIFICACIÓN DE ENFERMEDAD LABORAL, MUERTE</v>
      </c>
      <c r="X330" s="73"/>
      <c r="Y330" s="73"/>
      <c r="Z330" s="73"/>
      <c r="AA330" s="72" t="str">
        <f>VLOOKUP(I330,Hoja2!A$3:I$54,7,0)</f>
        <v>N/A</v>
      </c>
      <c r="AB330" s="72" t="str">
        <f>VLOOKUP(I330,Hoja2!A$3:I$54,8,0)</f>
        <v>REPORTES DE CONDICIONES INSEGURAS</v>
      </c>
      <c r="AC330" s="73" t="str">
        <f>VLOOKUP(I330,Hoja2!A$3:I$54,9,0)</f>
        <v>SEGUIMIENTO A ACCIONES PREVENTIVAS Y CORRECTIVAS</v>
      </c>
      <c r="AD330" s="84"/>
    </row>
    <row r="331" spans="1:30" ht="40.5">
      <c r="A331" s="156"/>
      <c r="B331" s="153"/>
      <c r="C331" s="150"/>
      <c r="D331" s="147"/>
      <c r="E331" s="127"/>
      <c r="F331" s="127"/>
      <c r="G331" s="127"/>
      <c r="H331" s="67" t="str">
        <f>VLOOKUP(I331,Hoja2!A$3:I$54,2,0)</f>
        <v>ATROPELLAMIENTO, ENVESTIDA</v>
      </c>
      <c r="I331" s="68" t="s">
        <v>189</v>
      </c>
      <c r="J331" s="67" t="str">
        <f>VLOOKUP(I331,Hoja2!A$3:I$54,3,0)</f>
        <v>LESIONES, PÉRDIDAS MATERIALES, MUERTE</v>
      </c>
      <c r="K331" s="69"/>
      <c r="L331" s="67" t="str">
        <f>VLOOKUP(I331,Hoja2!A$3:I$54,4,0)</f>
        <v>PG INSPECCIONES, PG EMERGENCIA</v>
      </c>
      <c r="M331" s="67" t="str">
        <f>VLOOKUP(I331,Hoja2!A$3:I$54,5,0)</f>
        <v>PG SEGURIDAD VIAL</v>
      </c>
      <c r="N331" s="70">
        <v>2</v>
      </c>
      <c r="O331" s="70">
        <v>4</v>
      </c>
      <c r="P331" s="70">
        <v>25</v>
      </c>
      <c r="Q331" s="70">
        <f t="shared" si="44"/>
        <v>8</v>
      </c>
      <c r="R331" s="70">
        <f t="shared" si="45"/>
        <v>200</v>
      </c>
      <c r="S331" s="70" t="str">
        <f t="shared" si="46"/>
        <v>M-8</v>
      </c>
      <c r="T331" s="62" t="str">
        <f t="shared" si="47"/>
        <v>II</v>
      </c>
      <c r="U331" s="62" t="str">
        <f t="shared" si="48"/>
        <v>No Aceptable o Aceptable con Control Especifico</v>
      </c>
      <c r="V331" s="69">
        <v>14</v>
      </c>
      <c r="W331" s="67" t="str">
        <f>VLOOKUP(I331,Hoja2!A$3:I$54,6,0)</f>
        <v>SECUELA, CALIFICACIÓN DE ENFERMEDAD LABORAL, MUERTE</v>
      </c>
      <c r="X331" s="73"/>
      <c r="Y331" s="73"/>
      <c r="Z331" s="73"/>
      <c r="AA331" s="72" t="str">
        <f>VLOOKUP(I331,Hoja2!A$3:I$54,7,0)</f>
        <v>NS SEGURIDAD VIAL</v>
      </c>
      <c r="AB331" s="72" t="str">
        <f>VLOOKUP(I331,Hoja2!A$3:I$54,8,0)</f>
        <v>REPORTE DE CONDICIONES</v>
      </c>
      <c r="AC331" s="73" t="str">
        <f>VLOOKUP(I331,Hoja2!A$3:I$54,9,0)</f>
        <v>LISTAS PREOPERACIONALES, MANTENIMIENTO PREVENTIVO Y CORRECTIVO</v>
      </c>
      <c r="AD331" s="84"/>
    </row>
    <row r="332" spans="1:30" ht="40.5">
      <c r="A332" s="156"/>
      <c r="B332" s="153"/>
      <c r="C332" s="150"/>
      <c r="D332" s="147"/>
      <c r="E332" s="127"/>
      <c r="F332" s="127"/>
      <c r="G332" s="127"/>
      <c r="H332" s="67" t="str">
        <f>VLOOKUP(I332,Hoja2!A$3:I$54,2,0)</f>
        <v>ATRACO, ROBO, ATENTADO, SECUESTROS, DE ORDEN PÚBLICO</v>
      </c>
      <c r="I332" s="68" t="s">
        <v>180</v>
      </c>
      <c r="J332" s="67" t="str">
        <f>VLOOKUP(I332,Hoja2!A$3:I$54,3,0)</f>
        <v>HERIDAS, LESIONES FÍSICAS / PSICOLÓGICAS</v>
      </c>
      <c r="K332" s="69"/>
      <c r="L332" s="67" t="str">
        <f>VLOOKUP(I332,Hoja2!A$3:I$54,4,0)</f>
        <v>PG INSPECCIONES, PG EMERGENCIA</v>
      </c>
      <c r="M332" s="67" t="str">
        <f>VLOOKUP(I332,Hoja2!A$3:I$54,5,0)</f>
        <v>UNIFORMES CORPORATIVOS, CHAQUETAS CORPORATIVAS, CARNETIZACIÓN</v>
      </c>
      <c r="N332" s="70">
        <v>6</v>
      </c>
      <c r="O332" s="70">
        <v>3</v>
      </c>
      <c r="P332" s="70">
        <v>25</v>
      </c>
      <c r="Q332" s="70">
        <f t="shared" si="44"/>
        <v>18</v>
      </c>
      <c r="R332" s="70">
        <f t="shared" si="45"/>
        <v>450</v>
      </c>
      <c r="S332" s="70" t="str">
        <f t="shared" si="46"/>
        <v>A-18</v>
      </c>
      <c r="T332" s="62" t="str">
        <f t="shared" si="47"/>
        <v>II</v>
      </c>
      <c r="U332" s="62" t="str">
        <f t="shared" si="48"/>
        <v>No Aceptable o Aceptable con Control Especifico</v>
      </c>
      <c r="V332" s="69">
        <v>14</v>
      </c>
      <c r="W332" s="67" t="str">
        <f>VLOOKUP(I332,Hoja2!A$3:I$54,6,0)</f>
        <v>SECUELA, CALIFICACIÓN DE ENFERMEDAD LABORAL, MUERTE</v>
      </c>
      <c r="X332" s="73"/>
      <c r="Y332" s="73"/>
      <c r="Z332" s="73"/>
      <c r="AA332" s="72" t="str">
        <f>VLOOKUP(I332,Hoja2!A$3:I$54,7,0)</f>
        <v>N/A</v>
      </c>
      <c r="AB332" s="72" t="str">
        <f>VLOOKUP(I332,Hoja2!A$3:I$54,8,0)</f>
        <v>BUENAS PRACTICAS, APLICACIÓN DE PROCEDIMIENTOS</v>
      </c>
      <c r="AC332" s="73" t="str">
        <f>VLOOKUP(I332,Hoja2!A$3:I$54,9,0)</f>
        <v>BUENAS PRACTICAS</v>
      </c>
      <c r="AD332" s="84"/>
    </row>
    <row r="333" spans="1:30" ht="25.5">
      <c r="A333" s="156"/>
      <c r="B333" s="153"/>
      <c r="C333" s="150"/>
      <c r="D333" s="147"/>
      <c r="E333" s="127"/>
      <c r="F333" s="127"/>
      <c r="G333" s="127"/>
      <c r="H333" s="67" t="str">
        <f>VLOOKUP(I333,Hoja2!A$3:I$54,2,0)</f>
        <v>EXPLOSION, FUGA, DERRAME E INCENDIO</v>
      </c>
      <c r="I333" s="68" t="s">
        <v>230</v>
      </c>
      <c r="J333" s="67" t="str">
        <f>VLOOKUP(I333,Hoja2!A$3:I$54,3,0)</f>
        <v>INTOXICACIÓN, QUEMADURAS, LESIONES, ATRAPAMIENTO</v>
      </c>
      <c r="K333" s="69"/>
      <c r="L333" s="67" t="str">
        <f>VLOOKUP(I333,Hoja2!A$3:I$54,4,0)</f>
        <v>PG INSPECCIONES, PG EMERGENCIA</v>
      </c>
      <c r="M333" s="67" t="str">
        <f>VLOOKUP(I333,Hoja2!A$3:I$54,5,0)</f>
        <v>NO OBSERVADO</v>
      </c>
      <c r="N333" s="70">
        <v>2</v>
      </c>
      <c r="O333" s="70">
        <v>2</v>
      </c>
      <c r="P333" s="70">
        <v>10</v>
      </c>
      <c r="Q333" s="70">
        <f t="shared" si="44"/>
        <v>4</v>
      </c>
      <c r="R333" s="70">
        <f t="shared" si="45"/>
        <v>40</v>
      </c>
      <c r="S333" s="70" t="str">
        <f t="shared" si="46"/>
        <v>B-4</v>
      </c>
      <c r="T333" s="62" t="str">
        <f t="shared" si="47"/>
        <v>III</v>
      </c>
      <c r="U333" s="62" t="str">
        <f t="shared" si="48"/>
        <v>Mejorable</v>
      </c>
      <c r="V333" s="69">
        <v>14</v>
      </c>
      <c r="W333" s="67" t="str">
        <f>VLOOKUP(I333,Hoja2!A$3:I$54,6,0)</f>
        <v>SECUELA, CALIFICACIÓN DE ENFERMEDAD LABORAL, MUERTE</v>
      </c>
      <c r="X333" s="73"/>
      <c r="Y333" s="73"/>
      <c r="Z333" s="73"/>
      <c r="AA333" s="72" t="str">
        <f>VLOOKUP(I333,Hoja2!A$3:I$54,7,0)</f>
        <v>NS PLANES DE EMERGENCIA</v>
      </c>
      <c r="AB333" s="72" t="str">
        <f>VLOOKUP(I333,Hoja2!A$3:I$54,8,0)</f>
        <v>PROTOCOLOS DE EVACUACIÓN, PUNTO DE ENCUENTRO</v>
      </c>
      <c r="AC333" s="73" t="str">
        <f>VLOOKUP(I333,Hoja2!A$3:I$54,9,0)</f>
        <v>N/A</v>
      </c>
      <c r="AD333" s="84"/>
    </row>
    <row r="334" spans="1:30" ht="51">
      <c r="A334" s="156"/>
      <c r="B334" s="153"/>
      <c r="C334" s="150"/>
      <c r="D334" s="147"/>
      <c r="E334" s="127"/>
      <c r="F334" s="127"/>
      <c r="G334" s="127"/>
      <c r="H334" s="109" t="str">
        <f>VLOOKUP(I334,Hoja2!A$3:I$54,2,0)</f>
        <v>MÁQUINARIA Y EQUIPO</v>
      </c>
      <c r="I334" s="68" t="s">
        <v>168</v>
      </c>
      <c r="J334" s="109" t="str">
        <f>VLOOKUP(I334,Hoja2!A$3:I$54,3,0)</f>
        <v>ATRAPAMIENTO, AMPUTACIÓN, APLASTAMIENTO, FRACTURA</v>
      </c>
      <c r="K334" s="69"/>
      <c r="L334" s="109" t="str">
        <f>VLOOKUP(I334,Hoja2!A$3:I$54,4,0)</f>
        <v>PG INSPECCIONES, PG EMERGENCIA, REQUISITOS PARA MANEJO DE MÁQUINAS, REQUISITOS PARA REALIZAR LABORES EN TALLERES</v>
      </c>
      <c r="M334" s="109" t="str">
        <f>VLOOKUP(I334,Hoja2!A$3:I$54,5,0)</f>
        <v>ELEMENTOS DE PROTECCIÓN PERSONAL</v>
      </c>
      <c r="N334" s="70">
        <v>2</v>
      </c>
      <c r="O334" s="70">
        <v>1</v>
      </c>
      <c r="P334" s="70">
        <v>10</v>
      </c>
      <c r="Q334" s="70">
        <f t="shared" si="44"/>
        <v>2</v>
      </c>
      <c r="R334" s="70">
        <f t="shared" si="45"/>
        <v>20</v>
      </c>
      <c r="S334" s="70" t="str">
        <f t="shared" si="46"/>
        <v>B-2</v>
      </c>
      <c r="T334" s="62" t="str">
        <f t="shared" si="47"/>
        <v>IV</v>
      </c>
      <c r="U334" s="62" t="str">
        <f t="shared" si="48"/>
        <v>Aceptable</v>
      </c>
      <c r="V334" s="69">
        <v>14</v>
      </c>
      <c r="W334" s="109" t="str">
        <f>VLOOKUP(I334,Hoja2!A$3:I$54,6,0)</f>
        <v>SECUELA, CALIFICACIÓN DE ENFERMEDAD LABORAL, MUERTE</v>
      </c>
      <c r="X334" s="73"/>
      <c r="Y334" s="73"/>
      <c r="Z334" s="73"/>
      <c r="AA334" s="72" t="str">
        <f>VLOOKUP(I334,Hoja2!A$3:I$54,7,0)</f>
        <v>NS EQUIPOS</v>
      </c>
      <c r="AB334" s="72" t="str">
        <f>VLOOKUP(I334,Hoja2!A$3:I$54,8,0)</f>
        <v>BUENAS PRACTICAS, PROCEDIMIENTOS, INSPECCIONES PREUSO OPERACIONALES</v>
      </c>
      <c r="AC334" s="73" t="str">
        <f>VLOOKUP(I334,Hoja2!A$3:I$54,9,0)</f>
        <v>INSPECCIONES PREOPERACIONALES</v>
      </c>
      <c r="AD334" s="84"/>
    </row>
    <row r="335" spans="1:30" ht="63.75">
      <c r="A335" s="156"/>
      <c r="B335" s="153"/>
      <c r="C335" s="150"/>
      <c r="D335" s="147"/>
      <c r="E335" s="127"/>
      <c r="F335" s="127"/>
      <c r="G335" s="127"/>
      <c r="H335" s="109" t="str">
        <f>VLOOKUP(I335,Hoja2!A$3:I$54,2,0)</f>
        <v>HERRAMIENTAS MANUALES</v>
      </c>
      <c r="I335" s="68" t="s">
        <v>174</v>
      </c>
      <c r="J335" s="109" t="str">
        <f>VLOOKUP(I335,Hoja2!A$3:I$54,3,0)</f>
        <v>QUEMADURAS, LESIONES, PELLIZCOS, APLASTAMIENTOS</v>
      </c>
      <c r="K335" s="69"/>
      <c r="L335" s="109" t="str">
        <f>VLOOKUP(I335,Hoja2!A$3:I$54,4,0)</f>
        <v>REQUISITOS MANEJO DE EQUIPOS EMPLEADOS EN LABORES DE CONSTRUCCION ACUEDUCTO Y ALCANTARILLADO, PG INSPECCIONES,PG EMERGENCIA, REQUISITOS  PARA EL MANEJO DE MÁQUINAS HERRAMIENTAS</v>
      </c>
      <c r="M335" s="109" t="str">
        <f>VLOOKUP(I335,Hoja2!A$3:I$54,5,0)</f>
        <v>ELEMENTOS DE PROTECCIÓN PERSONAL</v>
      </c>
      <c r="N335" s="70">
        <v>2</v>
      </c>
      <c r="O335" s="70">
        <v>1</v>
      </c>
      <c r="P335" s="70">
        <v>10</v>
      </c>
      <c r="Q335" s="70">
        <f t="shared" si="44"/>
        <v>2</v>
      </c>
      <c r="R335" s="70">
        <f t="shared" si="45"/>
        <v>20</v>
      </c>
      <c r="S335" s="70" t="str">
        <f t="shared" si="46"/>
        <v>B-2</v>
      </c>
      <c r="T335" s="62" t="str">
        <f t="shared" si="47"/>
        <v>IV</v>
      </c>
      <c r="U335" s="62" t="str">
        <f t="shared" si="48"/>
        <v>Aceptable</v>
      </c>
      <c r="V335" s="69">
        <v>14</v>
      </c>
      <c r="W335" s="109" t="str">
        <f>VLOOKUP(I335,Hoja2!A$3:I$54,6,0)</f>
        <v>SECUELA, CALIFICACIÓN DE ENFERMEDAD LABORAL</v>
      </c>
      <c r="X335" s="73"/>
      <c r="Y335" s="73"/>
      <c r="Z335" s="73"/>
      <c r="AA335" s="72" t="str">
        <f>VLOOKUP(I335,Hoja2!A$3:I$54,7,0)</f>
        <v>NS HERRAMIENTAS</v>
      </c>
      <c r="AB335" s="72" t="str">
        <f>VLOOKUP(I335,Hoja2!A$3:I$54,8,0)</f>
        <v>BUENAS PRACTICAS,  INSPECCIONES OPERACIONALES</v>
      </c>
      <c r="AC335" s="73" t="str">
        <f>VLOOKUP(I335,Hoja2!A$3:I$54,9,0)</f>
        <v>INSPECCIONES PREOPERACIONALES</v>
      </c>
      <c r="AD335" s="84"/>
    </row>
    <row r="336" spans="1:30" ht="40.5">
      <c r="A336" s="156"/>
      <c r="B336" s="153"/>
      <c r="C336" s="150"/>
      <c r="D336" s="147"/>
      <c r="E336" s="127"/>
      <c r="F336" s="127"/>
      <c r="G336" s="127"/>
      <c r="H336" s="109" t="str">
        <f>VLOOKUP(I336,Hoja2!A$3:I$54,2,0)</f>
        <v>MANTENIMIENTO DE PUENTE GRUAS, LIMPIEZA DE CANALES, MANTENIMIENTO DE INSTALACIONES LOCATIVAS, MANTENIMIENTO Y REPARACION DE POZOS</v>
      </c>
      <c r="I336" s="68" t="s">
        <v>203</v>
      </c>
      <c r="J336" s="109" t="str">
        <f>VLOOKUP(I336,Hoja2!A$3:I$54,3,0)</f>
        <v>LESIONES, FRACTURAS</v>
      </c>
      <c r="K336" s="69"/>
      <c r="L336" s="109" t="str">
        <f>VLOOKUP(I336,Hoja2!A$3:I$54,4,0)</f>
        <v>PG INSPECCIONES, PG EMERGENCIA, REQUISITOS MÍNIMOS DE SEGURIDAD E HIGIENE PARA TRABAJOS EN ALTURAS</v>
      </c>
      <c r="M336" s="109" t="str">
        <f>VLOOKUP(I336,Hoja2!A$3:I$54,5,0)</f>
        <v>ELEMENTOS DE PROTECCIÓN PERSONAL</v>
      </c>
      <c r="N336" s="70">
        <v>6</v>
      </c>
      <c r="O336" s="70">
        <v>3</v>
      </c>
      <c r="P336" s="70">
        <v>25</v>
      </c>
      <c r="Q336" s="70">
        <f t="shared" si="44"/>
        <v>18</v>
      </c>
      <c r="R336" s="70">
        <f t="shared" si="45"/>
        <v>450</v>
      </c>
      <c r="S336" s="70" t="str">
        <f t="shared" si="46"/>
        <v>A-18</v>
      </c>
      <c r="T336" s="62" t="str">
        <f t="shared" si="47"/>
        <v>II</v>
      </c>
      <c r="U336" s="62" t="str">
        <f t="shared" si="48"/>
        <v>No Aceptable o Aceptable con Control Especifico</v>
      </c>
      <c r="V336" s="69">
        <v>14</v>
      </c>
      <c r="W336" s="109" t="str">
        <f>VLOOKUP(I336,Hoja2!A$3:I$54,6,0)</f>
        <v>SECUELA, CALIFICACIÓN DE ENFERMEDAD LABORAL, MUERTE</v>
      </c>
      <c r="X336" s="73"/>
      <c r="Y336" s="73"/>
      <c r="Z336" s="73"/>
      <c r="AA336" s="72" t="str">
        <f>VLOOKUP(I336,Hoja2!A$3:I$54,7,0)</f>
        <v>NS TRABAJO EN ALTURAS</v>
      </c>
      <c r="AB336" s="72" t="str">
        <f>VLOOKUP(I336,Hoja2!A$3:I$54,8,0)</f>
        <v>BUENAS PRACTICAS Y USO DE EPP COLECTIVOS</v>
      </c>
      <c r="AC336" s="73" t="str">
        <f>VLOOKUP(I336,Hoja2!A$3:I$54,9,0)</f>
        <v>USO EPP, LISTAS PREOPERACIONALES</v>
      </c>
      <c r="AD336" s="84"/>
    </row>
    <row r="337" spans="1:30" ht="40.5">
      <c r="A337" s="156"/>
      <c r="B337" s="153"/>
      <c r="C337" s="150"/>
      <c r="D337" s="147"/>
      <c r="E337" s="127"/>
      <c r="F337" s="127"/>
      <c r="G337" s="127"/>
      <c r="H337" s="109" t="str">
        <f>VLOOKUP(I337,Hoja2!A$3:I$54,2,0)</f>
        <v>INGRESO A POZOS, RED DE ACUEDUCTO, EXCAVACIONES</v>
      </c>
      <c r="I337" s="68" t="s">
        <v>196</v>
      </c>
      <c r="J337" s="109" t="str">
        <f>VLOOKUP(I337,Hoja2!A$3:I$54,3,0)</f>
        <v>INTOXICACIÓN, ASFIXIA</v>
      </c>
      <c r="K337" s="69"/>
      <c r="L337" s="109" t="str">
        <f>VLOOKUP(I337,Hoja2!A$3:I$54,4,0)</f>
        <v>PG INSPECCIONES, PG EMERGENCIA, REQUISITOS MÍNIMOS DE SEGURIDAD E HIGIENE PARA ESPACIOS CONFINADOS</v>
      </c>
      <c r="M337" s="109" t="str">
        <f>VLOOKUP(I337,Hoja2!A$3:I$54,5,0)</f>
        <v>ELEMENTOS DE PROTECCIÓN PERSONAL</v>
      </c>
      <c r="N337" s="70">
        <v>6</v>
      </c>
      <c r="O337" s="70">
        <v>3</v>
      </c>
      <c r="P337" s="70">
        <v>25</v>
      </c>
      <c r="Q337" s="70">
        <f t="shared" si="44"/>
        <v>18</v>
      </c>
      <c r="R337" s="70">
        <f t="shared" si="45"/>
        <v>450</v>
      </c>
      <c r="S337" s="70" t="str">
        <f t="shared" si="46"/>
        <v>A-18</v>
      </c>
      <c r="T337" s="62" t="str">
        <f t="shared" si="47"/>
        <v>II</v>
      </c>
      <c r="U337" s="62" t="str">
        <f t="shared" si="48"/>
        <v>No Aceptable o Aceptable con Control Especifico</v>
      </c>
      <c r="V337" s="69">
        <v>14</v>
      </c>
      <c r="W337" s="109" t="str">
        <f>VLOOKUP(I337,Hoja2!A$3:I$54,6,0)</f>
        <v>SECUELA, CALIFICACIÓN DE ENFERMEDAD LABORAL, MUERTE</v>
      </c>
      <c r="X337" s="73"/>
      <c r="Y337" s="73"/>
      <c r="Z337" s="73"/>
      <c r="AA337" s="72" t="str">
        <f>VLOOKUP(I337,Hoja2!A$3:I$54,7,0)</f>
        <v>NS ESPACIOS CONFINADOS</v>
      </c>
      <c r="AB337" s="72" t="str">
        <f>VLOOKUP(I337,Hoja2!A$3:I$54,8,0)</f>
        <v>BUENAS PRACTICAS, USO DE EPP Y COLECTIVOS</v>
      </c>
      <c r="AC337" s="73" t="str">
        <f>VLOOKUP(I337,Hoja2!A$3:I$54,9,0)</f>
        <v>LISTAS PREOPERACIONALES</v>
      </c>
      <c r="AD337" s="84"/>
    </row>
    <row r="338" spans="1:30" ht="38.25">
      <c r="A338" s="156"/>
      <c r="B338" s="153"/>
      <c r="C338" s="150"/>
      <c r="D338" s="147"/>
      <c r="E338" s="127"/>
      <c r="F338" s="127"/>
      <c r="G338" s="127"/>
      <c r="H338" s="67" t="str">
        <f>VLOOKUP(I338,Hoja2!A$3:I$54,2,0)</f>
        <v>CARGA Y DESCARGA DE MÁQUINARIAS Y EQUIPOS</v>
      </c>
      <c r="I338" s="68" t="s">
        <v>216</v>
      </c>
      <c r="J338" s="67" t="str">
        <f>VLOOKUP(I338,Hoja2!A$3:I$54,3,0)</f>
        <v>APLASTAMIENTO, ATRAPAMIENTO, AMPUTACIÓN, PÉRDIDAS MATERIALES, FRACTURAS</v>
      </c>
      <c r="K338" s="69"/>
      <c r="L338" s="67" t="str">
        <f>VLOOKUP(I338,Hoja2!A$3:I$54,4,0)</f>
        <v>PG INSPECCIONES, PG EMERGENCIA, REQUISITOS MÍNIMOS DE SEGURIDAD E HIGIENE PARA TRABAJOS EN ALTURAS</v>
      </c>
      <c r="M338" s="67" t="str">
        <f>VLOOKUP(I338,Hoja2!A$3:I$54,5,0)</f>
        <v>NO OBSERVADO</v>
      </c>
      <c r="N338" s="70">
        <v>2</v>
      </c>
      <c r="O338" s="70">
        <v>1</v>
      </c>
      <c r="P338" s="70">
        <v>10</v>
      </c>
      <c r="Q338" s="70">
        <f t="shared" si="44"/>
        <v>2</v>
      </c>
      <c r="R338" s="70">
        <f t="shared" si="45"/>
        <v>20</v>
      </c>
      <c r="S338" s="70" t="str">
        <f t="shared" si="46"/>
        <v>B-2</v>
      </c>
      <c r="T338" s="62" t="str">
        <f t="shared" si="47"/>
        <v>IV</v>
      </c>
      <c r="U338" s="62" t="str">
        <f t="shared" si="48"/>
        <v>Aceptable</v>
      </c>
      <c r="V338" s="69">
        <v>14</v>
      </c>
      <c r="W338" s="67" t="str">
        <f>VLOOKUP(I338,Hoja2!A$3:I$54,6,0)</f>
        <v>SECUELA, CALIFICACIÓN DE ENFERMEDAD LABORAL, MUERTE</v>
      </c>
      <c r="X338" s="73"/>
      <c r="Y338" s="73"/>
      <c r="Z338" s="73"/>
      <c r="AA338" s="72" t="str">
        <f>VLOOKUP(I338,Hoja2!A$3:I$54,7,0)</f>
        <v>NS DE IZAJE</v>
      </c>
      <c r="AB338" s="72" t="str">
        <f>VLOOKUP(I338,Hoja2!A$3:I$54,8,0)</f>
        <v>BUENAS PRACTICAS, INSPECCIONES PREOPERACIONALES</v>
      </c>
      <c r="AC338" s="73" t="str">
        <f>VLOOKUP(I338,Hoja2!A$3:I$54,9,0)</f>
        <v>USO ADECUADO DE LENGUAJE PARA OPERACIONES DE IZAJE</v>
      </c>
      <c r="AD338" s="84"/>
    </row>
    <row r="339" spans="1:30" ht="15">
      <c r="A339" s="156"/>
      <c r="B339" s="153"/>
      <c r="C339" s="150"/>
      <c r="D339" s="147"/>
      <c r="E339" s="127"/>
      <c r="F339" s="127"/>
      <c r="G339" s="127"/>
      <c r="H339" s="67" t="str">
        <f>VLOOKUP(I339,Hoja2!A$3:I$54,2,0)</f>
        <v>AUSENCIA O EXCESO DE LUZ EN UN AMBIENTE</v>
      </c>
      <c r="I339" s="68" t="s">
        <v>47</v>
      </c>
      <c r="J339" s="67" t="str">
        <f>VLOOKUP(I339,Hoja2!A$3:I$54,3,0)</f>
        <v>ESTRÉS, DIFICULTAD PARA VER, CANSANCIO VISUAL</v>
      </c>
      <c r="K339" s="69"/>
      <c r="L339" s="67" t="str">
        <f>VLOOKUP(I339,Hoja2!A$3:I$54,4,0)</f>
        <v>PG INSPECCIONES, PG EMERGENCIA</v>
      </c>
      <c r="M339" s="67" t="str">
        <f>VLOOKUP(I339,Hoja2!A$3:I$54,5,0)</f>
        <v>NO OBSERVADO</v>
      </c>
      <c r="N339" s="70">
        <v>10</v>
      </c>
      <c r="O339" s="70">
        <v>3</v>
      </c>
      <c r="P339" s="70">
        <v>25</v>
      </c>
      <c r="Q339" s="70">
        <f t="shared" si="44"/>
        <v>30</v>
      </c>
      <c r="R339" s="70">
        <f t="shared" si="45"/>
        <v>750</v>
      </c>
      <c r="S339" s="70" t="str">
        <f t="shared" si="46"/>
        <v>MA-30</v>
      </c>
      <c r="T339" s="62" t="str">
        <f t="shared" si="47"/>
        <v>I</v>
      </c>
      <c r="U339" s="62" t="str">
        <f t="shared" si="48"/>
        <v>No Aceptable</v>
      </c>
      <c r="V339" s="69">
        <v>14</v>
      </c>
      <c r="W339" s="67" t="str">
        <f>VLOOKUP(I339,Hoja2!A$3:I$54,6,0)</f>
        <v>SECUELA, CALIFICACIÓN DE ENFERMEDAD LABORAL</v>
      </c>
      <c r="X339" s="73"/>
      <c r="Y339" s="73"/>
      <c r="Z339" s="73"/>
      <c r="AA339" s="72" t="str">
        <f>VLOOKUP(I339,Hoja2!A$3:I$54,7,0)</f>
        <v>N/A</v>
      </c>
      <c r="AB339" s="72" t="str">
        <f>VLOOKUP(I339,Hoja2!A$3:I$54,8,0)</f>
        <v>AUTOCUIDADO E HIGIENE</v>
      </c>
      <c r="AC339" s="73" t="str">
        <f>VLOOKUP(I339,Hoja2!A$3:I$54,9,0)</f>
        <v>PG HIGIENE</v>
      </c>
      <c r="AD339" s="84"/>
    </row>
    <row r="340" spans="1:30" ht="15">
      <c r="A340" s="156"/>
      <c r="B340" s="153"/>
      <c r="C340" s="150"/>
      <c r="D340" s="147"/>
      <c r="E340" s="127"/>
      <c r="F340" s="127"/>
      <c r="G340" s="127"/>
      <c r="H340" s="67" t="str">
        <f>VLOOKUP(I340,Hoja2!A$3:I$54,2,0)</f>
        <v>MÁQUINARIA O EQUIPO</v>
      </c>
      <c r="I340" s="68" t="s">
        <v>54</v>
      </c>
      <c r="J340" s="67" t="str">
        <f>VLOOKUP(I340,Hoja2!A$3:I$54,3,0)</f>
        <v>SORDERA, ESTRÉS, HIPOACUSIA, CEFALÉA, IRRATIBILIDAD</v>
      </c>
      <c r="K340" s="69"/>
      <c r="L340" s="67" t="str">
        <f>VLOOKUP(I340,Hoja2!A$3:I$54,4,0)</f>
        <v>PG INSPECCIONES, PG EMERGENCIA</v>
      </c>
      <c r="M340" s="67" t="str">
        <f>VLOOKUP(I340,Hoja2!A$3:I$54,5,0)</f>
        <v>PVE RUIDO</v>
      </c>
      <c r="N340" s="70">
        <v>10</v>
      </c>
      <c r="O340" s="70">
        <v>4</v>
      </c>
      <c r="P340" s="70">
        <v>25</v>
      </c>
      <c r="Q340" s="70">
        <f t="shared" si="44"/>
        <v>40</v>
      </c>
      <c r="R340" s="70">
        <f t="shared" si="45"/>
        <v>1000</v>
      </c>
      <c r="S340" s="70" t="str">
        <f t="shared" si="46"/>
        <v>MA-40</v>
      </c>
      <c r="T340" s="62" t="str">
        <f t="shared" si="47"/>
        <v>I</v>
      </c>
      <c r="U340" s="62" t="str">
        <f t="shared" si="48"/>
        <v>No Aceptable</v>
      </c>
      <c r="V340" s="69">
        <v>14</v>
      </c>
      <c r="W340" s="67" t="str">
        <f>VLOOKUP(I340,Hoja2!A$3:I$54,6,0)</f>
        <v>SECUELA, CALIFICACIÓN DE ENFERMEDAD LABORAL</v>
      </c>
      <c r="X340" s="73"/>
      <c r="Y340" s="73"/>
      <c r="Z340" s="73"/>
      <c r="AA340" s="72" t="str">
        <f>VLOOKUP(I340,Hoja2!A$3:I$54,7,0)</f>
        <v>N/A</v>
      </c>
      <c r="AB340" s="72" t="str">
        <f>VLOOKUP(I340,Hoja2!A$3:I$54,8,0)</f>
        <v>AUTOCUIDADO E HIGIENE</v>
      </c>
      <c r="AC340" s="73" t="str">
        <f>VLOOKUP(I340,Hoja2!A$3:I$54,9,0)</f>
        <v>FORTALECIMIENTO PV RUIDO</v>
      </c>
      <c r="AD340" s="84"/>
    </row>
    <row r="341" spans="1:30" ht="15">
      <c r="A341" s="156"/>
      <c r="B341" s="153"/>
      <c r="C341" s="150"/>
      <c r="D341" s="147"/>
      <c r="E341" s="127"/>
      <c r="F341" s="127"/>
      <c r="G341" s="127"/>
      <c r="H341" s="67" t="str">
        <f>VLOOKUP(I341,Hoja2!A$3:I$54,2,0)</f>
        <v>MÁQUINARIA O EQUIPO</v>
      </c>
      <c r="I341" s="68" t="s">
        <v>59</v>
      </c>
      <c r="J341" s="67" t="str">
        <f>VLOOKUP(I341,Hoja2!A$3:I$54,3,0)</f>
        <v>MAREOS, VÓMITOS, Y SÍNTOMAS NEURÓLOGICOS</v>
      </c>
      <c r="K341" s="69"/>
      <c r="L341" s="67" t="str">
        <f>VLOOKUP(I341,Hoja2!A$3:I$54,4,0)</f>
        <v>PG INSPECCIONES, PG EMERGENCIA</v>
      </c>
      <c r="M341" s="67" t="str">
        <f>VLOOKUP(I341,Hoja2!A$3:I$54,5,0)</f>
        <v>PVE RUIDO</v>
      </c>
      <c r="N341" s="70">
        <v>2</v>
      </c>
      <c r="O341" s="70">
        <v>3</v>
      </c>
      <c r="P341" s="70">
        <v>10</v>
      </c>
      <c r="Q341" s="70">
        <f t="shared" si="44"/>
        <v>6</v>
      </c>
      <c r="R341" s="70">
        <f t="shared" si="45"/>
        <v>60</v>
      </c>
      <c r="S341" s="70" t="str">
        <f t="shared" si="46"/>
        <v>M-6</v>
      </c>
      <c r="T341" s="62" t="str">
        <f t="shared" si="47"/>
        <v>III</v>
      </c>
      <c r="U341" s="62" t="str">
        <f t="shared" si="48"/>
        <v>Mejorable</v>
      </c>
      <c r="V341" s="69">
        <v>14</v>
      </c>
      <c r="W341" s="67" t="str">
        <f>VLOOKUP(I341,Hoja2!A$3:I$54,6,0)</f>
        <v>SECUELA, CALIFICACIÓN DE ENFERMEDAD LABORAL</v>
      </c>
      <c r="X341" s="73"/>
      <c r="Y341" s="73"/>
      <c r="Z341" s="73"/>
      <c r="AA341" s="72" t="str">
        <f>VLOOKUP(I341,Hoja2!A$3:I$54,7,0)</f>
        <v>N/A</v>
      </c>
      <c r="AB341" s="72" t="str">
        <f>VLOOKUP(I341,Hoja2!A$3:I$54,8,0)</f>
        <v>AUTOCUIDADO</v>
      </c>
      <c r="AC341" s="73" t="str">
        <f>VLOOKUP(I341,Hoja2!A$3:I$54,9,0)</f>
        <v>PG HIGIENE</v>
      </c>
      <c r="AD341" s="84"/>
    </row>
    <row r="342" spans="1:30" ht="15">
      <c r="A342" s="156"/>
      <c r="B342" s="153"/>
      <c r="C342" s="150"/>
      <c r="D342" s="147"/>
      <c r="E342" s="127"/>
      <c r="F342" s="127"/>
      <c r="G342" s="127"/>
      <c r="H342" s="67" t="str">
        <f>VLOOKUP(I342,Hoja2!A$3:I$54,2,0)</f>
        <v>X, GAMMA, ALFA, BETA, NEUTRONES</v>
      </c>
      <c r="I342" s="68" t="s">
        <v>69</v>
      </c>
      <c r="J342" s="67" t="str">
        <f>VLOOKUP(I342,Hoja2!A$3:I$54,3,0)</f>
        <v>QUEMADURAS</v>
      </c>
      <c r="K342" s="69"/>
      <c r="L342" s="67" t="str">
        <f>VLOOKUP(I342,Hoja2!A$3:I$54,4,0)</f>
        <v>PG INSPECCIONES, PG EMERGENCIA</v>
      </c>
      <c r="M342" s="67" t="str">
        <f>VLOOKUP(I342,Hoja2!A$3:I$54,5,0)</f>
        <v>PVE RADIACIÓN</v>
      </c>
      <c r="N342" s="70">
        <v>2</v>
      </c>
      <c r="O342" s="70">
        <v>3</v>
      </c>
      <c r="P342" s="70">
        <v>10</v>
      </c>
      <c r="Q342" s="70">
        <f t="shared" si="44"/>
        <v>6</v>
      </c>
      <c r="R342" s="70">
        <f t="shared" si="45"/>
        <v>60</v>
      </c>
      <c r="S342" s="70" t="str">
        <f t="shared" si="46"/>
        <v>M-6</v>
      </c>
      <c r="T342" s="62" t="str">
        <f t="shared" si="47"/>
        <v>III</v>
      </c>
      <c r="U342" s="62" t="str">
        <f t="shared" si="48"/>
        <v>Mejorable</v>
      </c>
      <c r="V342" s="69">
        <v>14</v>
      </c>
      <c r="W342" s="67" t="str">
        <f>VLOOKUP(I342,Hoja2!A$3:I$54,6,0)</f>
        <v>SECUELA, CALIFICACIÓN DE ENFERMEDAD LABORAL, MUERTE</v>
      </c>
      <c r="X342" s="73"/>
      <c r="Y342" s="73"/>
      <c r="Z342" s="73"/>
      <c r="AA342" s="72" t="str">
        <f>VLOOKUP(I342,Hoja2!A$3:I$54,7,0)</f>
        <v>N/A</v>
      </c>
      <c r="AB342" s="72" t="str">
        <f>VLOOKUP(I342,Hoja2!A$3:I$54,8,0)</f>
        <v>N/A</v>
      </c>
      <c r="AC342" s="73" t="str">
        <f>VLOOKUP(I342,Hoja2!A$3:I$54,9,0)</f>
        <v>FORTALECIMIENTO PVE RADIACIÓN</v>
      </c>
      <c r="AD342" s="84"/>
    </row>
    <row r="343" spans="1:30" ht="25.5">
      <c r="A343" s="156"/>
      <c r="B343" s="153"/>
      <c r="C343" s="150"/>
      <c r="D343" s="147"/>
      <c r="E343" s="127"/>
      <c r="F343" s="127"/>
      <c r="G343" s="127"/>
      <c r="H343" s="67" t="str">
        <f>VLOOKUP(I343,Hoja2!A$3:I$54,2,0)</f>
        <v>POLVOS INORGÁNICOS</v>
      </c>
      <c r="I343" s="68" t="s">
        <v>78</v>
      </c>
      <c r="J343" s="67" t="str">
        <f>VLOOKUP(I343,Hoja2!A$3:I$54,3,0)</f>
        <v>COMPLICACIONES RESPIRATORIAS</v>
      </c>
      <c r="K343" s="69"/>
      <c r="L343" s="67" t="str">
        <f>VLOOKUP(I343,Hoja2!A$3:I$54,4,0)</f>
        <v>PG INSPECCIONES, PG EMERGENCIA, PG RIESGO QUÍMICO</v>
      </c>
      <c r="M343" s="67" t="str">
        <f>VLOOKUP(I343,Hoja2!A$3:I$54,5,0)</f>
        <v>ELEMENTOS DE PROTECCIÓN PERSONAL</v>
      </c>
      <c r="N343" s="70">
        <v>2</v>
      </c>
      <c r="O343" s="70">
        <v>3</v>
      </c>
      <c r="P343" s="70">
        <v>10</v>
      </c>
      <c r="Q343" s="70">
        <f t="shared" si="44"/>
        <v>6</v>
      </c>
      <c r="R343" s="70">
        <f t="shared" si="45"/>
        <v>60</v>
      </c>
      <c r="S343" s="70" t="str">
        <f t="shared" si="46"/>
        <v>M-6</v>
      </c>
      <c r="T343" s="62" t="str">
        <f t="shared" si="47"/>
        <v>III</v>
      </c>
      <c r="U343" s="62" t="str">
        <f t="shared" si="48"/>
        <v>Mejorable</v>
      </c>
      <c r="V343" s="69">
        <v>14</v>
      </c>
      <c r="W343" s="67" t="str">
        <f>VLOOKUP(I343,Hoja2!A$3:I$54,6,0)</f>
        <v>SECUELA, CALIFICACIÓN DE ENFERMEDAD LABORAL</v>
      </c>
      <c r="X343" s="73"/>
      <c r="Y343" s="73"/>
      <c r="Z343" s="73"/>
      <c r="AA343" s="72" t="str">
        <f>VLOOKUP(I343,Hoja2!A$3:I$54,7,0)</f>
        <v>NS QUIMICOS</v>
      </c>
      <c r="AB343" s="72" t="str">
        <f>VLOOKUP(I343,Hoja2!A$3:I$54,8,0)</f>
        <v>BUENAS PRACTICAS Y USO DE EPP</v>
      </c>
      <c r="AC343" s="73" t="str">
        <f>VLOOKUP(I343,Hoja2!A$3:I$54,9,0)</f>
        <v>PG HIGIENE</v>
      </c>
      <c r="AD343" s="84"/>
    </row>
    <row r="344" spans="1:30" ht="25.5">
      <c r="A344" s="156"/>
      <c r="B344" s="153"/>
      <c r="C344" s="150"/>
      <c r="D344" s="147"/>
      <c r="E344" s="127"/>
      <c r="F344" s="127"/>
      <c r="G344" s="127"/>
      <c r="H344" s="67" t="str">
        <f>VLOOKUP(I344,Hoja2!A$3:I$54,2,0)</f>
        <v>MATERIAL PARTICULADO</v>
      </c>
      <c r="I344" s="68" t="s">
        <v>84</v>
      </c>
      <c r="J344" s="67" t="str">
        <f>VLOOKUP(I344,Hoja2!A$3:I$54,3,0)</f>
        <v>COMPLICACIONES RESPIRATORIAS</v>
      </c>
      <c r="K344" s="69"/>
      <c r="L344" s="67" t="str">
        <f>VLOOKUP(I344,Hoja2!A$3:I$54,4,0)</f>
        <v>PG INSPECCIONES, PG EMERGENCIA, PG RIESGO QUÍMICO</v>
      </c>
      <c r="M344" s="67" t="str">
        <f>VLOOKUP(I344,Hoja2!A$3:I$54,5,0)</f>
        <v>ELEMENTOS DE PROTECCIÓN PERSONAL</v>
      </c>
      <c r="N344" s="70">
        <v>2</v>
      </c>
      <c r="O344" s="70">
        <v>1</v>
      </c>
      <c r="P344" s="70">
        <v>10</v>
      </c>
      <c r="Q344" s="70">
        <f t="shared" si="44"/>
        <v>2</v>
      </c>
      <c r="R344" s="70">
        <f t="shared" si="45"/>
        <v>20</v>
      </c>
      <c r="S344" s="70" t="str">
        <f t="shared" si="46"/>
        <v>B-2</v>
      </c>
      <c r="T344" s="62" t="str">
        <f t="shared" si="47"/>
        <v>IV</v>
      </c>
      <c r="U344" s="62" t="str">
        <f t="shared" si="48"/>
        <v>Aceptable</v>
      </c>
      <c r="V344" s="69">
        <v>14</v>
      </c>
      <c r="W344" s="67" t="str">
        <f>VLOOKUP(I344,Hoja2!A$3:I$54,6,0)</f>
        <v>SECUELA, CALIFICACIÓN DE ENFERMEDAD LABORAL</v>
      </c>
      <c r="X344" s="73"/>
      <c r="Y344" s="73"/>
      <c r="Z344" s="73"/>
      <c r="AA344" s="72" t="str">
        <f>VLOOKUP(I344,Hoja2!A$3:I$54,7,0)</f>
        <v>NS QUIMICOS</v>
      </c>
      <c r="AB344" s="72" t="str">
        <f>VLOOKUP(I344,Hoja2!A$3:I$54,8,0)</f>
        <v>BUENAS PRACTICAS Y USO DE EPP</v>
      </c>
      <c r="AC344" s="73" t="str">
        <f>VLOOKUP(I344,Hoja2!A$3:I$54,9,0)</f>
        <v>FORTALECIMIENTO PVE QUÍMICO</v>
      </c>
      <c r="AD344" s="84"/>
    </row>
    <row r="345" spans="1:30" ht="25.5">
      <c r="A345" s="156"/>
      <c r="B345" s="153"/>
      <c r="C345" s="150"/>
      <c r="D345" s="147"/>
      <c r="E345" s="127"/>
      <c r="F345" s="127"/>
      <c r="G345" s="127"/>
      <c r="H345" s="67" t="str">
        <f>VLOOKUP(I345,Hoja2!A$3:I$54,2,0)</f>
        <v>HUMOS METÁLICOS O NO METÁLICOS</v>
      </c>
      <c r="I345" s="68" t="s">
        <v>93</v>
      </c>
      <c r="J345" s="67" t="str">
        <f>VLOOKUP(I345,Hoja2!A$3:I$54,3,0)</f>
        <v>COMPLICACIONES RESPIRATORIAS</v>
      </c>
      <c r="K345" s="69"/>
      <c r="L345" s="67" t="str">
        <f>VLOOKUP(I345,Hoja2!A$3:I$54,4,0)</f>
        <v>PG INSPECCIONES, PG EMERGENCIA, PG RIESGO QUÍMICO</v>
      </c>
      <c r="M345" s="67" t="str">
        <f>VLOOKUP(I345,Hoja2!A$3:I$54,5,0)</f>
        <v>ELEMENTOS DE PROTECCIÓN PERSONAL</v>
      </c>
      <c r="N345" s="70">
        <v>2</v>
      </c>
      <c r="O345" s="70">
        <v>1</v>
      </c>
      <c r="P345" s="70">
        <v>10</v>
      </c>
      <c r="Q345" s="70">
        <f t="shared" si="44"/>
        <v>2</v>
      </c>
      <c r="R345" s="70">
        <f t="shared" si="45"/>
        <v>20</v>
      </c>
      <c r="S345" s="70" t="str">
        <f t="shared" si="46"/>
        <v>B-2</v>
      </c>
      <c r="T345" s="62" t="str">
        <f t="shared" si="47"/>
        <v>IV</v>
      </c>
      <c r="U345" s="62" t="str">
        <f t="shared" si="48"/>
        <v>Aceptable</v>
      </c>
      <c r="V345" s="69">
        <v>14</v>
      </c>
      <c r="W345" s="67" t="str">
        <f>VLOOKUP(I345,Hoja2!A$3:I$54,6,0)</f>
        <v>SECUELA, CALIFICACIÓN DE ENFERMEDAD LABORAL, MUERTE</v>
      </c>
      <c r="X345" s="73"/>
      <c r="Y345" s="73"/>
      <c r="Z345" s="73"/>
      <c r="AA345" s="72" t="str">
        <f>VLOOKUP(I345,Hoja2!A$3:I$54,7,0)</f>
        <v>NS QUIMICOS</v>
      </c>
      <c r="AB345" s="72" t="str">
        <f>VLOOKUP(I345,Hoja2!A$3:I$54,8,0)</f>
        <v>BUENAS PRACTICAS, AUTOCUIDADO Y EPP</v>
      </c>
      <c r="AC345" s="73" t="str">
        <f>VLOOKUP(I345,Hoja2!A$3:I$54,9,0)</f>
        <v>FORTALECIMIENTO PVE QUÍMICO</v>
      </c>
      <c r="AD345" s="84"/>
    </row>
    <row r="346" spans="1:30" ht="15">
      <c r="A346" s="156"/>
      <c r="B346" s="153"/>
      <c r="C346" s="150"/>
      <c r="D346" s="147"/>
      <c r="E346" s="127"/>
      <c r="F346" s="127"/>
      <c r="G346" s="127"/>
      <c r="H346" s="67" t="str">
        <f>VLOOKUP(I346,Hoja2!A$3:I$54,2,0)</f>
        <v>MICROORGANISMOS</v>
      </c>
      <c r="I346" s="68" t="s">
        <v>237</v>
      </c>
      <c r="J346" s="67" t="str">
        <f>VLOOKUP(I346,Hoja2!A$3:I$54,3,0)</f>
        <v>GRIPAS, NAUSEAS, MAREOS, MALESTAR GENERAL</v>
      </c>
      <c r="K346" s="69"/>
      <c r="L346" s="67" t="str">
        <f>VLOOKUP(I346,Hoja2!A$3:I$54,4,0)</f>
        <v>PG INSPECCIONES, PG EMERGENCIA</v>
      </c>
      <c r="M346" s="67" t="str">
        <f>VLOOKUP(I346,Hoja2!A$3:I$54,5,0)</f>
        <v>PVE BIOLÓGICO</v>
      </c>
      <c r="N346" s="70">
        <v>2</v>
      </c>
      <c r="O346" s="70">
        <v>1</v>
      </c>
      <c r="P346" s="70">
        <v>10</v>
      </c>
      <c r="Q346" s="70">
        <f t="shared" si="44"/>
        <v>2</v>
      </c>
      <c r="R346" s="70">
        <f t="shared" si="45"/>
        <v>20</v>
      </c>
      <c r="S346" s="70" t="str">
        <f t="shared" si="46"/>
        <v>B-2</v>
      </c>
      <c r="T346" s="62" t="str">
        <f t="shared" si="47"/>
        <v>IV</v>
      </c>
      <c r="U346" s="62" t="str">
        <f t="shared" si="48"/>
        <v>Aceptable</v>
      </c>
      <c r="V346" s="69">
        <v>14</v>
      </c>
      <c r="W346" s="67" t="str">
        <f>VLOOKUP(I346,Hoja2!A$3:I$54,6,0)</f>
        <v>SECUELA</v>
      </c>
      <c r="X346" s="73"/>
      <c r="Y346" s="73"/>
      <c r="Z346" s="73"/>
      <c r="AA346" s="72" t="str">
        <f>VLOOKUP(I346,Hoja2!A$3:I$54,7,0)</f>
        <v>NS BIOLÓGICO</v>
      </c>
      <c r="AB346" s="72" t="str">
        <f>VLOOKUP(I346,Hoja2!A$3:I$54,8,0)</f>
        <v>N/A</v>
      </c>
      <c r="AC346" s="73" t="str">
        <f>VLOOKUP(I346,Hoja2!A$3:I$54,9,0)</f>
        <v>BUENAS PRACTICAS</v>
      </c>
      <c r="AD346" s="84"/>
    </row>
    <row r="347" spans="1:30" ht="25.5">
      <c r="A347" s="156"/>
      <c r="B347" s="153"/>
      <c r="C347" s="150"/>
      <c r="D347" s="147"/>
      <c r="E347" s="127"/>
      <c r="F347" s="127"/>
      <c r="G347" s="127"/>
      <c r="H347" s="67" t="str">
        <f>VLOOKUP(I347,Hoja2!A$3:I$54,2,0)</f>
        <v>MICROORGANISMOS EN EL AMBIENTE</v>
      </c>
      <c r="I347" s="68" t="s">
        <v>240</v>
      </c>
      <c r="J347" s="67" t="str">
        <f>VLOOKUP(I347,Hoja2!A$3:I$54,3,0)</f>
        <v>LESIONES EN LA PIEL, MALESTAR GENERAL</v>
      </c>
      <c r="K347" s="69"/>
      <c r="L347" s="67" t="str">
        <f>VLOOKUP(I347,Hoja2!A$3:I$54,4,0)</f>
        <v>PG INSPECCIONES, PG EMERGENCIA</v>
      </c>
      <c r="M347" s="67" t="str">
        <f>VLOOKUP(I347,Hoja2!A$3:I$54,5,0)</f>
        <v>PVE BIOLÓGICO, ELEMENTOS DE PROTECCION PERSONAL</v>
      </c>
      <c r="N347" s="70">
        <v>2</v>
      </c>
      <c r="O347" s="70">
        <v>3</v>
      </c>
      <c r="P347" s="70">
        <v>10</v>
      </c>
      <c r="Q347" s="70">
        <f t="shared" si="44"/>
        <v>6</v>
      </c>
      <c r="R347" s="70">
        <f t="shared" si="45"/>
        <v>60</v>
      </c>
      <c r="S347" s="70" t="str">
        <f t="shared" si="46"/>
        <v>M-6</v>
      </c>
      <c r="T347" s="62" t="str">
        <f t="shared" si="47"/>
        <v>III</v>
      </c>
      <c r="U347" s="62" t="str">
        <f t="shared" si="48"/>
        <v>Mejorable</v>
      </c>
      <c r="V347" s="69">
        <v>14</v>
      </c>
      <c r="W347" s="67" t="str">
        <f>VLOOKUP(I347,Hoja2!A$3:I$54,6,0)</f>
        <v>SECUELA, CALIFICACIÓN DE ENFERMEDAD LABORAL, MUERTE</v>
      </c>
      <c r="X347" s="73"/>
      <c r="Y347" s="73"/>
      <c r="Z347" s="73"/>
      <c r="AA347" s="72" t="str">
        <f>VLOOKUP(I347,Hoja2!A$3:I$54,7,0)</f>
        <v>NS BIOLÓGICO</v>
      </c>
      <c r="AB347" s="72" t="str">
        <f>VLOOKUP(I347,Hoja2!A$3:I$54,8,0)</f>
        <v>AUTOCIODADO E HIGIENE, USO DE EPP</v>
      </c>
      <c r="AC347" s="73" t="str">
        <f>VLOOKUP(I347,Hoja2!A$3:I$54,9,0)</f>
        <v>N/A</v>
      </c>
      <c r="AD347" s="84"/>
    </row>
    <row r="348" spans="1:30" ht="25.5">
      <c r="A348" s="156"/>
      <c r="B348" s="153"/>
      <c r="C348" s="150"/>
      <c r="D348" s="147"/>
      <c r="E348" s="127"/>
      <c r="F348" s="127"/>
      <c r="G348" s="127"/>
      <c r="H348" s="67" t="str">
        <f>VLOOKUP(I348,Hoja2!A$3:I$54,2,0)</f>
        <v>HONGOS</v>
      </c>
      <c r="I348" s="68" t="s">
        <v>113</v>
      </c>
      <c r="J348" s="67" t="str">
        <f>VLOOKUP(I348,Hoja2!A$3:I$54,3,0)</f>
        <v>LESIONES EN LA PIEL</v>
      </c>
      <c r="K348" s="69"/>
      <c r="L348" s="67" t="str">
        <f>VLOOKUP(I348,Hoja2!A$3:I$54,4,0)</f>
        <v>PG INSPECCIONES, PG EMERGENCIA</v>
      </c>
      <c r="M348" s="67" t="str">
        <f>VLOOKUP(I348,Hoja2!A$3:I$54,5,0)</f>
        <v>PVE BIOLÓGICO</v>
      </c>
      <c r="N348" s="70">
        <v>2</v>
      </c>
      <c r="O348" s="70">
        <v>1</v>
      </c>
      <c r="P348" s="70">
        <v>10</v>
      </c>
      <c r="Q348" s="70">
        <f t="shared" si="44"/>
        <v>2</v>
      </c>
      <c r="R348" s="70">
        <f t="shared" si="45"/>
        <v>20</v>
      </c>
      <c r="S348" s="70" t="str">
        <f t="shared" si="46"/>
        <v>B-2</v>
      </c>
      <c r="T348" s="62" t="str">
        <f t="shared" si="47"/>
        <v>IV</v>
      </c>
      <c r="U348" s="62" t="str">
        <f t="shared" si="48"/>
        <v>Aceptable</v>
      </c>
      <c r="V348" s="69">
        <v>14</v>
      </c>
      <c r="W348" s="67" t="str">
        <f>VLOOKUP(I348,Hoja2!A$3:I$54,6,0)</f>
        <v>SECUELA</v>
      </c>
      <c r="X348" s="73"/>
      <c r="Y348" s="73"/>
      <c r="Z348" s="73"/>
      <c r="AA348" s="72" t="str">
        <f>VLOOKUP(I348,Hoja2!A$3:I$54,7,0)</f>
        <v>NS BIOLÓGICO</v>
      </c>
      <c r="AB348" s="72" t="str">
        <f>VLOOKUP(I348,Hoja2!A$3:I$54,8,0)</f>
        <v>AUTOCUIDADO E HIGIENE, USO DE EPP</v>
      </c>
      <c r="AC348" s="73" t="str">
        <f>VLOOKUP(I348,Hoja2!A$3:I$54,9,0)</f>
        <v>N/A</v>
      </c>
      <c r="AD348" s="84"/>
    </row>
    <row r="349" spans="1:30" ht="40.5">
      <c r="A349" s="156"/>
      <c r="B349" s="153"/>
      <c r="C349" s="150"/>
      <c r="D349" s="147"/>
      <c r="E349" s="127"/>
      <c r="F349" s="127"/>
      <c r="G349" s="127"/>
      <c r="H349" s="67" t="str">
        <f>VLOOKUP(I349,Hoja2!A$3:I$54,2,0)</f>
        <v>FLUIDOS</v>
      </c>
      <c r="I349" s="68" t="s">
        <v>117</v>
      </c>
      <c r="J349" s="67" t="str">
        <f>VLOOKUP(I349,Hoja2!A$3:I$54,3,0)</f>
        <v>LESIONES DÉRMICAS</v>
      </c>
      <c r="K349" s="69"/>
      <c r="L349" s="67" t="str">
        <f>VLOOKUP(I349,Hoja2!A$3:I$54,4,0)</f>
        <v>PG INSPECCIONES, PG EMERGENCIA</v>
      </c>
      <c r="M349" s="67" t="str">
        <f>VLOOKUP(I349,Hoja2!A$3:I$54,5,0)</f>
        <v>PVE BIOLÓGICO, ELEMENTOS DE PROTECCION PERSONAL</v>
      </c>
      <c r="N349" s="70">
        <v>2</v>
      </c>
      <c r="O349" s="70">
        <v>4</v>
      </c>
      <c r="P349" s="70">
        <v>25</v>
      </c>
      <c r="Q349" s="70">
        <f t="shared" si="44"/>
        <v>8</v>
      </c>
      <c r="R349" s="70">
        <f t="shared" si="45"/>
        <v>200</v>
      </c>
      <c r="S349" s="70" t="str">
        <f t="shared" si="46"/>
        <v>M-8</v>
      </c>
      <c r="T349" s="62" t="str">
        <f t="shared" si="47"/>
        <v>II</v>
      </c>
      <c r="U349" s="62" t="str">
        <f t="shared" si="48"/>
        <v>No Aceptable o Aceptable con Control Especifico</v>
      </c>
      <c r="V349" s="69">
        <v>14</v>
      </c>
      <c r="W349" s="67" t="str">
        <f>VLOOKUP(I349,Hoja2!A$3:I$54,6,0)</f>
        <v>SECUELA, CALIFICACIÓN DE ENFERMEDAD LABORAL, MUERTE</v>
      </c>
      <c r="X349" s="73"/>
      <c r="Y349" s="73"/>
      <c r="Z349" s="73"/>
      <c r="AA349" s="72" t="str">
        <f>VLOOKUP(I349,Hoja2!A$3:I$54,7,0)</f>
        <v>NS BIOLÓGICO</v>
      </c>
      <c r="AB349" s="72" t="str">
        <f>VLOOKUP(I349,Hoja2!A$3:I$54,8,0)</f>
        <v>AUTOCUIDADO E HIGIENE, USO DE EPP</v>
      </c>
      <c r="AC349" s="73" t="str">
        <f>VLOOKUP(I349,Hoja2!A$3:I$54,9,0)</f>
        <v>N/A</v>
      </c>
      <c r="AD349" s="84"/>
    </row>
    <row r="350" spans="1:30" ht="25.5">
      <c r="A350" s="156"/>
      <c r="B350" s="153"/>
      <c r="C350" s="150"/>
      <c r="D350" s="147"/>
      <c r="E350" s="127"/>
      <c r="F350" s="127"/>
      <c r="G350" s="127"/>
      <c r="H350" s="67" t="str">
        <f>VLOOKUP(I350,Hoja2!A$3:I$54,2,0)</f>
        <v>PARÁSITOS</v>
      </c>
      <c r="I350" s="68" t="s">
        <v>119</v>
      </c>
      <c r="J350" s="67" t="str">
        <f>VLOOKUP(I350,Hoja2!A$3:I$54,3,0)</f>
        <v>LESIONES, INFECCIONES PARASITARIAS</v>
      </c>
      <c r="K350" s="69"/>
      <c r="L350" s="67" t="str">
        <f>VLOOKUP(I350,Hoja2!A$3:I$54,4,0)</f>
        <v>PG INSPECCIONES, PG EMERGENCIA</v>
      </c>
      <c r="M350" s="67" t="str">
        <f>VLOOKUP(I350,Hoja2!A$3:I$54,5,0)</f>
        <v>PVE BIOLÓGICO, ELEMENTOS DE PROTECCION PERSONAL</v>
      </c>
      <c r="N350" s="70">
        <v>2</v>
      </c>
      <c r="O350" s="70">
        <v>2</v>
      </c>
      <c r="P350" s="70">
        <v>10</v>
      </c>
      <c r="Q350" s="70">
        <f t="shared" si="44"/>
        <v>4</v>
      </c>
      <c r="R350" s="70">
        <f t="shared" si="45"/>
        <v>40</v>
      </c>
      <c r="S350" s="70" t="str">
        <f t="shared" si="46"/>
        <v>B-4</v>
      </c>
      <c r="T350" s="62" t="str">
        <f t="shared" si="47"/>
        <v>III</v>
      </c>
      <c r="U350" s="62" t="str">
        <f t="shared" si="48"/>
        <v>Mejorable</v>
      </c>
      <c r="V350" s="69">
        <v>14</v>
      </c>
      <c r="W350" s="67" t="str">
        <f>VLOOKUP(I350,Hoja2!A$3:I$54,6,0)</f>
        <v>SECUELA</v>
      </c>
      <c r="X350" s="73"/>
      <c r="Y350" s="73"/>
      <c r="Z350" s="73"/>
      <c r="AA350" s="72" t="str">
        <f>VLOOKUP(I350,Hoja2!A$3:I$54,7,0)</f>
        <v>NS BIOLÓGICO</v>
      </c>
      <c r="AB350" s="72" t="str">
        <f>VLOOKUP(I350,Hoja2!A$3:I$54,8,0)</f>
        <v>AUTOCUIDADO E HIGIENE, USO DE EPP</v>
      </c>
      <c r="AC350" s="73" t="str">
        <f>VLOOKUP(I350,Hoja2!A$3:I$54,9,0)</f>
        <v>N/A</v>
      </c>
      <c r="AD350" s="84"/>
    </row>
    <row r="351" spans="1:30" ht="25.5">
      <c r="A351" s="156"/>
      <c r="B351" s="153"/>
      <c r="C351" s="150"/>
      <c r="D351" s="147"/>
      <c r="E351" s="127"/>
      <c r="F351" s="127"/>
      <c r="G351" s="127"/>
      <c r="H351" s="67" t="str">
        <f>VLOOKUP(I351,Hoja2!A$3:I$54,2,0)</f>
        <v>ANIMALES VIVOS</v>
      </c>
      <c r="I351" s="68" t="s">
        <v>122</v>
      </c>
      <c r="J351" s="67" t="str">
        <f>VLOOKUP(I351,Hoja2!A$3:I$54,3,0)</f>
        <v>LESIONES EN TEJIDOS, INFECCIONES, ENFERMADES INFECTOCONTAGIOSAS</v>
      </c>
      <c r="K351" s="69"/>
      <c r="L351" s="67" t="str">
        <f>VLOOKUP(I351,Hoja2!A$3:I$54,4,0)</f>
        <v>PG INSPECCIONES, PG EMERGENCIA</v>
      </c>
      <c r="M351" s="67" t="str">
        <f>VLOOKUP(I351,Hoja2!A$3:I$54,5,0)</f>
        <v>ELEMENTOS DE PROTECCIÓN PERSONAL</v>
      </c>
      <c r="N351" s="70">
        <v>2</v>
      </c>
      <c r="O351" s="70">
        <v>2</v>
      </c>
      <c r="P351" s="70">
        <v>10</v>
      </c>
      <c r="Q351" s="70">
        <f t="shared" si="44"/>
        <v>4</v>
      </c>
      <c r="R351" s="70">
        <f t="shared" si="45"/>
        <v>40</v>
      </c>
      <c r="S351" s="70" t="str">
        <f t="shared" si="46"/>
        <v>B-4</v>
      </c>
      <c r="T351" s="62" t="str">
        <f t="shared" si="47"/>
        <v>III</v>
      </c>
      <c r="U351" s="62" t="str">
        <f t="shared" si="48"/>
        <v>Mejorable</v>
      </c>
      <c r="V351" s="69">
        <v>14</v>
      </c>
      <c r="W351" s="67" t="str">
        <f>VLOOKUP(I351,Hoja2!A$3:I$54,6,0)</f>
        <v>SECUELA, CALIFICACIÓN DE ENFERMEDAD LABORAL, MUERTE</v>
      </c>
      <c r="X351" s="73"/>
      <c r="Y351" s="73"/>
      <c r="Z351" s="73"/>
      <c r="AA351" s="72" t="str">
        <f>VLOOKUP(I351,Hoja2!A$3:I$54,7,0)</f>
        <v>NS BIOLÓGICO</v>
      </c>
      <c r="AB351" s="72" t="str">
        <f>VLOOKUP(I351,Hoja2!A$3:I$54,8,0)</f>
        <v>AUTOCUIDADO E HIGIENE, USO DE EPP</v>
      </c>
      <c r="AC351" s="73" t="str">
        <f>VLOOKUP(I351,Hoja2!A$3:I$54,9,0)</f>
        <v>BUENAS PRACTICAS</v>
      </c>
      <c r="AD351" s="84"/>
    </row>
    <row r="352" spans="1:30" ht="38.25">
      <c r="A352" s="156"/>
      <c r="B352" s="153"/>
      <c r="C352" s="150"/>
      <c r="D352" s="147"/>
      <c r="E352" s="127"/>
      <c r="F352" s="127"/>
      <c r="G352" s="127"/>
      <c r="H352" s="67" t="str">
        <f>VLOOKUP(I352,Hoja2!A$3:I$54,2,0)</f>
        <v>CARGA DE UN PESO MAYOR AL RECOMENDADO</v>
      </c>
      <c r="I352" s="68" t="s">
        <v>125</v>
      </c>
      <c r="J352" s="67" t="str">
        <f>VLOOKUP(I352,Hoja2!A$3:I$54,3,0)</f>
        <v>LESIONES OSTEOMUSCULARES</v>
      </c>
      <c r="K352" s="69"/>
      <c r="L352" s="67" t="str">
        <f>VLOOKUP(I352,Hoja2!A$3:I$54,4,0)</f>
        <v>PG INSPECCIONES, PG EMERGENCIA</v>
      </c>
      <c r="M352" s="67" t="str">
        <f>VLOOKUP(I352,Hoja2!A$3:I$54,5,0)</f>
        <v>PVE BIOMECÁNICO, PROGRAMA PAUSAS ACTIVAS, PG MEDICINA PREVENTIVA Y DEL TRABAJO</v>
      </c>
      <c r="N352" s="70">
        <v>2</v>
      </c>
      <c r="O352" s="70">
        <v>3</v>
      </c>
      <c r="P352" s="70">
        <v>10</v>
      </c>
      <c r="Q352" s="70">
        <f t="shared" si="44"/>
        <v>6</v>
      </c>
      <c r="R352" s="70">
        <f t="shared" si="45"/>
        <v>60</v>
      </c>
      <c r="S352" s="70" t="str">
        <f t="shared" si="46"/>
        <v>M-6</v>
      </c>
      <c r="T352" s="62" t="str">
        <f t="shared" si="47"/>
        <v>III</v>
      </c>
      <c r="U352" s="62" t="str">
        <f t="shared" si="48"/>
        <v>Mejorable</v>
      </c>
      <c r="V352" s="69">
        <v>14</v>
      </c>
      <c r="W352" s="67" t="str">
        <f>VLOOKUP(I352,Hoja2!A$3:I$54,6,0)</f>
        <v>SECUELA, CALIFICACIÓN DE ENFERMEDAD LABORAL</v>
      </c>
      <c r="X352" s="73"/>
      <c r="Y352" s="73"/>
      <c r="Z352" s="73"/>
      <c r="AA352" s="72" t="str">
        <f>VLOOKUP(I352,Hoja2!A$3:I$54,7,0)</f>
        <v>NS MANEJO DE CARGAS</v>
      </c>
      <c r="AB352" s="72" t="str">
        <f>VLOOKUP(I352,Hoja2!A$3:I$54,8,0)</f>
        <v>LEVANTAMIENTO MANUAL Y MECÁNICO DE CARGAS</v>
      </c>
      <c r="AC352" s="73" t="str">
        <f>VLOOKUP(I352,Hoja2!A$3:I$54,9,0)</f>
        <v>FORTALECIMIENTO PVE BIOMECÁNICO</v>
      </c>
      <c r="AD352" s="84"/>
    </row>
    <row r="353" spans="1:30" ht="40.5">
      <c r="A353" s="156"/>
      <c r="B353" s="153"/>
      <c r="C353" s="150"/>
      <c r="D353" s="147"/>
      <c r="E353" s="127"/>
      <c r="F353" s="127"/>
      <c r="G353" s="127"/>
      <c r="H353" s="67" t="str">
        <f>VLOOKUP(I353,Hoja2!A$3:I$54,2,0)</f>
        <v>FORZADAS, PROLONGADAS EN PERSONAL OPERATIVO</v>
      </c>
      <c r="I353" s="68" t="s">
        <v>243</v>
      </c>
      <c r="J353" s="67" t="str">
        <f>VLOOKUP(I353,Hoja2!A$3:I$54,3,0)</f>
        <v>DOLOR DE ESPALDA, LESIONES EN LA COLUMNA</v>
      </c>
      <c r="K353" s="69"/>
      <c r="L353" s="67" t="str">
        <f>VLOOKUP(I353,Hoja2!A$3:I$54,4,0)</f>
        <v>PG INSPECCIONES, PG EMERGENCIA</v>
      </c>
      <c r="M353" s="67" t="str">
        <f>VLOOKUP(I353,Hoja2!A$3:I$54,5,0)</f>
        <v>PVE BIOMECÁNICO, EXÁMENES PERIODICOS, PG MEDICINA PREVENTIVA Y DEL TRABAJO</v>
      </c>
      <c r="N353" s="70">
        <v>2</v>
      </c>
      <c r="O353" s="70">
        <v>3</v>
      </c>
      <c r="P353" s="70">
        <v>25</v>
      </c>
      <c r="Q353" s="70">
        <f t="shared" si="44"/>
        <v>6</v>
      </c>
      <c r="R353" s="70">
        <f t="shared" si="45"/>
        <v>150</v>
      </c>
      <c r="S353" s="70" t="str">
        <f t="shared" si="46"/>
        <v>M-6</v>
      </c>
      <c r="T353" s="62" t="str">
        <f t="shared" si="47"/>
        <v>II</v>
      </c>
      <c r="U353" s="62" t="str">
        <f t="shared" si="48"/>
        <v>No Aceptable o Aceptable con Control Especifico</v>
      </c>
      <c r="V353" s="69">
        <v>14</v>
      </c>
      <c r="W353" s="67" t="str">
        <f>VLOOKUP(I353,Hoja2!A$3:I$54,6,0)</f>
        <v>SECUELA, CALIFICACIÓN DE ENFERMEDAD LABORAL</v>
      </c>
      <c r="X353" s="73"/>
      <c r="Y353" s="73"/>
      <c r="Z353" s="73"/>
      <c r="AA353" s="72" t="str">
        <f>VLOOKUP(I353,Hoja2!A$3:I$54,7,0)</f>
        <v>NS MANEJO DE CARGAS</v>
      </c>
      <c r="AB353" s="72" t="str">
        <f>VLOOKUP(I353,Hoja2!A$3:I$54,8,0)</f>
        <v>HIGIENE POSTURAL</v>
      </c>
      <c r="AC353" s="73" t="str">
        <f>VLOOKUP(I353,Hoja2!A$3:I$54,9,0)</f>
        <v>FORTALECIMIENTO PVE BIOMECÁNICO</v>
      </c>
      <c r="AD353" s="84"/>
    </row>
    <row r="354" spans="1:30" ht="40.5">
      <c r="A354" s="156"/>
      <c r="B354" s="153"/>
      <c r="C354" s="150"/>
      <c r="D354" s="147"/>
      <c r="E354" s="127"/>
      <c r="F354" s="127"/>
      <c r="G354" s="127"/>
      <c r="H354" s="67" t="str">
        <f>VLOOKUP(I354,Hoja2!A$3:I$54,2,0)</f>
        <v>HIGIENE POSTURAL, MOVIMIENTOS REPETITIVOS</v>
      </c>
      <c r="I354" s="68" t="s">
        <v>245</v>
      </c>
      <c r="J354" s="67" t="str">
        <f>VLOOKUP(I354,Hoja2!A$3:I$54,3,0)</f>
        <v>LESIONES OSTEOMUSCULARES, TRANSTORNO DE TRAUMA ACUMULATIVO</v>
      </c>
      <c r="K354" s="69"/>
      <c r="L354" s="67" t="str">
        <f>VLOOKUP(I354,Hoja2!A$3:I$54,4,0)</f>
        <v>PG INSPECCIONES, PG EMERGENCIA</v>
      </c>
      <c r="M354" s="67" t="str">
        <f>VLOOKUP(I354,Hoja2!A$3:I$54,5,0)</f>
        <v>PVE BIOMECÁNICO, PG MEDICINA PREVENTIVA Y DEL TRABAJO</v>
      </c>
      <c r="N354" s="70">
        <v>2</v>
      </c>
      <c r="O354" s="70">
        <v>3</v>
      </c>
      <c r="P354" s="70">
        <v>25</v>
      </c>
      <c r="Q354" s="70">
        <f t="shared" si="44"/>
        <v>6</v>
      </c>
      <c r="R354" s="70">
        <f t="shared" si="45"/>
        <v>150</v>
      </c>
      <c r="S354" s="70" t="str">
        <f t="shared" si="46"/>
        <v>M-6</v>
      </c>
      <c r="T354" s="62" t="str">
        <f t="shared" si="47"/>
        <v>II</v>
      </c>
      <c r="U354" s="62" t="str">
        <f t="shared" si="48"/>
        <v>No Aceptable o Aceptable con Control Especifico</v>
      </c>
      <c r="V354" s="69">
        <v>14</v>
      </c>
      <c r="W354" s="67" t="str">
        <f>VLOOKUP(I354,Hoja2!A$3:I$54,6,0)</f>
        <v>SECUELA, CALIFICACIÓN DE ENFERMEDAD LABORAL</v>
      </c>
      <c r="X354" s="73"/>
      <c r="Y354" s="73"/>
      <c r="Z354" s="73"/>
      <c r="AA354" s="72" t="str">
        <f>VLOOKUP(I354,Hoja2!A$3:I$54,7,0)</f>
        <v>NS MANEJO DE CARGAS</v>
      </c>
      <c r="AB354" s="72" t="str">
        <f>VLOOKUP(I354,Hoja2!A$3:I$54,8,0)</f>
        <v>HIGIENE POSTURAL</v>
      </c>
      <c r="AC354" s="73" t="str">
        <f>VLOOKUP(I354,Hoja2!A$3:I$54,9,0)</f>
        <v>FORTALECIMIENTO PVE BIOMECÁNICO</v>
      </c>
      <c r="AD354" s="84"/>
    </row>
    <row r="355" spans="1:30" ht="25.5">
      <c r="A355" s="156"/>
      <c r="B355" s="153"/>
      <c r="C355" s="150"/>
      <c r="D355" s="147"/>
      <c r="E355" s="127"/>
      <c r="F355" s="127"/>
      <c r="G355" s="127"/>
      <c r="H355" s="67" t="str">
        <f>VLOOKUP(I355,Hoja2!A$3:I$54,2,0)</f>
        <v>RELACIONES, COHESIÓN, CALIDAD DE INTERACCIONES NO EFECTIVA, NO HAY TRABAJO EN EQUIPO</v>
      </c>
      <c r="I355" s="68" t="s">
        <v>141</v>
      </c>
      <c r="J355" s="67" t="str">
        <f>VLOOKUP(I355,Hoja2!A$3:I$54,3,0)</f>
        <v>ENFERMEDADES DIGESTIVAS, IRRITABILIDAD</v>
      </c>
      <c r="K355" s="69"/>
      <c r="L355" s="67" t="str">
        <f>VLOOKUP(I355,Hoja2!A$3:I$54,4,0)</f>
        <v>N/A</v>
      </c>
      <c r="M355" s="67" t="str">
        <f>VLOOKUP(I355,Hoja2!A$3:I$54,5,0)</f>
        <v>PVE PSICOSOCIAL</v>
      </c>
      <c r="N355" s="70">
        <v>2</v>
      </c>
      <c r="O355" s="70">
        <v>3</v>
      </c>
      <c r="P355" s="70">
        <v>10</v>
      </c>
      <c r="Q355" s="70">
        <f t="shared" si="44"/>
        <v>6</v>
      </c>
      <c r="R355" s="70">
        <f t="shared" si="45"/>
        <v>60</v>
      </c>
      <c r="S355" s="70" t="str">
        <f t="shared" si="46"/>
        <v>M-6</v>
      </c>
      <c r="T355" s="62" t="str">
        <f t="shared" si="47"/>
        <v>III</v>
      </c>
      <c r="U355" s="62" t="str">
        <f t="shared" si="48"/>
        <v>Mejorable</v>
      </c>
      <c r="V355" s="69">
        <v>14</v>
      </c>
      <c r="W355" s="67" t="str">
        <f>VLOOKUP(I355,Hoja2!A$3:I$54,6,0)</f>
        <v>SECUELA, CALIFICACIÓN DE ENFERMEDAD LABORAL</v>
      </c>
      <c r="X355" s="73"/>
      <c r="Y355" s="73"/>
      <c r="Z355" s="73"/>
      <c r="AA355" s="72" t="str">
        <f>VLOOKUP(I355,Hoja2!A$3:I$54,7,0)</f>
        <v>N/A</v>
      </c>
      <c r="AB355" s="72" t="str">
        <f>VLOOKUP(I355,Hoja2!A$3:I$54,8,0)</f>
        <v>N/A</v>
      </c>
      <c r="AC355" s="73" t="str">
        <f>VLOOKUP(I355,Hoja2!A$3:I$54,9,0)</f>
        <v>FORTALECIMIENTO PVE PSICOSOCIAL</v>
      </c>
      <c r="AD355" s="84"/>
    </row>
    <row r="356" spans="1:30" ht="25.5">
      <c r="A356" s="156"/>
      <c r="B356" s="153"/>
      <c r="C356" s="150"/>
      <c r="D356" s="147"/>
      <c r="E356" s="127"/>
      <c r="F356" s="127"/>
      <c r="G356" s="127"/>
      <c r="H356" s="67" t="str">
        <f>VLOOKUP(I356,Hoja2!A$3:I$54,2,0)</f>
        <v>CARGA MENTAL, DEMANDAS EMOCIONALES, INESPECIFICIDAD DE DEFINICIÓN DE ROLES, MONOTONÍA</v>
      </c>
      <c r="I356" s="68" t="s">
        <v>146</v>
      </c>
      <c r="J356" s="67" t="str">
        <f>VLOOKUP(I356,Hoja2!A$3:I$54,3,0)</f>
        <v>ESTRÉS, CEFALÉA, IRRITABILIDAD</v>
      </c>
      <c r="K356" s="69"/>
      <c r="L356" s="67" t="str">
        <f>VLOOKUP(I356,Hoja2!A$3:I$54,4,0)</f>
        <v>N/A</v>
      </c>
      <c r="M356" s="67" t="str">
        <f>VLOOKUP(I356,Hoja2!A$3:I$54,5,0)</f>
        <v>PVE PSICOSOCIAL</v>
      </c>
      <c r="N356" s="70">
        <v>2</v>
      </c>
      <c r="O356" s="70">
        <v>1</v>
      </c>
      <c r="P356" s="70">
        <v>10</v>
      </c>
      <c r="Q356" s="70">
        <f t="shared" si="44"/>
        <v>2</v>
      </c>
      <c r="R356" s="70">
        <f t="shared" si="45"/>
        <v>20</v>
      </c>
      <c r="S356" s="70" t="str">
        <f t="shared" si="46"/>
        <v>B-2</v>
      </c>
      <c r="T356" s="62" t="str">
        <f t="shared" si="47"/>
        <v>IV</v>
      </c>
      <c r="U356" s="62" t="str">
        <f t="shared" si="48"/>
        <v>Aceptable</v>
      </c>
      <c r="V356" s="69">
        <v>14</v>
      </c>
      <c r="W356" s="67" t="str">
        <f>VLOOKUP(I356,Hoja2!A$3:I$54,6,0)</f>
        <v>SECUELA, CALIFICACIÓN DE ENFERMEDAD LABORAL</v>
      </c>
      <c r="X356" s="73"/>
      <c r="Y356" s="73"/>
      <c r="Z356" s="73"/>
      <c r="AA356" s="72" t="str">
        <f>VLOOKUP(I356,Hoja2!A$3:I$54,7,0)</f>
        <v>N/A</v>
      </c>
      <c r="AB356" s="72" t="str">
        <f>VLOOKUP(I356,Hoja2!A$3:I$54,8,0)</f>
        <v>N/A</v>
      </c>
      <c r="AC356" s="73" t="str">
        <f>VLOOKUP(I356,Hoja2!A$3:I$54,9,0)</f>
        <v>FORTALECIMIENTO PVE PSICOSOCIAL</v>
      </c>
      <c r="AD356" s="84"/>
    </row>
    <row r="357" spans="1:30" ht="38.25">
      <c r="A357" s="156"/>
      <c r="B357" s="153"/>
      <c r="C357" s="150"/>
      <c r="D357" s="147"/>
      <c r="E357" s="127"/>
      <c r="F357" s="127"/>
      <c r="G357" s="127"/>
      <c r="H357" s="67" t="str">
        <f>VLOOKUP(I357,Hoja2!A$3:I$54,2,0)</f>
        <v>TECNOLOGÍA NO AVANZADA, COMUNICACIÓN NO EFECTIVA, SOBRECARGA CUANTITATIVA Y CUALITATIVA, NO HAY VARIACIÓN EN FORMA DE TRABAJO</v>
      </c>
      <c r="I357" s="68" t="s">
        <v>149</v>
      </c>
      <c r="J357" s="67" t="str">
        <f>VLOOKUP(I357,Hoja2!A$3:I$54,3,0)</f>
        <v>ENFERMEDADES DIGESTIVAS, IRRITABILIDAD</v>
      </c>
      <c r="K357" s="69"/>
      <c r="L357" s="67" t="str">
        <f>VLOOKUP(I357,Hoja2!A$3:I$54,4,0)</f>
        <v>N/A</v>
      </c>
      <c r="M357" s="67" t="str">
        <f>VLOOKUP(I357,Hoja2!A$3:I$54,5,0)</f>
        <v>PVE PSICOSOCIAL</v>
      </c>
      <c r="N357" s="70">
        <v>2</v>
      </c>
      <c r="O357" s="70">
        <v>2</v>
      </c>
      <c r="P357" s="70">
        <v>10</v>
      </c>
      <c r="Q357" s="70">
        <f t="shared" si="44"/>
        <v>4</v>
      </c>
      <c r="R357" s="70">
        <f t="shared" si="45"/>
        <v>40</v>
      </c>
      <c r="S357" s="70" t="str">
        <f t="shared" si="46"/>
        <v>B-4</v>
      </c>
      <c r="T357" s="66" t="str">
        <f t="shared" si="47"/>
        <v>III</v>
      </c>
      <c r="U357" s="66" t="str">
        <f t="shared" si="48"/>
        <v>Mejorable</v>
      </c>
      <c r="V357" s="69">
        <v>14</v>
      </c>
      <c r="W357" s="67" t="str">
        <f>VLOOKUP(I357,Hoja2!A$3:I$54,6,0)</f>
        <v>SECUELA, CALIFICACIÓN DE ENFERMEDAD LABORAL</v>
      </c>
      <c r="X357" s="73"/>
      <c r="Y357" s="73"/>
      <c r="Z357" s="73"/>
      <c r="AA357" s="72" t="str">
        <f>VLOOKUP(I357,Hoja2!A$3:I$54,7,0)</f>
        <v>N/A</v>
      </c>
      <c r="AB357" s="72" t="str">
        <f>VLOOKUP(I357,Hoja2!A$3:I$54,8,0)</f>
        <v>N/A</v>
      </c>
      <c r="AC357" s="73" t="str">
        <f>VLOOKUP(I357,Hoja2!A$3:I$54,9,0)</f>
        <v>FORTALECIMIENTO PVE PSICOSOCIAL</v>
      </c>
      <c r="AD357" s="84"/>
    </row>
    <row r="358" spans="1:30" ht="25.5">
      <c r="A358" s="156"/>
      <c r="B358" s="153"/>
      <c r="C358" s="150"/>
      <c r="D358" s="147"/>
      <c r="E358" s="127"/>
      <c r="F358" s="127"/>
      <c r="G358" s="127"/>
      <c r="H358" s="67" t="str">
        <f>VLOOKUP(I358,Hoja2!A$3:I$54,2,0)</f>
        <v>ESTILOS DE MANDO RÍGIDOS, AUSENCIA DE CAPACITACIÓN, AUSENCIA DE PROGRAMAS DE BIENESTAR</v>
      </c>
      <c r="I358" s="68" t="s">
        <v>154</v>
      </c>
      <c r="J358" s="67" t="str">
        <f>VLOOKUP(I358,Hoja2!A$3:I$54,3,0)</f>
        <v>ESTRÉS, DEPRESIÓN, DESMOTIVACIÓN, AUSENCIA DE ATENCIÓN</v>
      </c>
      <c r="K358" s="69"/>
      <c r="L358" s="67" t="str">
        <f>VLOOKUP(I358,Hoja2!A$3:I$54,4,0)</f>
        <v>N/A</v>
      </c>
      <c r="M358" s="67" t="str">
        <f>VLOOKUP(I358,Hoja2!A$3:I$54,5,0)</f>
        <v>PVE PSICOSOCIAL</v>
      </c>
      <c r="N358" s="70">
        <v>2</v>
      </c>
      <c r="O358" s="70">
        <v>2</v>
      </c>
      <c r="P358" s="70">
        <v>10</v>
      </c>
      <c r="Q358" s="70">
        <f t="shared" si="44"/>
        <v>4</v>
      </c>
      <c r="R358" s="70">
        <f t="shared" si="45"/>
        <v>40</v>
      </c>
      <c r="S358" s="70" t="str">
        <f t="shared" si="46"/>
        <v>B-4</v>
      </c>
      <c r="T358" s="66" t="str">
        <f t="shared" si="47"/>
        <v>III</v>
      </c>
      <c r="U358" s="66" t="str">
        <f t="shared" si="48"/>
        <v>Mejorable</v>
      </c>
      <c r="V358" s="69">
        <v>14</v>
      </c>
      <c r="W358" s="67" t="str">
        <f>VLOOKUP(I358,Hoja2!A$3:I$54,6,0)</f>
        <v>SECUELA, CALIFICACIÓN DE ENFERMEDAD LABORAL</v>
      </c>
      <c r="X358" s="73"/>
      <c r="Y358" s="73"/>
      <c r="Z358" s="73"/>
      <c r="AA358" s="72" t="str">
        <f>VLOOKUP(I358,Hoja2!A$3:I$54,7,0)</f>
        <v>N/A</v>
      </c>
      <c r="AB358" s="72" t="str">
        <f>VLOOKUP(I358,Hoja2!A$3:I$54,8,0)</f>
        <v>N/A</v>
      </c>
      <c r="AC358" s="73" t="str">
        <f>VLOOKUP(I358,Hoja2!A$3:I$54,9,0)</f>
        <v>FORTALECIMIENTO PVE PSICOSOCIAL</v>
      </c>
      <c r="AD358" s="84"/>
    </row>
    <row r="359" spans="1:30" ht="25.5">
      <c r="A359" s="156"/>
      <c r="B359" s="153"/>
      <c r="C359" s="150"/>
      <c r="D359" s="147"/>
      <c r="E359" s="127"/>
      <c r="F359" s="127"/>
      <c r="G359" s="127"/>
      <c r="H359" s="67" t="str">
        <f>VLOOKUP(I359,Hoja2!A$3:I$54,2,0)</f>
        <v>SISMOS, INCENDIOS, INUNDACIONES, TERREMOTOS, VENDAVALES</v>
      </c>
      <c r="I359" s="68" t="s">
        <v>250</v>
      </c>
      <c r="J359" s="67" t="str">
        <f>VLOOKUP(I359,Hoja2!A$3:I$54,3,0)</f>
        <v>LESIONES, ATRAPAMIENTO, APLASTAMIENTO, PÉRDIDAS MATERIALES</v>
      </c>
      <c r="K359" s="69"/>
      <c r="L359" s="67" t="str">
        <f>VLOOKUP(I359,Hoja2!A$3:I$54,4,0)</f>
        <v>PG INSPECCIONES, PG EMERGENCIA</v>
      </c>
      <c r="M359" s="67" t="str">
        <f>VLOOKUP(I359,Hoja2!A$3:I$54,5,0)</f>
        <v>BRIGADAS DE EMERGENCIA</v>
      </c>
      <c r="N359" s="70">
        <v>2</v>
      </c>
      <c r="O359" s="70">
        <v>2</v>
      </c>
      <c r="P359" s="70">
        <v>10</v>
      </c>
      <c r="Q359" s="70">
        <f t="shared" si="44"/>
        <v>4</v>
      </c>
      <c r="R359" s="70">
        <f t="shared" si="45"/>
        <v>40</v>
      </c>
      <c r="S359" s="70" t="str">
        <f t="shared" si="46"/>
        <v>B-4</v>
      </c>
      <c r="T359" s="66" t="str">
        <f t="shared" si="47"/>
        <v>III</v>
      </c>
      <c r="U359" s="66" t="str">
        <f t="shared" si="48"/>
        <v>Mejorable</v>
      </c>
      <c r="V359" s="69">
        <v>14</v>
      </c>
      <c r="W359" s="67" t="str">
        <f>VLOOKUP(I359,Hoja2!A$3:I$54,6,0)</f>
        <v>SECUELA, CALIFICACIÓN DE ENFERMEDAD LABORAL, MUERTE</v>
      </c>
      <c r="X359" s="73"/>
      <c r="Y359" s="73"/>
      <c r="Z359" s="73"/>
      <c r="AA359" s="72" t="str">
        <f>VLOOKUP(I359,Hoja2!A$3:I$54,7,0)</f>
        <v>NS PLANES DE EMERGENCIA</v>
      </c>
      <c r="AB359" s="72" t="str">
        <f>VLOOKUP(I359,Hoja2!A$3:I$54,8,0)</f>
        <v>N/A</v>
      </c>
      <c r="AC359" s="73" t="str">
        <f>VLOOKUP(I359,Hoja2!A$3:I$54,9,0)</f>
        <v>N/A</v>
      </c>
      <c r="AD359" s="84"/>
    </row>
    <row r="360" spans="1:30" ht="26.25" thickBot="1">
      <c r="A360" s="156"/>
      <c r="B360" s="153"/>
      <c r="C360" s="151"/>
      <c r="D360" s="148"/>
      <c r="E360" s="128"/>
      <c r="F360" s="128"/>
      <c r="G360" s="128"/>
      <c r="H360" s="85" t="str">
        <f>VLOOKUP(I360,Hoja2!A$3:I$54,2,0)</f>
        <v>LLUVIAS, GRANIZADA, HELADAS</v>
      </c>
      <c r="I360" s="86" t="s">
        <v>251</v>
      </c>
      <c r="J360" s="85" t="str">
        <f>VLOOKUP(I360,Hoja2!A$3:I$54,3,0)</f>
        <v>LESIONES, ATRAPAMIENTO, APLASTAMIENTO, PÉRDIDAS MATERIALES</v>
      </c>
      <c r="K360" s="87"/>
      <c r="L360" s="85" t="str">
        <f>VLOOKUP(I360,Hoja2!A$3:I$54,4,0)</f>
        <v>PG INSPECCIONES, PG EMERGENCIA</v>
      </c>
      <c r="M360" s="85" t="str">
        <f>VLOOKUP(I360,Hoja2!A$3:I$54,5,0)</f>
        <v>BRIGADAS DE EMERGENCIA</v>
      </c>
      <c r="N360" s="88">
        <v>2</v>
      </c>
      <c r="O360" s="88">
        <v>3</v>
      </c>
      <c r="P360" s="88">
        <v>10</v>
      </c>
      <c r="Q360" s="88">
        <f t="shared" si="44"/>
        <v>6</v>
      </c>
      <c r="R360" s="88">
        <f t="shared" si="45"/>
        <v>60</v>
      </c>
      <c r="S360" s="88" t="str">
        <f t="shared" si="46"/>
        <v>M-6</v>
      </c>
      <c r="T360" s="89" t="str">
        <f t="shared" si="47"/>
        <v>III</v>
      </c>
      <c r="U360" s="89" t="str">
        <f t="shared" si="48"/>
        <v>Mejorable</v>
      </c>
      <c r="V360" s="87">
        <v>14</v>
      </c>
      <c r="W360" s="85" t="str">
        <f>VLOOKUP(I360,Hoja2!A$3:I$54,6,0)</f>
        <v>SECUELA, CALIFICACIÓN DE ENFERMEDAD LABORAL, MUERTE</v>
      </c>
      <c r="X360" s="90"/>
      <c r="Y360" s="90"/>
      <c r="Z360" s="90"/>
      <c r="AA360" s="91" t="str">
        <f>VLOOKUP(I360,Hoja2!A$3:I$54,7,0)</f>
        <v>NS PLANES DE EMERGENCIA</v>
      </c>
      <c r="AB360" s="91" t="str">
        <f>VLOOKUP(I360,Hoja2!A$3:I$54,8,0)</f>
        <v>N/A</v>
      </c>
      <c r="AC360" s="90" t="str">
        <f>VLOOKUP(I360,Hoja2!A$3:I$54,9,0)</f>
        <v>N/A</v>
      </c>
      <c r="AD360" s="92"/>
    </row>
    <row r="361" spans="1:30" ht="25.5">
      <c r="A361" s="156"/>
      <c r="B361" s="153"/>
      <c r="C361" s="113" t="s">
        <v>302</v>
      </c>
      <c r="D361" s="123" t="s">
        <v>325</v>
      </c>
      <c r="E361" s="120" t="s">
        <v>300</v>
      </c>
      <c r="F361" s="120">
        <v>42</v>
      </c>
      <c r="G361" s="120" t="s">
        <v>256</v>
      </c>
      <c r="H361" s="74" t="str">
        <f>VLOOKUP(I361,Hoja2!A$3:I$54,2,0)</f>
        <v>INADECUADAS CONEXIONES ELÉCTRICAS, SATURACIÓN EN TOMAS DE ENERGÍA</v>
      </c>
      <c r="I361" s="75" t="s">
        <v>158</v>
      </c>
      <c r="J361" s="74" t="str">
        <f>VLOOKUP(I361,Hoja2!A$3:I$54,3,0)</f>
        <v>QUEMADURAS, ELECTROCUCIÓN, ARITMIA CARDIACA, MUERTE</v>
      </c>
      <c r="K361" s="76"/>
      <c r="L361" s="74" t="str">
        <f>VLOOKUP(I361,Hoja2!A$3:I$54,4,0)</f>
        <v>PG INSPECCIONES, PG EMERGENCIA, REQUISITOS MÍNIMOS PARA LÍNEAS ELÉCTRICAS</v>
      </c>
      <c r="M361" s="74" t="str">
        <f>VLOOKUP(I361,Hoja2!A$3:I$54,5,0)</f>
        <v>ELEMENTOS DE PROTECCIÓN PERSONAL</v>
      </c>
      <c r="N361" s="77">
        <v>10</v>
      </c>
      <c r="O361" s="77">
        <v>3</v>
      </c>
      <c r="P361" s="77">
        <v>60</v>
      </c>
      <c r="Q361" s="77">
        <f t="shared" si="44"/>
        <v>30</v>
      </c>
      <c r="R361" s="77">
        <f t="shared" si="45"/>
        <v>1800</v>
      </c>
      <c r="S361" s="77" t="str">
        <f t="shared" si="46"/>
        <v>MA-30</v>
      </c>
      <c r="T361" s="78" t="str">
        <f t="shared" si="47"/>
        <v>I</v>
      </c>
      <c r="U361" s="78" t="str">
        <f>IF(T361=0,"",IF(T361="IV","Aceptable",IF(T361="III","Mejorable",IF(T361="II","No Aceptable o Aceptable con Control Especifico",IF(T361="I","No Aceptable","")))))</f>
        <v>No Aceptable</v>
      </c>
      <c r="V361" s="76">
        <v>9</v>
      </c>
      <c r="W361" s="74" t="str">
        <f>VLOOKUP(I361,Hoja2!A$3:I$54,6,0)</f>
        <v>SECUELA, CALIFICACIÓN DE ENFERMEDAD LABORAL, MUERTE</v>
      </c>
      <c r="X361" s="79"/>
      <c r="Y361" s="79"/>
      <c r="Z361" s="79"/>
      <c r="AA361" s="80" t="str">
        <f>VLOOKUP(I361,Hoja2!A$3:I$54,7,0)</f>
        <v>NS LÍNEAS ELÉCTRICAS</v>
      </c>
      <c r="AB361" s="80" t="str">
        <f>VLOOKUP(I361,Hoja2!A$3:I$54,8,0)</f>
        <v>BUENAS PRACTICAS, APLICACIÓN DE PROCEDIMIENTOS</v>
      </c>
      <c r="AC361" s="81" t="str">
        <f>VLOOKUP(I361,Hoja2!A$3:I$54,9,0)</f>
        <v>BUENAS PRACTICAS, APLICACIÓN DE PROCEDIMIENTOS</v>
      </c>
      <c r="AD361" s="82"/>
    </row>
    <row r="362" spans="1:30" ht="25.5">
      <c r="A362" s="156"/>
      <c r="B362" s="153"/>
      <c r="C362" s="114"/>
      <c r="D362" s="124"/>
      <c r="E362" s="121"/>
      <c r="F362" s="121"/>
      <c r="G362" s="121"/>
      <c r="H362" s="58" t="str">
        <f>VLOOKUP(I362,Hoja2!A$3:I$54,2,0)</f>
        <v>INADECUADAS CONEXIONES ELÉCTRICAS, SATURACIÓN EN TOMAS DE ENERGÍA</v>
      </c>
      <c r="I362" s="59" t="s">
        <v>163</v>
      </c>
      <c r="J362" s="58" t="str">
        <f>VLOOKUP(I362,Hoja2!A$3:I$54,3,0)</f>
        <v>INTOXICACIÓN, QUEMADURAS</v>
      </c>
      <c r="K362" s="60"/>
      <c r="L362" s="58" t="str">
        <f>VLOOKUP(I362,Hoja2!A$3:I$54,4,0)</f>
        <v>PG INSPECCIONES, PG EMERGENCIA</v>
      </c>
      <c r="M362" s="58" t="str">
        <f>VLOOKUP(I362,Hoja2!A$3:I$54,5,0)</f>
        <v>BRIGADAS DE EMERGENCIA</v>
      </c>
      <c r="N362" s="61">
        <v>10</v>
      </c>
      <c r="O362" s="61">
        <v>3</v>
      </c>
      <c r="P362" s="61">
        <v>60</v>
      </c>
      <c r="Q362" s="61">
        <f t="shared" si="44"/>
        <v>30</v>
      </c>
      <c r="R362" s="61">
        <f t="shared" si="45"/>
        <v>1800</v>
      </c>
      <c r="S362" s="61" t="str">
        <f t="shared" si="46"/>
        <v>MA-30</v>
      </c>
      <c r="T362" s="62" t="str">
        <f t="shared" si="47"/>
        <v>I</v>
      </c>
      <c r="U362" s="62" t="str">
        <f aca="true" t="shared" si="49" ref="U362:U396">IF(T362=0,"",IF(T362="IV","Aceptable",IF(T362="III","Mejorable",IF(T362="II","No Aceptable o Aceptable con Control Especifico",IF(T362="I","No Aceptable","")))))</f>
        <v>No Aceptable</v>
      </c>
      <c r="V362" s="60">
        <v>9</v>
      </c>
      <c r="W362" s="58" t="str">
        <f>VLOOKUP(I362,Hoja2!A$3:I$54,6,0)</f>
        <v>SECUELA, CALIFICACIÓN DE ENFERMEDAD LABORAL, MUERTE</v>
      </c>
      <c r="X362" s="63"/>
      <c r="Y362" s="63"/>
      <c r="Z362" s="63"/>
      <c r="AA362" s="64" t="str">
        <f>VLOOKUP(I362,Hoja2!A$3:I$54,7,0)</f>
        <v>NS PLANES DE EMERGENCIA</v>
      </c>
      <c r="AB362" s="64" t="str">
        <f>VLOOKUP(I362,Hoja2!A$3:I$54,8,0)</f>
        <v>REPORTES DE CONDICIONES INSEGURAS</v>
      </c>
      <c r="AC362" s="65" t="str">
        <f>VLOOKUP(I362,Hoja2!A$3:I$54,9,0)</f>
        <v>N/A</v>
      </c>
      <c r="AD362" s="83"/>
    </row>
    <row r="363" spans="1:30" ht="40.5">
      <c r="A363" s="156"/>
      <c r="B363" s="153"/>
      <c r="C363" s="114"/>
      <c r="D363" s="124"/>
      <c r="E363" s="121"/>
      <c r="F363" s="121"/>
      <c r="G363" s="121"/>
      <c r="H363" s="58" t="str">
        <f>VLOOKUP(I363,Hoja2!A$3:I$54,2,0)</f>
        <v>ESCALERAS SIN BARANDAL, PISOS A DESNIVEL,INFRAESTRUCTURA DÉBIL, OBJETOS MAL UBICADOS, AUSENCIA DE ORDEN Y ASEO</v>
      </c>
      <c r="I363" s="59" t="s">
        <v>247</v>
      </c>
      <c r="J363" s="58" t="str">
        <f>VLOOKUP(I363,Hoja2!A$3:I$54,3,0)</f>
        <v>CAÍDAS DEL MISMO Y DISTINTO NIVEL, FRACTURAS, GOLPE CON OBJETOS, CAÍDA DE OBJETOS, OBSTRUCCIÓN DE VÍAS</v>
      </c>
      <c r="K363" s="60"/>
      <c r="L363" s="58" t="str">
        <f>VLOOKUP(I363,Hoja2!A$3:I$54,4,0)</f>
        <v>PG INSPECCIONES, PG EMERGENCIA</v>
      </c>
      <c r="M363" s="58" t="str">
        <f>VLOOKUP(I363,Hoja2!A$3:I$54,5,0)</f>
        <v>CAPACITACIÓN</v>
      </c>
      <c r="N363" s="61">
        <v>6</v>
      </c>
      <c r="O363" s="61">
        <v>3</v>
      </c>
      <c r="P363" s="61">
        <v>10</v>
      </c>
      <c r="Q363" s="61">
        <f t="shared" si="44"/>
        <v>18</v>
      </c>
      <c r="R363" s="61">
        <f t="shared" si="45"/>
        <v>180</v>
      </c>
      <c r="S363" s="61" t="str">
        <f t="shared" si="46"/>
        <v>A-18</v>
      </c>
      <c r="T363" s="62" t="str">
        <f t="shared" si="47"/>
        <v>II</v>
      </c>
      <c r="U363" s="62" t="str">
        <f t="shared" si="49"/>
        <v>No Aceptable o Aceptable con Control Especifico</v>
      </c>
      <c r="V363" s="60">
        <v>9</v>
      </c>
      <c r="W363" s="58" t="str">
        <f>VLOOKUP(I363,Hoja2!A$3:I$54,6,0)</f>
        <v>SECUELA, CALIFICACIÓN DE ENFERMEDAD LABORAL, MUERTE</v>
      </c>
      <c r="X363" s="65"/>
      <c r="Y363" s="65"/>
      <c r="Z363" s="65"/>
      <c r="AA363" s="64" t="str">
        <f>VLOOKUP(I363,Hoja2!A$3:I$54,7,0)</f>
        <v>N/A</v>
      </c>
      <c r="AB363" s="64" t="str">
        <f>VLOOKUP(I363,Hoja2!A$3:I$54,8,0)</f>
        <v>REPORTES DE CONDICIONES INSEGURAS</v>
      </c>
      <c r="AC363" s="65" t="str">
        <f>VLOOKUP(I363,Hoja2!A$3:I$54,9,0)</f>
        <v>SEGUIMIENTO A ACCIONES PREVENTIVAS Y CORRECTIVAS</v>
      </c>
      <c r="AD363" s="83"/>
    </row>
    <row r="364" spans="1:30" ht="40.5">
      <c r="A364" s="156"/>
      <c r="B364" s="153"/>
      <c r="C364" s="114"/>
      <c r="D364" s="124"/>
      <c r="E364" s="121"/>
      <c r="F364" s="121"/>
      <c r="G364" s="121"/>
      <c r="H364" s="58" t="str">
        <f>VLOOKUP(I364,Hoja2!A$3:I$54,2,0)</f>
        <v>LLUVIAS, CRECIENTE DE RIOS Y QUEBRADAS, CAÍDAS DESDE TARAVITAS Y PUENTES</v>
      </c>
      <c r="I364" s="59" t="s">
        <v>334</v>
      </c>
      <c r="J364" s="58" t="str">
        <f>VLOOKUP(I364,Hoja2!A$3:I$54,3,0)</f>
        <v>INMERSIÓN, MUERTE</v>
      </c>
      <c r="K364" s="60"/>
      <c r="L364" s="58" t="str">
        <f>VLOOKUP(I364,Hoja2!A$3:I$54,4,0)</f>
        <v>PG INSPECCIONES, PG EMERGENCIA</v>
      </c>
      <c r="M364" s="58" t="str">
        <f>VLOOKUP(I364,Hoja2!A$3:I$54,5,0)</f>
        <v>CAPACITACIÓN</v>
      </c>
      <c r="N364" s="61">
        <v>6</v>
      </c>
      <c r="O364" s="61">
        <v>3</v>
      </c>
      <c r="P364" s="61">
        <v>10</v>
      </c>
      <c r="Q364" s="61">
        <f t="shared" si="44"/>
        <v>18</v>
      </c>
      <c r="R364" s="61">
        <f t="shared" si="45"/>
        <v>180</v>
      </c>
      <c r="S364" s="61" t="str">
        <f t="shared" si="46"/>
        <v>A-18</v>
      </c>
      <c r="T364" s="66" t="str">
        <f t="shared" si="47"/>
        <v>II</v>
      </c>
      <c r="U364" s="66" t="str">
        <f t="shared" si="49"/>
        <v>No Aceptable o Aceptable con Control Especifico</v>
      </c>
      <c r="V364" s="60">
        <v>9</v>
      </c>
      <c r="W364" s="58" t="str">
        <f>VLOOKUP(I364,Hoja2!A$3:I$54,6,0)</f>
        <v>SECUELA, CALIFICACIÓN DE ENFERMEDAD LABORAL, MUERTE</v>
      </c>
      <c r="X364" s="65"/>
      <c r="Y364" s="65"/>
      <c r="Z364" s="65"/>
      <c r="AA364" s="64" t="str">
        <f>VLOOKUP(I364,Hoja2!A$3:I$54,7,0)</f>
        <v>N/A</v>
      </c>
      <c r="AB364" s="64" t="str">
        <f>VLOOKUP(I364,Hoja2!A$3:I$54,8,0)</f>
        <v>REPORTES DE CONDICIONES INSEGURAS</v>
      </c>
      <c r="AC364" s="65" t="str">
        <f>VLOOKUP(I364,Hoja2!A$3:I$54,9,0)</f>
        <v>SEGUIMIENTO A ACCIONES PREVENTIVAS Y CORRECTIVAS</v>
      </c>
      <c r="AD364" s="83"/>
    </row>
    <row r="365" spans="1:30" ht="25.5">
      <c r="A365" s="156"/>
      <c r="B365" s="153"/>
      <c r="C365" s="114"/>
      <c r="D365" s="124"/>
      <c r="E365" s="121"/>
      <c r="F365" s="121"/>
      <c r="G365" s="121"/>
      <c r="H365" s="58" t="str">
        <f>VLOOKUP(I365,Hoja2!A$3:I$54,2,0)</f>
        <v>SUPERFICIES DE TRABAJO IRREGULARES O DESLIZANTES</v>
      </c>
      <c r="I365" s="59" t="s">
        <v>248</v>
      </c>
      <c r="J365" s="58" t="str">
        <f>VLOOKUP(I365,Hoja2!A$3:I$54,3,0)</f>
        <v>CAÍDAS DEL MISMO Y DISTINTO NIVEL, FRACTURAS, GOLPE CON OBJETOS</v>
      </c>
      <c r="K365" s="60"/>
      <c r="L365" s="58" t="str">
        <f>VLOOKUP(I365,Hoja2!A$3:I$54,4,0)</f>
        <v>PG INSPECCIONES, PG EMERGENCIA</v>
      </c>
      <c r="M365" s="58" t="str">
        <f>VLOOKUP(I365,Hoja2!A$3:I$54,5,0)</f>
        <v>CAPACITACIÓN</v>
      </c>
      <c r="N365" s="61">
        <v>6</v>
      </c>
      <c r="O365" s="61">
        <v>4</v>
      </c>
      <c r="P365" s="61">
        <v>25</v>
      </c>
      <c r="Q365" s="61">
        <f t="shared" si="44"/>
        <v>24</v>
      </c>
      <c r="R365" s="61">
        <f t="shared" si="45"/>
        <v>600</v>
      </c>
      <c r="S365" s="61" t="str">
        <f t="shared" si="46"/>
        <v>MA-24</v>
      </c>
      <c r="T365" s="66" t="str">
        <f t="shared" si="47"/>
        <v>I</v>
      </c>
      <c r="U365" s="66" t="str">
        <f t="shared" si="49"/>
        <v>No Aceptable</v>
      </c>
      <c r="V365" s="60">
        <v>9</v>
      </c>
      <c r="W365" s="58" t="str">
        <f>VLOOKUP(I365,Hoja2!A$3:I$54,6,0)</f>
        <v>SECUELA, CALIFICACIÓN DE ENFERMEDAD LABORAL, MUERTE</v>
      </c>
      <c r="X365" s="65"/>
      <c r="Y365" s="65"/>
      <c r="Z365" s="65"/>
      <c r="AA365" s="64" t="str">
        <f>VLOOKUP(I365,Hoja2!A$3:I$54,7,0)</f>
        <v>N/A</v>
      </c>
      <c r="AB365" s="64" t="str">
        <f>VLOOKUP(I365,Hoja2!A$3:I$54,8,0)</f>
        <v>REPORTES DE CONDICIONES INSEGURAS</v>
      </c>
      <c r="AC365" s="65" t="str">
        <f>VLOOKUP(I365,Hoja2!A$3:I$54,9,0)</f>
        <v>SEGUIMIENTO A ACCIONES PREVENTIVAS Y CORRECTIVAS</v>
      </c>
      <c r="AD365" s="83"/>
    </row>
    <row r="366" spans="1:30" ht="40.5">
      <c r="A366" s="156"/>
      <c r="B366" s="153"/>
      <c r="C366" s="114"/>
      <c r="D366" s="124"/>
      <c r="E366" s="121"/>
      <c r="F366" s="121"/>
      <c r="G366" s="121"/>
      <c r="H366" s="58" t="str">
        <f>VLOOKUP(I366,Hoja2!A$3:I$54,2,0)</f>
        <v>SISTEMAS Y MEDIDAS DE ALMACENAMIENTO</v>
      </c>
      <c r="I366" s="59" t="s">
        <v>249</v>
      </c>
      <c r="J366" s="58" t="str">
        <f>VLOOKUP(I366,Hoja2!A$3:I$54,3,0)</f>
        <v>CAÍDAS DEL MISMO Y DISTINTO NIVEL, FRACTURAS, GOLPE CON OBJETOS, CAÍDA DE OBJETOS, OBSTRUCCIÓN DE VÍAS</v>
      </c>
      <c r="K366" s="60"/>
      <c r="L366" s="58" t="str">
        <f>VLOOKUP(I366,Hoja2!A$3:I$54,4,0)</f>
        <v>PG INSPECCIONES, PG EMERGENCIA</v>
      </c>
      <c r="M366" s="58" t="str">
        <f>VLOOKUP(I366,Hoja2!A$3:I$54,5,0)</f>
        <v>CAPACITACIÓN</v>
      </c>
      <c r="N366" s="61">
        <v>6</v>
      </c>
      <c r="O366" s="61">
        <v>3</v>
      </c>
      <c r="P366" s="61">
        <v>10</v>
      </c>
      <c r="Q366" s="61">
        <f t="shared" si="44"/>
        <v>18</v>
      </c>
      <c r="R366" s="61">
        <f t="shared" si="45"/>
        <v>180</v>
      </c>
      <c r="S366" s="61" t="str">
        <f t="shared" si="46"/>
        <v>A-18</v>
      </c>
      <c r="T366" s="66" t="str">
        <f t="shared" si="47"/>
        <v>II</v>
      </c>
      <c r="U366" s="66" t="str">
        <f t="shared" si="49"/>
        <v>No Aceptable o Aceptable con Control Especifico</v>
      </c>
      <c r="V366" s="60">
        <v>9</v>
      </c>
      <c r="W366" s="58" t="str">
        <f>VLOOKUP(I366,Hoja2!A$3:I$54,6,0)</f>
        <v>SECUELA, CALIFICACIÓN DE ENFERMEDAD LABORAL, MUERTE</v>
      </c>
      <c r="X366" s="65"/>
      <c r="Y366" s="65"/>
      <c r="Z366" s="65"/>
      <c r="AA366" s="64" t="str">
        <f>VLOOKUP(I366,Hoja2!A$3:I$54,7,0)</f>
        <v>N/A</v>
      </c>
      <c r="AB366" s="64" t="str">
        <f>VLOOKUP(I366,Hoja2!A$3:I$54,8,0)</f>
        <v>REPORTES DE CONDICIONES INSEGURAS</v>
      </c>
      <c r="AC366" s="65" t="str">
        <f>VLOOKUP(I366,Hoja2!A$3:I$54,9,0)</f>
        <v>SEGUIMIENTO A ACCIONES PREVENTIVAS Y CORRECTIVAS</v>
      </c>
      <c r="AD366" s="83"/>
    </row>
    <row r="367" spans="1:30" ht="40.5">
      <c r="A367" s="156"/>
      <c r="B367" s="153"/>
      <c r="C367" s="114"/>
      <c r="D367" s="124"/>
      <c r="E367" s="121"/>
      <c r="F367" s="121"/>
      <c r="G367" s="121"/>
      <c r="H367" s="58" t="str">
        <f>VLOOKUP(I367,Hoja2!A$3:I$54,2,0)</f>
        <v>ATROPELLAMIENTO, ENVESTIDA</v>
      </c>
      <c r="I367" s="59" t="s">
        <v>189</v>
      </c>
      <c r="J367" s="58" t="str">
        <f>VLOOKUP(I367,Hoja2!A$3:I$54,3,0)</f>
        <v>LESIONES, PÉRDIDAS MATERIALES, MUERTE</v>
      </c>
      <c r="K367" s="60"/>
      <c r="L367" s="58" t="str">
        <f>VLOOKUP(I367,Hoja2!A$3:I$54,4,0)</f>
        <v>PG INSPECCIONES, PG EMERGENCIA</v>
      </c>
      <c r="M367" s="58" t="str">
        <f>VLOOKUP(I367,Hoja2!A$3:I$54,5,0)</f>
        <v>PG SEGURIDAD VIAL</v>
      </c>
      <c r="N367" s="61">
        <v>2</v>
      </c>
      <c r="O367" s="61">
        <v>4</v>
      </c>
      <c r="P367" s="61">
        <v>25</v>
      </c>
      <c r="Q367" s="61">
        <f t="shared" si="44"/>
        <v>8</v>
      </c>
      <c r="R367" s="61">
        <f t="shared" si="45"/>
        <v>200</v>
      </c>
      <c r="S367" s="61" t="str">
        <f t="shared" si="46"/>
        <v>M-8</v>
      </c>
      <c r="T367" s="62" t="str">
        <f t="shared" si="47"/>
        <v>II</v>
      </c>
      <c r="U367" s="62" t="str">
        <f t="shared" si="49"/>
        <v>No Aceptable o Aceptable con Control Especifico</v>
      </c>
      <c r="V367" s="60">
        <v>9</v>
      </c>
      <c r="W367" s="58" t="str">
        <f>VLOOKUP(I367,Hoja2!A$3:I$54,6,0)</f>
        <v>SECUELA, CALIFICACIÓN DE ENFERMEDAD LABORAL, MUERTE</v>
      </c>
      <c r="X367" s="65"/>
      <c r="Y367" s="65"/>
      <c r="Z367" s="65"/>
      <c r="AA367" s="64" t="str">
        <f>VLOOKUP(I367,Hoja2!A$3:I$54,7,0)</f>
        <v>NS SEGURIDAD VIAL</v>
      </c>
      <c r="AB367" s="64" t="str">
        <f>VLOOKUP(I367,Hoja2!A$3:I$54,8,0)</f>
        <v>REPORTE DE CONDICIONES</v>
      </c>
      <c r="AC367" s="65" t="str">
        <f>VLOOKUP(I367,Hoja2!A$3:I$54,9,0)</f>
        <v>LISTAS PREOPERACIONALES, MANTENIMIENTO PREVENTIVO Y CORRECTIVO</v>
      </c>
      <c r="AD367" s="83"/>
    </row>
    <row r="368" spans="1:30" ht="40.5">
      <c r="A368" s="156"/>
      <c r="B368" s="153"/>
      <c r="C368" s="114"/>
      <c r="D368" s="124"/>
      <c r="E368" s="121"/>
      <c r="F368" s="121"/>
      <c r="G368" s="121"/>
      <c r="H368" s="58" t="str">
        <f>VLOOKUP(I368,Hoja2!A$3:I$54,2,0)</f>
        <v>ATRACO, ROBO, ATENTADO, SECUESTROS, DE ORDEN PÚBLICO</v>
      </c>
      <c r="I368" s="59" t="s">
        <v>180</v>
      </c>
      <c r="J368" s="58" t="str">
        <f>VLOOKUP(I368,Hoja2!A$3:I$54,3,0)</f>
        <v>HERIDAS, LESIONES FÍSICAS / PSICOLÓGICAS</v>
      </c>
      <c r="K368" s="60"/>
      <c r="L368" s="58" t="str">
        <f>VLOOKUP(I368,Hoja2!A$3:I$54,4,0)</f>
        <v>PG INSPECCIONES, PG EMERGENCIA</v>
      </c>
      <c r="M368" s="58" t="str">
        <f>VLOOKUP(I368,Hoja2!A$3:I$54,5,0)</f>
        <v>UNIFORMES CORPORATIVOS, CHAQUETAS CORPORATIVAS, CARNETIZACIÓN</v>
      </c>
      <c r="N368" s="61">
        <v>6</v>
      </c>
      <c r="O368" s="61">
        <v>3</v>
      </c>
      <c r="P368" s="61">
        <v>25</v>
      </c>
      <c r="Q368" s="61">
        <f t="shared" si="44"/>
        <v>18</v>
      </c>
      <c r="R368" s="61">
        <f t="shared" si="45"/>
        <v>450</v>
      </c>
      <c r="S368" s="61" t="str">
        <f t="shared" si="46"/>
        <v>A-18</v>
      </c>
      <c r="T368" s="62" t="str">
        <f t="shared" si="47"/>
        <v>II</v>
      </c>
      <c r="U368" s="62" t="str">
        <f t="shared" si="49"/>
        <v>No Aceptable o Aceptable con Control Especifico</v>
      </c>
      <c r="V368" s="60">
        <v>9</v>
      </c>
      <c r="W368" s="58" t="str">
        <f>VLOOKUP(I368,Hoja2!A$3:I$54,6,0)</f>
        <v>SECUELA, CALIFICACIÓN DE ENFERMEDAD LABORAL, MUERTE</v>
      </c>
      <c r="X368" s="65"/>
      <c r="Y368" s="65"/>
      <c r="Z368" s="65"/>
      <c r="AA368" s="64" t="str">
        <f>VLOOKUP(I368,Hoja2!A$3:I$54,7,0)</f>
        <v>N/A</v>
      </c>
      <c r="AB368" s="64" t="str">
        <f>VLOOKUP(I368,Hoja2!A$3:I$54,8,0)</f>
        <v>BUENAS PRACTICAS, APLICACIÓN DE PROCEDIMIENTOS</v>
      </c>
      <c r="AC368" s="65" t="str">
        <f>VLOOKUP(I368,Hoja2!A$3:I$54,9,0)</f>
        <v>BUENAS PRACTICAS</v>
      </c>
      <c r="AD368" s="83"/>
    </row>
    <row r="369" spans="1:30" ht="25.5">
      <c r="A369" s="156"/>
      <c r="B369" s="153"/>
      <c r="C369" s="114"/>
      <c r="D369" s="124"/>
      <c r="E369" s="121"/>
      <c r="F369" s="121"/>
      <c r="G369" s="121"/>
      <c r="H369" s="58" t="str">
        <f>VLOOKUP(I369,Hoja2!A$3:I$54,2,0)</f>
        <v>EXPLOSION, FUGA, DERRAME E INCENDIO</v>
      </c>
      <c r="I369" s="59" t="s">
        <v>230</v>
      </c>
      <c r="J369" s="58" t="str">
        <f>VLOOKUP(I369,Hoja2!A$3:I$54,3,0)</f>
        <v>INTOXICACIÓN, QUEMADURAS, LESIONES, ATRAPAMIENTO</v>
      </c>
      <c r="K369" s="60"/>
      <c r="L369" s="58" t="str">
        <f>VLOOKUP(I369,Hoja2!A$3:I$54,4,0)</f>
        <v>PG INSPECCIONES, PG EMERGENCIA</v>
      </c>
      <c r="M369" s="58" t="str">
        <f>VLOOKUP(I369,Hoja2!A$3:I$54,5,0)</f>
        <v>NO OBSERVADO</v>
      </c>
      <c r="N369" s="61">
        <v>2</v>
      </c>
      <c r="O369" s="61">
        <v>2</v>
      </c>
      <c r="P369" s="61">
        <v>10</v>
      </c>
      <c r="Q369" s="61">
        <f t="shared" si="44"/>
        <v>4</v>
      </c>
      <c r="R369" s="61">
        <f t="shared" si="45"/>
        <v>40</v>
      </c>
      <c r="S369" s="61" t="str">
        <f t="shared" si="46"/>
        <v>B-4</v>
      </c>
      <c r="T369" s="62" t="str">
        <f t="shared" si="47"/>
        <v>III</v>
      </c>
      <c r="U369" s="62" t="str">
        <f t="shared" si="49"/>
        <v>Mejorable</v>
      </c>
      <c r="V369" s="60">
        <v>9</v>
      </c>
      <c r="W369" s="58" t="str">
        <f>VLOOKUP(I369,Hoja2!A$3:I$54,6,0)</f>
        <v>SECUELA, CALIFICACIÓN DE ENFERMEDAD LABORAL, MUERTE</v>
      </c>
      <c r="X369" s="65"/>
      <c r="Y369" s="65"/>
      <c r="Z369" s="65"/>
      <c r="AA369" s="64" t="str">
        <f>VLOOKUP(I369,Hoja2!A$3:I$54,7,0)</f>
        <v>NS PLANES DE EMERGENCIA</v>
      </c>
      <c r="AB369" s="64" t="str">
        <f>VLOOKUP(I369,Hoja2!A$3:I$54,8,0)</f>
        <v>PROTOCOLOS DE EVACUACIÓN, PUNTO DE ENCUENTRO</v>
      </c>
      <c r="AC369" s="65" t="str">
        <f>VLOOKUP(I369,Hoja2!A$3:I$54,9,0)</f>
        <v>N/A</v>
      </c>
      <c r="AD369" s="83"/>
    </row>
    <row r="370" spans="1:30" ht="51">
      <c r="A370" s="156"/>
      <c r="B370" s="153"/>
      <c r="C370" s="114"/>
      <c r="D370" s="124"/>
      <c r="E370" s="121"/>
      <c r="F370" s="121"/>
      <c r="G370" s="121"/>
      <c r="H370" s="108" t="str">
        <f>VLOOKUP(I370,Hoja2!A$3:I$54,2,0)</f>
        <v>MÁQUINARIA Y EQUIPO</v>
      </c>
      <c r="I370" s="59" t="s">
        <v>168</v>
      </c>
      <c r="J370" s="108" t="str">
        <f>VLOOKUP(I370,Hoja2!A$3:I$54,3,0)</f>
        <v>ATRAPAMIENTO, AMPUTACIÓN, APLASTAMIENTO, FRACTURA</v>
      </c>
      <c r="K370" s="60"/>
      <c r="L370" s="108" t="str">
        <f>VLOOKUP(I370,Hoja2!A$3:I$54,4,0)</f>
        <v>PG INSPECCIONES, PG EMERGENCIA, REQUISITOS PARA MANEJO DE MÁQUINAS, REQUISITOS PARA REALIZAR LABORES EN TALLERES</v>
      </c>
      <c r="M370" s="108" t="str">
        <f>VLOOKUP(I370,Hoja2!A$3:I$54,5,0)</f>
        <v>ELEMENTOS DE PROTECCIÓN PERSONAL</v>
      </c>
      <c r="N370" s="61">
        <v>2</v>
      </c>
      <c r="O370" s="61">
        <v>1</v>
      </c>
      <c r="P370" s="61">
        <v>10</v>
      </c>
      <c r="Q370" s="61">
        <f t="shared" si="44"/>
        <v>2</v>
      </c>
      <c r="R370" s="61">
        <f t="shared" si="45"/>
        <v>20</v>
      </c>
      <c r="S370" s="61" t="str">
        <f t="shared" si="46"/>
        <v>B-2</v>
      </c>
      <c r="T370" s="62" t="str">
        <f t="shared" si="47"/>
        <v>IV</v>
      </c>
      <c r="U370" s="62" t="str">
        <f t="shared" si="49"/>
        <v>Aceptable</v>
      </c>
      <c r="V370" s="60">
        <v>9</v>
      </c>
      <c r="W370" s="108" t="str">
        <f>VLOOKUP(I370,Hoja2!A$3:I$54,6,0)</f>
        <v>SECUELA, CALIFICACIÓN DE ENFERMEDAD LABORAL, MUERTE</v>
      </c>
      <c r="X370" s="65"/>
      <c r="Y370" s="65"/>
      <c r="Z370" s="65"/>
      <c r="AA370" s="64" t="str">
        <f>VLOOKUP(I370,Hoja2!A$3:I$54,7,0)</f>
        <v>NS EQUIPOS</v>
      </c>
      <c r="AB370" s="64" t="str">
        <f>VLOOKUP(I370,Hoja2!A$3:I$54,8,0)</f>
        <v>BUENAS PRACTICAS, PROCEDIMIENTOS, INSPECCIONES PREUSO OPERACIONALES</v>
      </c>
      <c r="AC370" s="65" t="str">
        <f>VLOOKUP(I370,Hoja2!A$3:I$54,9,0)</f>
        <v>INSPECCIONES PREOPERACIONALES</v>
      </c>
      <c r="AD370" s="83"/>
    </row>
    <row r="371" spans="1:30" ht="63.75">
      <c r="A371" s="156"/>
      <c r="B371" s="153"/>
      <c r="C371" s="114"/>
      <c r="D371" s="124"/>
      <c r="E371" s="121"/>
      <c r="F371" s="121"/>
      <c r="G371" s="121"/>
      <c r="H371" s="108" t="str">
        <f>VLOOKUP(I371,Hoja2!A$3:I$54,2,0)</f>
        <v>HERRAMIENTAS MANUALES</v>
      </c>
      <c r="I371" s="59" t="s">
        <v>174</v>
      </c>
      <c r="J371" s="108" t="str">
        <f>VLOOKUP(I371,Hoja2!A$3:I$54,3,0)</f>
        <v>QUEMADURAS, LESIONES, PELLIZCOS, APLASTAMIENTOS</v>
      </c>
      <c r="K371" s="60"/>
      <c r="L371" s="108" t="str">
        <f>VLOOKUP(I371,Hoja2!A$3:I$54,4,0)</f>
        <v>REQUISITOS MANEJO DE EQUIPOS EMPLEADOS EN LABORES DE CONSTRUCCION ACUEDUCTO Y ALCANTARILLADO, PG INSPECCIONES,PG EMERGENCIA, REQUISITOS  PARA EL MANEJO DE MÁQUINAS HERRAMIENTAS</v>
      </c>
      <c r="M371" s="108" t="str">
        <f>VLOOKUP(I371,Hoja2!A$3:I$54,5,0)</f>
        <v>ELEMENTOS DE PROTECCIÓN PERSONAL</v>
      </c>
      <c r="N371" s="61">
        <v>2</v>
      </c>
      <c r="O371" s="61">
        <v>1</v>
      </c>
      <c r="P371" s="61">
        <v>10</v>
      </c>
      <c r="Q371" s="61">
        <f t="shared" si="44"/>
        <v>2</v>
      </c>
      <c r="R371" s="61">
        <f t="shared" si="45"/>
        <v>20</v>
      </c>
      <c r="S371" s="61" t="str">
        <f t="shared" si="46"/>
        <v>B-2</v>
      </c>
      <c r="T371" s="62" t="str">
        <f t="shared" si="47"/>
        <v>IV</v>
      </c>
      <c r="U371" s="62" t="str">
        <f t="shared" si="49"/>
        <v>Aceptable</v>
      </c>
      <c r="V371" s="60">
        <v>9</v>
      </c>
      <c r="W371" s="108" t="str">
        <f>VLOOKUP(I371,Hoja2!A$3:I$54,6,0)</f>
        <v>SECUELA, CALIFICACIÓN DE ENFERMEDAD LABORAL</v>
      </c>
      <c r="X371" s="65"/>
      <c r="Y371" s="65"/>
      <c r="Z371" s="65"/>
      <c r="AA371" s="64" t="str">
        <f>VLOOKUP(I371,Hoja2!A$3:I$54,7,0)</f>
        <v>NS HERRAMIENTAS</v>
      </c>
      <c r="AB371" s="64" t="str">
        <f>VLOOKUP(I371,Hoja2!A$3:I$54,8,0)</f>
        <v>BUENAS PRACTICAS,  INSPECCIONES OPERACIONALES</v>
      </c>
      <c r="AC371" s="65" t="str">
        <f>VLOOKUP(I371,Hoja2!A$3:I$54,9,0)</f>
        <v>INSPECCIONES PREOPERACIONALES</v>
      </c>
      <c r="AD371" s="83"/>
    </row>
    <row r="372" spans="1:30" ht="40.5">
      <c r="A372" s="156"/>
      <c r="B372" s="153"/>
      <c r="C372" s="114"/>
      <c r="D372" s="124"/>
      <c r="E372" s="121"/>
      <c r="F372" s="121"/>
      <c r="G372" s="121"/>
      <c r="H372" s="108" t="str">
        <f>VLOOKUP(I372,Hoja2!A$3:I$54,2,0)</f>
        <v>MANTENIMIENTO DE PUENTE GRUAS, LIMPIEZA DE CANALES, MANTENIMIENTO DE INSTALACIONES LOCATIVAS, MANTENIMIENTO Y REPARACION DE POZOS</v>
      </c>
      <c r="I372" s="59" t="s">
        <v>203</v>
      </c>
      <c r="J372" s="108" t="str">
        <f>VLOOKUP(I372,Hoja2!A$3:I$54,3,0)</f>
        <v>LESIONES, FRACTURAS</v>
      </c>
      <c r="K372" s="60"/>
      <c r="L372" s="108" t="str">
        <f>VLOOKUP(I372,Hoja2!A$3:I$54,4,0)</f>
        <v>PG INSPECCIONES, PG EMERGENCIA, REQUISITOS MÍNIMOS DE SEGURIDAD E HIGIENE PARA TRABAJOS EN ALTURAS</v>
      </c>
      <c r="M372" s="108" t="str">
        <f>VLOOKUP(I372,Hoja2!A$3:I$54,5,0)</f>
        <v>ELEMENTOS DE PROTECCIÓN PERSONAL</v>
      </c>
      <c r="N372" s="61">
        <v>6</v>
      </c>
      <c r="O372" s="61">
        <v>3</v>
      </c>
      <c r="P372" s="61">
        <v>25</v>
      </c>
      <c r="Q372" s="61">
        <f t="shared" si="44"/>
        <v>18</v>
      </c>
      <c r="R372" s="61">
        <f t="shared" si="45"/>
        <v>450</v>
      </c>
      <c r="S372" s="61" t="str">
        <f t="shared" si="46"/>
        <v>A-18</v>
      </c>
      <c r="T372" s="62" t="str">
        <f t="shared" si="47"/>
        <v>II</v>
      </c>
      <c r="U372" s="62" t="str">
        <f t="shared" si="49"/>
        <v>No Aceptable o Aceptable con Control Especifico</v>
      </c>
      <c r="V372" s="60">
        <v>9</v>
      </c>
      <c r="W372" s="108" t="str">
        <f>VLOOKUP(I372,Hoja2!A$3:I$54,6,0)</f>
        <v>SECUELA, CALIFICACIÓN DE ENFERMEDAD LABORAL, MUERTE</v>
      </c>
      <c r="X372" s="65"/>
      <c r="Y372" s="65"/>
      <c r="Z372" s="65"/>
      <c r="AA372" s="64" t="str">
        <f>VLOOKUP(I372,Hoja2!A$3:I$54,7,0)</f>
        <v>NS TRABAJO EN ALTURAS</v>
      </c>
      <c r="AB372" s="64" t="str">
        <f>VLOOKUP(I372,Hoja2!A$3:I$54,8,0)</f>
        <v>BUENAS PRACTICAS Y USO DE EPP COLECTIVOS</v>
      </c>
      <c r="AC372" s="65" t="str">
        <f>VLOOKUP(I372,Hoja2!A$3:I$54,9,0)</f>
        <v>USO EPP, LISTAS PREOPERACIONALES</v>
      </c>
      <c r="AD372" s="83"/>
    </row>
    <row r="373" spans="1:30" ht="40.5">
      <c r="A373" s="156"/>
      <c r="B373" s="153"/>
      <c r="C373" s="114"/>
      <c r="D373" s="124"/>
      <c r="E373" s="121"/>
      <c r="F373" s="121"/>
      <c r="G373" s="121"/>
      <c r="H373" s="108" t="str">
        <f>VLOOKUP(I373,Hoja2!A$3:I$54,2,0)</f>
        <v>INGRESO A POZOS, RED DE ACUEDUCTO, EXCAVACIONES</v>
      </c>
      <c r="I373" s="59" t="s">
        <v>196</v>
      </c>
      <c r="J373" s="108" t="str">
        <f>VLOOKUP(I373,Hoja2!A$3:I$54,3,0)</f>
        <v>INTOXICACIÓN, ASFIXIA</v>
      </c>
      <c r="K373" s="60"/>
      <c r="L373" s="108" t="str">
        <f>VLOOKUP(I373,Hoja2!A$3:I$54,4,0)</f>
        <v>PG INSPECCIONES, PG EMERGENCIA, REQUISITOS MÍNIMOS DE SEGURIDAD E HIGIENE PARA ESPACIOS CONFINADOS</v>
      </c>
      <c r="M373" s="108" t="str">
        <f>VLOOKUP(I373,Hoja2!A$3:I$54,5,0)</f>
        <v>ELEMENTOS DE PROTECCIÓN PERSONAL</v>
      </c>
      <c r="N373" s="61">
        <v>6</v>
      </c>
      <c r="O373" s="61">
        <v>3</v>
      </c>
      <c r="P373" s="61">
        <v>25</v>
      </c>
      <c r="Q373" s="61">
        <f t="shared" si="44"/>
        <v>18</v>
      </c>
      <c r="R373" s="61">
        <f t="shared" si="45"/>
        <v>450</v>
      </c>
      <c r="S373" s="61" t="str">
        <f t="shared" si="46"/>
        <v>A-18</v>
      </c>
      <c r="T373" s="62" t="str">
        <f t="shared" si="47"/>
        <v>II</v>
      </c>
      <c r="U373" s="62" t="str">
        <f t="shared" si="49"/>
        <v>No Aceptable o Aceptable con Control Especifico</v>
      </c>
      <c r="V373" s="60">
        <v>9</v>
      </c>
      <c r="W373" s="108" t="str">
        <f>VLOOKUP(I373,Hoja2!A$3:I$54,6,0)</f>
        <v>SECUELA, CALIFICACIÓN DE ENFERMEDAD LABORAL, MUERTE</v>
      </c>
      <c r="X373" s="65"/>
      <c r="Y373" s="65"/>
      <c r="Z373" s="65"/>
      <c r="AA373" s="64" t="str">
        <f>VLOOKUP(I373,Hoja2!A$3:I$54,7,0)</f>
        <v>NS ESPACIOS CONFINADOS</v>
      </c>
      <c r="AB373" s="64" t="str">
        <f>VLOOKUP(I373,Hoja2!A$3:I$54,8,0)</f>
        <v>BUENAS PRACTICAS, USO DE EPP Y COLECTIVOS</v>
      </c>
      <c r="AC373" s="65" t="str">
        <f>VLOOKUP(I373,Hoja2!A$3:I$54,9,0)</f>
        <v>LISTAS PREOPERACIONALES</v>
      </c>
      <c r="AD373" s="83"/>
    </row>
    <row r="374" spans="1:30" ht="38.25">
      <c r="A374" s="156"/>
      <c r="B374" s="153"/>
      <c r="C374" s="114"/>
      <c r="D374" s="124"/>
      <c r="E374" s="121"/>
      <c r="F374" s="121"/>
      <c r="G374" s="121"/>
      <c r="H374" s="58" t="str">
        <f>VLOOKUP(I374,Hoja2!A$3:I$54,2,0)</f>
        <v>CARGA Y DESCARGA DE MÁQUINARIAS Y EQUIPOS</v>
      </c>
      <c r="I374" s="59" t="s">
        <v>216</v>
      </c>
      <c r="J374" s="58" t="str">
        <f>VLOOKUP(I374,Hoja2!A$3:I$54,3,0)</f>
        <v>APLASTAMIENTO, ATRAPAMIENTO, AMPUTACIÓN, PÉRDIDAS MATERIALES, FRACTURAS</v>
      </c>
      <c r="K374" s="60"/>
      <c r="L374" s="58" t="str">
        <f>VLOOKUP(I374,Hoja2!A$3:I$54,4,0)</f>
        <v>PG INSPECCIONES, PG EMERGENCIA, REQUISITOS MÍNIMOS DE SEGURIDAD E HIGIENE PARA TRABAJOS EN ALTURAS</v>
      </c>
      <c r="M374" s="58" t="str">
        <f>VLOOKUP(I374,Hoja2!A$3:I$54,5,0)</f>
        <v>NO OBSERVADO</v>
      </c>
      <c r="N374" s="61">
        <v>2</v>
      </c>
      <c r="O374" s="61">
        <v>1</v>
      </c>
      <c r="P374" s="61">
        <v>10</v>
      </c>
      <c r="Q374" s="61">
        <f t="shared" si="44"/>
        <v>2</v>
      </c>
      <c r="R374" s="61">
        <f t="shared" si="45"/>
        <v>20</v>
      </c>
      <c r="S374" s="61" t="str">
        <f t="shared" si="46"/>
        <v>B-2</v>
      </c>
      <c r="T374" s="62" t="str">
        <f t="shared" si="47"/>
        <v>IV</v>
      </c>
      <c r="U374" s="62" t="str">
        <f t="shared" si="49"/>
        <v>Aceptable</v>
      </c>
      <c r="V374" s="60">
        <v>9</v>
      </c>
      <c r="W374" s="58" t="str">
        <f>VLOOKUP(I374,Hoja2!A$3:I$54,6,0)</f>
        <v>SECUELA, CALIFICACIÓN DE ENFERMEDAD LABORAL, MUERTE</v>
      </c>
      <c r="X374" s="65"/>
      <c r="Y374" s="65"/>
      <c r="Z374" s="65"/>
      <c r="AA374" s="64" t="str">
        <f>VLOOKUP(I374,Hoja2!A$3:I$54,7,0)</f>
        <v>NS DE IZAJE</v>
      </c>
      <c r="AB374" s="64" t="str">
        <f>VLOOKUP(I374,Hoja2!A$3:I$54,8,0)</f>
        <v>BUENAS PRACTICAS, INSPECCIONES PREOPERACIONALES</v>
      </c>
      <c r="AC374" s="65" t="str">
        <f>VLOOKUP(I374,Hoja2!A$3:I$54,9,0)</f>
        <v>USO ADECUADO DE LENGUAJE PARA OPERACIONES DE IZAJE</v>
      </c>
      <c r="AD374" s="83"/>
    </row>
    <row r="375" spans="1:30" ht="15">
      <c r="A375" s="156"/>
      <c r="B375" s="153"/>
      <c r="C375" s="114"/>
      <c r="D375" s="124"/>
      <c r="E375" s="121"/>
      <c r="F375" s="121"/>
      <c r="G375" s="121"/>
      <c r="H375" s="58" t="str">
        <f>VLOOKUP(I375,Hoja2!A$3:I$54,2,0)</f>
        <v>AUSENCIA O EXCESO DE LUZ EN UN AMBIENTE</v>
      </c>
      <c r="I375" s="59" t="s">
        <v>47</v>
      </c>
      <c r="J375" s="58" t="str">
        <f>VLOOKUP(I375,Hoja2!A$3:I$54,3,0)</f>
        <v>ESTRÉS, DIFICULTAD PARA VER, CANSANCIO VISUAL</v>
      </c>
      <c r="K375" s="60"/>
      <c r="L375" s="58" t="str">
        <f>VLOOKUP(I375,Hoja2!A$3:I$54,4,0)</f>
        <v>PG INSPECCIONES, PG EMERGENCIA</v>
      </c>
      <c r="M375" s="58" t="str">
        <f>VLOOKUP(I375,Hoja2!A$3:I$54,5,0)</f>
        <v>NO OBSERVADO</v>
      </c>
      <c r="N375" s="61">
        <v>10</v>
      </c>
      <c r="O375" s="61">
        <v>3</v>
      </c>
      <c r="P375" s="61">
        <v>25</v>
      </c>
      <c r="Q375" s="61">
        <f t="shared" si="44"/>
        <v>30</v>
      </c>
      <c r="R375" s="61">
        <f t="shared" si="45"/>
        <v>750</v>
      </c>
      <c r="S375" s="61" t="str">
        <f t="shared" si="46"/>
        <v>MA-30</v>
      </c>
      <c r="T375" s="62" t="str">
        <f t="shared" si="47"/>
        <v>I</v>
      </c>
      <c r="U375" s="62" t="str">
        <f t="shared" si="49"/>
        <v>No Aceptable</v>
      </c>
      <c r="V375" s="60">
        <v>9</v>
      </c>
      <c r="W375" s="58" t="str">
        <f>VLOOKUP(I375,Hoja2!A$3:I$54,6,0)</f>
        <v>SECUELA, CALIFICACIÓN DE ENFERMEDAD LABORAL</v>
      </c>
      <c r="X375" s="65"/>
      <c r="Y375" s="65"/>
      <c r="Z375" s="65"/>
      <c r="AA375" s="64" t="str">
        <f>VLOOKUP(I375,Hoja2!A$3:I$54,7,0)</f>
        <v>N/A</v>
      </c>
      <c r="AB375" s="64" t="str">
        <f>VLOOKUP(I375,Hoja2!A$3:I$54,8,0)</f>
        <v>AUTOCUIDADO E HIGIENE</v>
      </c>
      <c r="AC375" s="65" t="str">
        <f>VLOOKUP(I375,Hoja2!A$3:I$54,9,0)</f>
        <v>PG HIGIENE</v>
      </c>
      <c r="AD375" s="83"/>
    </row>
    <row r="376" spans="1:30" ht="15">
      <c r="A376" s="156"/>
      <c r="B376" s="153"/>
      <c r="C376" s="114"/>
      <c r="D376" s="124"/>
      <c r="E376" s="121"/>
      <c r="F376" s="121"/>
      <c r="G376" s="121"/>
      <c r="H376" s="58" t="str">
        <f>VLOOKUP(I376,Hoja2!A$3:I$54,2,0)</f>
        <v>MÁQUINARIA O EQUIPO</v>
      </c>
      <c r="I376" s="59" t="s">
        <v>54</v>
      </c>
      <c r="J376" s="58" t="str">
        <f>VLOOKUP(I376,Hoja2!A$3:I$54,3,0)</f>
        <v>SORDERA, ESTRÉS, HIPOACUSIA, CEFALÉA, IRRATIBILIDAD</v>
      </c>
      <c r="K376" s="60"/>
      <c r="L376" s="58" t="str">
        <f>VLOOKUP(I376,Hoja2!A$3:I$54,4,0)</f>
        <v>PG INSPECCIONES, PG EMERGENCIA</v>
      </c>
      <c r="M376" s="58" t="str">
        <f>VLOOKUP(I376,Hoja2!A$3:I$54,5,0)</f>
        <v>PVE RUIDO</v>
      </c>
      <c r="N376" s="61">
        <v>10</v>
      </c>
      <c r="O376" s="61">
        <v>4</v>
      </c>
      <c r="P376" s="61">
        <v>25</v>
      </c>
      <c r="Q376" s="61">
        <f t="shared" si="44"/>
        <v>40</v>
      </c>
      <c r="R376" s="61">
        <f t="shared" si="45"/>
        <v>1000</v>
      </c>
      <c r="S376" s="61" t="str">
        <f t="shared" si="46"/>
        <v>MA-40</v>
      </c>
      <c r="T376" s="62" t="str">
        <f t="shared" si="47"/>
        <v>I</v>
      </c>
      <c r="U376" s="62" t="str">
        <f t="shared" si="49"/>
        <v>No Aceptable</v>
      </c>
      <c r="V376" s="60">
        <v>9</v>
      </c>
      <c r="W376" s="58" t="str">
        <f>VLOOKUP(I376,Hoja2!A$3:I$54,6,0)</f>
        <v>SECUELA, CALIFICACIÓN DE ENFERMEDAD LABORAL</v>
      </c>
      <c r="X376" s="65"/>
      <c r="Y376" s="65"/>
      <c r="Z376" s="65"/>
      <c r="AA376" s="64" t="str">
        <f>VLOOKUP(I376,Hoja2!A$3:I$54,7,0)</f>
        <v>N/A</v>
      </c>
      <c r="AB376" s="64" t="str">
        <f>VLOOKUP(I376,Hoja2!A$3:I$54,8,0)</f>
        <v>AUTOCUIDADO E HIGIENE</v>
      </c>
      <c r="AC376" s="65" t="str">
        <f>VLOOKUP(I376,Hoja2!A$3:I$54,9,0)</f>
        <v>FORTALECIMIENTO PV RUIDO</v>
      </c>
      <c r="AD376" s="83"/>
    </row>
    <row r="377" spans="1:30" ht="15">
      <c r="A377" s="156"/>
      <c r="B377" s="153"/>
      <c r="C377" s="114"/>
      <c r="D377" s="124"/>
      <c r="E377" s="121"/>
      <c r="F377" s="121"/>
      <c r="G377" s="121"/>
      <c r="H377" s="58" t="str">
        <f>VLOOKUP(I377,Hoja2!A$3:I$54,2,0)</f>
        <v>MÁQUINARIA O EQUIPO</v>
      </c>
      <c r="I377" s="59" t="s">
        <v>59</v>
      </c>
      <c r="J377" s="58" t="str">
        <f>VLOOKUP(I377,Hoja2!A$3:I$54,3,0)</f>
        <v>MAREOS, VÓMITOS, Y SÍNTOMAS NEURÓLOGICOS</v>
      </c>
      <c r="K377" s="60"/>
      <c r="L377" s="58" t="str">
        <f>VLOOKUP(I377,Hoja2!A$3:I$54,4,0)</f>
        <v>PG INSPECCIONES, PG EMERGENCIA</v>
      </c>
      <c r="M377" s="58" t="str">
        <f>VLOOKUP(I377,Hoja2!A$3:I$54,5,0)</f>
        <v>PVE RUIDO</v>
      </c>
      <c r="N377" s="61">
        <v>2</v>
      </c>
      <c r="O377" s="61">
        <v>3</v>
      </c>
      <c r="P377" s="61">
        <v>10</v>
      </c>
      <c r="Q377" s="61">
        <f t="shared" si="44"/>
        <v>6</v>
      </c>
      <c r="R377" s="61">
        <f t="shared" si="45"/>
        <v>60</v>
      </c>
      <c r="S377" s="61" t="str">
        <f t="shared" si="46"/>
        <v>M-6</v>
      </c>
      <c r="T377" s="62" t="str">
        <f t="shared" si="47"/>
        <v>III</v>
      </c>
      <c r="U377" s="62" t="str">
        <f t="shared" si="49"/>
        <v>Mejorable</v>
      </c>
      <c r="V377" s="60">
        <v>9</v>
      </c>
      <c r="W377" s="58" t="str">
        <f>VLOOKUP(I377,Hoja2!A$3:I$54,6,0)</f>
        <v>SECUELA, CALIFICACIÓN DE ENFERMEDAD LABORAL</v>
      </c>
      <c r="X377" s="65"/>
      <c r="Y377" s="65"/>
      <c r="Z377" s="65"/>
      <c r="AA377" s="64" t="str">
        <f>VLOOKUP(I377,Hoja2!A$3:I$54,7,0)</f>
        <v>N/A</v>
      </c>
      <c r="AB377" s="64" t="str">
        <f>VLOOKUP(I377,Hoja2!A$3:I$54,8,0)</f>
        <v>AUTOCUIDADO</v>
      </c>
      <c r="AC377" s="65" t="str">
        <f>VLOOKUP(I377,Hoja2!A$3:I$54,9,0)</f>
        <v>PG HIGIENE</v>
      </c>
      <c r="AD377" s="83"/>
    </row>
    <row r="378" spans="1:30" ht="15">
      <c r="A378" s="156"/>
      <c r="B378" s="153"/>
      <c r="C378" s="114"/>
      <c r="D378" s="124"/>
      <c r="E378" s="121"/>
      <c r="F378" s="121"/>
      <c r="G378" s="121"/>
      <c r="H378" s="58" t="str">
        <f>VLOOKUP(I378,Hoja2!A$3:I$54,2,0)</f>
        <v>X, GAMMA, ALFA, BETA, NEUTRONES</v>
      </c>
      <c r="I378" s="59" t="s">
        <v>69</v>
      </c>
      <c r="J378" s="58" t="str">
        <f>VLOOKUP(I378,Hoja2!A$3:I$54,3,0)</f>
        <v>QUEMADURAS</v>
      </c>
      <c r="K378" s="60"/>
      <c r="L378" s="58" t="str">
        <f>VLOOKUP(I378,Hoja2!A$3:I$54,4,0)</f>
        <v>PG INSPECCIONES, PG EMERGENCIA</v>
      </c>
      <c r="M378" s="58" t="str">
        <f>VLOOKUP(I378,Hoja2!A$3:I$54,5,0)</f>
        <v>PVE RADIACIÓN</v>
      </c>
      <c r="N378" s="61">
        <v>2</v>
      </c>
      <c r="O378" s="61">
        <v>3</v>
      </c>
      <c r="P378" s="61">
        <v>10</v>
      </c>
      <c r="Q378" s="61">
        <f t="shared" si="44"/>
        <v>6</v>
      </c>
      <c r="R378" s="61">
        <f t="shared" si="45"/>
        <v>60</v>
      </c>
      <c r="S378" s="61" t="str">
        <f t="shared" si="46"/>
        <v>M-6</v>
      </c>
      <c r="T378" s="62" t="str">
        <f t="shared" si="47"/>
        <v>III</v>
      </c>
      <c r="U378" s="62" t="str">
        <f t="shared" si="49"/>
        <v>Mejorable</v>
      </c>
      <c r="V378" s="60">
        <v>9</v>
      </c>
      <c r="W378" s="58" t="str">
        <f>VLOOKUP(I378,Hoja2!A$3:I$54,6,0)</f>
        <v>SECUELA, CALIFICACIÓN DE ENFERMEDAD LABORAL, MUERTE</v>
      </c>
      <c r="X378" s="65"/>
      <c r="Y378" s="65"/>
      <c r="Z378" s="65"/>
      <c r="AA378" s="64" t="str">
        <f>VLOOKUP(I378,Hoja2!A$3:I$54,7,0)</f>
        <v>N/A</v>
      </c>
      <c r="AB378" s="64" t="str">
        <f>VLOOKUP(I378,Hoja2!A$3:I$54,8,0)</f>
        <v>N/A</v>
      </c>
      <c r="AC378" s="65" t="str">
        <f>VLOOKUP(I378,Hoja2!A$3:I$54,9,0)</f>
        <v>FORTALECIMIENTO PVE RADIACIÓN</v>
      </c>
      <c r="AD378" s="83"/>
    </row>
    <row r="379" spans="1:30" ht="25.5">
      <c r="A379" s="156"/>
      <c r="B379" s="153"/>
      <c r="C379" s="114"/>
      <c r="D379" s="124"/>
      <c r="E379" s="121"/>
      <c r="F379" s="121"/>
      <c r="G379" s="121"/>
      <c r="H379" s="58" t="str">
        <f>VLOOKUP(I379,Hoja2!A$3:I$54,2,0)</f>
        <v>POLVOS INORGÁNICOS</v>
      </c>
      <c r="I379" s="59" t="s">
        <v>78</v>
      </c>
      <c r="J379" s="58" t="str">
        <f>VLOOKUP(I379,Hoja2!A$3:I$54,3,0)</f>
        <v>COMPLICACIONES RESPIRATORIAS</v>
      </c>
      <c r="K379" s="60"/>
      <c r="L379" s="58" t="str">
        <f>VLOOKUP(I379,Hoja2!A$3:I$54,4,0)</f>
        <v>PG INSPECCIONES, PG EMERGENCIA, PG RIESGO QUÍMICO</v>
      </c>
      <c r="M379" s="58" t="str">
        <f>VLOOKUP(I379,Hoja2!A$3:I$54,5,0)</f>
        <v>ELEMENTOS DE PROTECCIÓN PERSONAL</v>
      </c>
      <c r="N379" s="61">
        <v>2</v>
      </c>
      <c r="O379" s="61">
        <v>3</v>
      </c>
      <c r="P379" s="61">
        <v>10</v>
      </c>
      <c r="Q379" s="61">
        <f t="shared" si="44"/>
        <v>6</v>
      </c>
      <c r="R379" s="61">
        <f t="shared" si="45"/>
        <v>60</v>
      </c>
      <c r="S379" s="61" t="str">
        <f t="shared" si="46"/>
        <v>M-6</v>
      </c>
      <c r="T379" s="62" t="str">
        <f t="shared" si="47"/>
        <v>III</v>
      </c>
      <c r="U379" s="62" t="str">
        <f t="shared" si="49"/>
        <v>Mejorable</v>
      </c>
      <c r="V379" s="60">
        <v>9</v>
      </c>
      <c r="W379" s="58" t="str">
        <f>VLOOKUP(I379,Hoja2!A$3:I$54,6,0)</f>
        <v>SECUELA, CALIFICACIÓN DE ENFERMEDAD LABORAL</v>
      </c>
      <c r="X379" s="65"/>
      <c r="Y379" s="65"/>
      <c r="Z379" s="65"/>
      <c r="AA379" s="64" t="str">
        <f>VLOOKUP(I379,Hoja2!A$3:I$54,7,0)</f>
        <v>NS QUIMICOS</v>
      </c>
      <c r="AB379" s="64" t="str">
        <f>VLOOKUP(I379,Hoja2!A$3:I$54,8,0)</f>
        <v>BUENAS PRACTICAS Y USO DE EPP</v>
      </c>
      <c r="AC379" s="65" t="str">
        <f>VLOOKUP(I379,Hoja2!A$3:I$54,9,0)</f>
        <v>PG HIGIENE</v>
      </c>
      <c r="AD379" s="83"/>
    </row>
    <row r="380" spans="1:30" ht="25.5">
      <c r="A380" s="156"/>
      <c r="B380" s="153"/>
      <c r="C380" s="114"/>
      <c r="D380" s="124"/>
      <c r="E380" s="121"/>
      <c r="F380" s="121"/>
      <c r="G380" s="121"/>
      <c r="H380" s="58" t="str">
        <f>VLOOKUP(I380,Hoja2!A$3:I$54,2,0)</f>
        <v>MATERIAL PARTICULADO</v>
      </c>
      <c r="I380" s="59" t="s">
        <v>84</v>
      </c>
      <c r="J380" s="58" t="str">
        <f>VLOOKUP(I380,Hoja2!A$3:I$54,3,0)</f>
        <v>COMPLICACIONES RESPIRATORIAS</v>
      </c>
      <c r="K380" s="60"/>
      <c r="L380" s="58" t="str">
        <f>VLOOKUP(I380,Hoja2!A$3:I$54,4,0)</f>
        <v>PG INSPECCIONES, PG EMERGENCIA, PG RIESGO QUÍMICO</v>
      </c>
      <c r="M380" s="58" t="str">
        <f>VLOOKUP(I380,Hoja2!A$3:I$54,5,0)</f>
        <v>ELEMENTOS DE PROTECCIÓN PERSONAL</v>
      </c>
      <c r="N380" s="61">
        <v>2</v>
      </c>
      <c r="O380" s="61">
        <v>1</v>
      </c>
      <c r="P380" s="61">
        <v>10</v>
      </c>
      <c r="Q380" s="61">
        <f t="shared" si="44"/>
        <v>2</v>
      </c>
      <c r="R380" s="61">
        <f t="shared" si="45"/>
        <v>20</v>
      </c>
      <c r="S380" s="61" t="str">
        <f t="shared" si="46"/>
        <v>B-2</v>
      </c>
      <c r="T380" s="62" t="str">
        <f t="shared" si="47"/>
        <v>IV</v>
      </c>
      <c r="U380" s="62" t="str">
        <f t="shared" si="49"/>
        <v>Aceptable</v>
      </c>
      <c r="V380" s="60">
        <v>9</v>
      </c>
      <c r="W380" s="58" t="str">
        <f>VLOOKUP(I380,Hoja2!A$3:I$54,6,0)</f>
        <v>SECUELA, CALIFICACIÓN DE ENFERMEDAD LABORAL</v>
      </c>
      <c r="X380" s="65"/>
      <c r="Y380" s="65"/>
      <c r="Z380" s="65"/>
      <c r="AA380" s="64" t="str">
        <f>VLOOKUP(I380,Hoja2!A$3:I$54,7,0)</f>
        <v>NS QUIMICOS</v>
      </c>
      <c r="AB380" s="64" t="str">
        <f>VLOOKUP(I380,Hoja2!A$3:I$54,8,0)</f>
        <v>BUENAS PRACTICAS Y USO DE EPP</v>
      </c>
      <c r="AC380" s="65" t="str">
        <f>VLOOKUP(I380,Hoja2!A$3:I$54,9,0)</f>
        <v>FORTALECIMIENTO PVE QUÍMICO</v>
      </c>
      <c r="AD380" s="83"/>
    </row>
    <row r="381" spans="1:30" ht="25.5">
      <c r="A381" s="156"/>
      <c r="B381" s="153"/>
      <c r="C381" s="114"/>
      <c r="D381" s="124"/>
      <c r="E381" s="121"/>
      <c r="F381" s="121"/>
      <c r="G381" s="121"/>
      <c r="H381" s="58" t="str">
        <f>VLOOKUP(I381,Hoja2!A$3:I$54,2,0)</f>
        <v>HUMOS METÁLICOS O NO METÁLICOS</v>
      </c>
      <c r="I381" s="59" t="s">
        <v>93</v>
      </c>
      <c r="J381" s="58" t="str">
        <f>VLOOKUP(I381,Hoja2!A$3:I$54,3,0)</f>
        <v>COMPLICACIONES RESPIRATORIAS</v>
      </c>
      <c r="K381" s="60"/>
      <c r="L381" s="58" t="str">
        <f>VLOOKUP(I381,Hoja2!A$3:I$54,4,0)</f>
        <v>PG INSPECCIONES, PG EMERGENCIA, PG RIESGO QUÍMICO</v>
      </c>
      <c r="M381" s="58" t="str">
        <f>VLOOKUP(I381,Hoja2!A$3:I$54,5,0)</f>
        <v>ELEMENTOS DE PROTECCIÓN PERSONAL</v>
      </c>
      <c r="N381" s="61">
        <v>2</v>
      </c>
      <c r="O381" s="61">
        <v>1</v>
      </c>
      <c r="P381" s="61">
        <v>10</v>
      </c>
      <c r="Q381" s="61">
        <f t="shared" si="44"/>
        <v>2</v>
      </c>
      <c r="R381" s="61">
        <f t="shared" si="45"/>
        <v>20</v>
      </c>
      <c r="S381" s="61" t="str">
        <f t="shared" si="46"/>
        <v>B-2</v>
      </c>
      <c r="T381" s="62" t="str">
        <f t="shared" si="47"/>
        <v>IV</v>
      </c>
      <c r="U381" s="62" t="str">
        <f t="shared" si="49"/>
        <v>Aceptable</v>
      </c>
      <c r="V381" s="60">
        <v>9</v>
      </c>
      <c r="W381" s="58" t="str">
        <f>VLOOKUP(I381,Hoja2!A$3:I$54,6,0)</f>
        <v>SECUELA, CALIFICACIÓN DE ENFERMEDAD LABORAL, MUERTE</v>
      </c>
      <c r="X381" s="65"/>
      <c r="Y381" s="65"/>
      <c r="Z381" s="65"/>
      <c r="AA381" s="64" t="str">
        <f>VLOOKUP(I381,Hoja2!A$3:I$54,7,0)</f>
        <v>NS QUIMICOS</v>
      </c>
      <c r="AB381" s="64" t="str">
        <f>VLOOKUP(I381,Hoja2!A$3:I$54,8,0)</f>
        <v>BUENAS PRACTICAS, AUTOCUIDADO Y EPP</v>
      </c>
      <c r="AC381" s="65" t="str">
        <f>VLOOKUP(I381,Hoja2!A$3:I$54,9,0)</f>
        <v>FORTALECIMIENTO PVE QUÍMICO</v>
      </c>
      <c r="AD381" s="83"/>
    </row>
    <row r="382" spans="1:30" ht="15">
      <c r="A382" s="156"/>
      <c r="B382" s="153"/>
      <c r="C382" s="114"/>
      <c r="D382" s="124"/>
      <c r="E382" s="121"/>
      <c r="F382" s="121"/>
      <c r="G382" s="121"/>
      <c r="H382" s="58" t="str">
        <f>VLOOKUP(I382,Hoja2!A$3:I$54,2,0)</f>
        <v>MICROORGANISMOS</v>
      </c>
      <c r="I382" s="59" t="s">
        <v>237</v>
      </c>
      <c r="J382" s="58" t="str">
        <f>VLOOKUP(I382,Hoja2!A$3:I$54,3,0)</f>
        <v>GRIPAS, NAUSEAS, MAREOS, MALESTAR GENERAL</v>
      </c>
      <c r="K382" s="60"/>
      <c r="L382" s="58" t="str">
        <f>VLOOKUP(I382,Hoja2!A$3:I$54,4,0)</f>
        <v>PG INSPECCIONES, PG EMERGENCIA</v>
      </c>
      <c r="M382" s="58" t="str">
        <f>VLOOKUP(I382,Hoja2!A$3:I$54,5,0)</f>
        <v>PVE BIOLÓGICO</v>
      </c>
      <c r="N382" s="61">
        <v>2</v>
      </c>
      <c r="O382" s="61">
        <v>1</v>
      </c>
      <c r="P382" s="61">
        <v>10</v>
      </c>
      <c r="Q382" s="61">
        <f t="shared" si="44"/>
        <v>2</v>
      </c>
      <c r="R382" s="61">
        <f t="shared" si="45"/>
        <v>20</v>
      </c>
      <c r="S382" s="61" t="str">
        <f t="shared" si="46"/>
        <v>B-2</v>
      </c>
      <c r="T382" s="62" t="str">
        <f t="shared" si="47"/>
        <v>IV</v>
      </c>
      <c r="U382" s="62" t="str">
        <f t="shared" si="49"/>
        <v>Aceptable</v>
      </c>
      <c r="V382" s="60">
        <v>9</v>
      </c>
      <c r="W382" s="58" t="str">
        <f>VLOOKUP(I382,Hoja2!A$3:I$54,6,0)</f>
        <v>SECUELA</v>
      </c>
      <c r="X382" s="65"/>
      <c r="Y382" s="65"/>
      <c r="Z382" s="65"/>
      <c r="AA382" s="64" t="str">
        <f>VLOOKUP(I382,Hoja2!A$3:I$54,7,0)</f>
        <v>NS BIOLÓGICO</v>
      </c>
      <c r="AB382" s="64" t="str">
        <f>VLOOKUP(I382,Hoja2!A$3:I$54,8,0)</f>
        <v>N/A</v>
      </c>
      <c r="AC382" s="65" t="str">
        <f>VLOOKUP(I382,Hoja2!A$3:I$54,9,0)</f>
        <v>BUENAS PRACTICAS</v>
      </c>
      <c r="AD382" s="83"/>
    </row>
    <row r="383" spans="1:30" ht="25.5">
      <c r="A383" s="156"/>
      <c r="B383" s="153"/>
      <c r="C383" s="114"/>
      <c r="D383" s="124"/>
      <c r="E383" s="121"/>
      <c r="F383" s="121"/>
      <c r="G383" s="121"/>
      <c r="H383" s="58" t="str">
        <f>VLOOKUP(I383,Hoja2!A$3:I$54,2,0)</f>
        <v>MICROORGANISMOS EN EL AMBIENTE</v>
      </c>
      <c r="I383" s="59" t="s">
        <v>240</v>
      </c>
      <c r="J383" s="58" t="str">
        <f>VLOOKUP(I383,Hoja2!A$3:I$54,3,0)</f>
        <v>LESIONES EN LA PIEL, MALESTAR GENERAL</v>
      </c>
      <c r="K383" s="60"/>
      <c r="L383" s="58" t="str">
        <f>VLOOKUP(I383,Hoja2!A$3:I$54,4,0)</f>
        <v>PG INSPECCIONES, PG EMERGENCIA</v>
      </c>
      <c r="M383" s="58" t="str">
        <f>VLOOKUP(I383,Hoja2!A$3:I$54,5,0)</f>
        <v>PVE BIOLÓGICO, ELEMENTOS DE PROTECCION PERSONAL</v>
      </c>
      <c r="N383" s="61">
        <v>2</v>
      </c>
      <c r="O383" s="61">
        <v>3</v>
      </c>
      <c r="P383" s="61">
        <v>10</v>
      </c>
      <c r="Q383" s="61">
        <f t="shared" si="44"/>
        <v>6</v>
      </c>
      <c r="R383" s="61">
        <f t="shared" si="45"/>
        <v>60</v>
      </c>
      <c r="S383" s="61" t="str">
        <f t="shared" si="46"/>
        <v>M-6</v>
      </c>
      <c r="T383" s="62" t="str">
        <f t="shared" si="47"/>
        <v>III</v>
      </c>
      <c r="U383" s="62" t="str">
        <f t="shared" si="49"/>
        <v>Mejorable</v>
      </c>
      <c r="V383" s="60">
        <v>9</v>
      </c>
      <c r="W383" s="58" t="str">
        <f>VLOOKUP(I383,Hoja2!A$3:I$54,6,0)</f>
        <v>SECUELA, CALIFICACIÓN DE ENFERMEDAD LABORAL, MUERTE</v>
      </c>
      <c r="X383" s="65"/>
      <c r="Y383" s="65"/>
      <c r="Z383" s="65"/>
      <c r="AA383" s="64" t="str">
        <f>VLOOKUP(I383,Hoja2!A$3:I$54,7,0)</f>
        <v>NS BIOLÓGICO</v>
      </c>
      <c r="AB383" s="64" t="str">
        <f>VLOOKUP(I383,Hoja2!A$3:I$54,8,0)</f>
        <v>AUTOCIODADO E HIGIENE, USO DE EPP</v>
      </c>
      <c r="AC383" s="65" t="str">
        <f>VLOOKUP(I383,Hoja2!A$3:I$54,9,0)</f>
        <v>N/A</v>
      </c>
      <c r="AD383" s="83"/>
    </row>
    <row r="384" spans="1:30" ht="25.5">
      <c r="A384" s="156"/>
      <c r="B384" s="153"/>
      <c r="C384" s="114"/>
      <c r="D384" s="124"/>
      <c r="E384" s="121"/>
      <c r="F384" s="121"/>
      <c r="G384" s="121"/>
      <c r="H384" s="58" t="str">
        <f>VLOOKUP(I384,Hoja2!A$3:I$54,2,0)</f>
        <v>HONGOS</v>
      </c>
      <c r="I384" s="59" t="s">
        <v>113</v>
      </c>
      <c r="J384" s="58" t="str">
        <f>VLOOKUP(I384,Hoja2!A$3:I$54,3,0)</f>
        <v>LESIONES EN LA PIEL</v>
      </c>
      <c r="K384" s="60"/>
      <c r="L384" s="58" t="str">
        <f>VLOOKUP(I384,Hoja2!A$3:I$54,4,0)</f>
        <v>PG INSPECCIONES, PG EMERGENCIA</v>
      </c>
      <c r="M384" s="58" t="str">
        <f>VLOOKUP(I384,Hoja2!A$3:I$54,5,0)</f>
        <v>PVE BIOLÓGICO</v>
      </c>
      <c r="N384" s="61">
        <v>2</v>
      </c>
      <c r="O384" s="61">
        <v>1</v>
      </c>
      <c r="P384" s="61">
        <v>10</v>
      </c>
      <c r="Q384" s="61">
        <f t="shared" si="44"/>
        <v>2</v>
      </c>
      <c r="R384" s="61">
        <f t="shared" si="45"/>
        <v>20</v>
      </c>
      <c r="S384" s="61" t="str">
        <f t="shared" si="46"/>
        <v>B-2</v>
      </c>
      <c r="T384" s="62" t="str">
        <f t="shared" si="47"/>
        <v>IV</v>
      </c>
      <c r="U384" s="62" t="str">
        <f t="shared" si="49"/>
        <v>Aceptable</v>
      </c>
      <c r="V384" s="60">
        <v>9</v>
      </c>
      <c r="W384" s="58" t="str">
        <f>VLOOKUP(I384,Hoja2!A$3:I$54,6,0)</f>
        <v>SECUELA</v>
      </c>
      <c r="X384" s="65"/>
      <c r="Y384" s="65"/>
      <c r="Z384" s="65"/>
      <c r="AA384" s="64" t="str">
        <f>VLOOKUP(I384,Hoja2!A$3:I$54,7,0)</f>
        <v>NS BIOLÓGICO</v>
      </c>
      <c r="AB384" s="64" t="str">
        <f>VLOOKUP(I384,Hoja2!A$3:I$54,8,0)</f>
        <v>AUTOCUIDADO E HIGIENE, USO DE EPP</v>
      </c>
      <c r="AC384" s="65" t="str">
        <f>VLOOKUP(I384,Hoja2!A$3:I$54,9,0)</f>
        <v>N/A</v>
      </c>
      <c r="AD384" s="83"/>
    </row>
    <row r="385" spans="1:30" ht="40.5">
      <c r="A385" s="156"/>
      <c r="B385" s="153"/>
      <c r="C385" s="114"/>
      <c r="D385" s="124"/>
      <c r="E385" s="121"/>
      <c r="F385" s="121"/>
      <c r="G385" s="121"/>
      <c r="H385" s="58" t="str">
        <f>VLOOKUP(I385,Hoja2!A$3:I$54,2,0)</f>
        <v>FLUIDOS</v>
      </c>
      <c r="I385" s="59" t="s">
        <v>117</v>
      </c>
      <c r="J385" s="58" t="str">
        <f>VLOOKUP(I385,Hoja2!A$3:I$54,3,0)</f>
        <v>LESIONES DÉRMICAS</v>
      </c>
      <c r="K385" s="60"/>
      <c r="L385" s="58" t="str">
        <f>VLOOKUP(I385,Hoja2!A$3:I$54,4,0)</f>
        <v>PG INSPECCIONES, PG EMERGENCIA</v>
      </c>
      <c r="M385" s="58" t="str">
        <f>VLOOKUP(I385,Hoja2!A$3:I$54,5,0)</f>
        <v>PVE BIOLÓGICO, ELEMENTOS DE PROTECCION PERSONAL</v>
      </c>
      <c r="N385" s="61">
        <v>2</v>
      </c>
      <c r="O385" s="61">
        <v>4</v>
      </c>
      <c r="P385" s="61">
        <v>25</v>
      </c>
      <c r="Q385" s="61">
        <f t="shared" si="44"/>
        <v>8</v>
      </c>
      <c r="R385" s="61">
        <f t="shared" si="45"/>
        <v>200</v>
      </c>
      <c r="S385" s="61" t="str">
        <f t="shared" si="46"/>
        <v>M-8</v>
      </c>
      <c r="T385" s="62" t="str">
        <f t="shared" si="47"/>
        <v>II</v>
      </c>
      <c r="U385" s="62" t="str">
        <f t="shared" si="49"/>
        <v>No Aceptable o Aceptable con Control Especifico</v>
      </c>
      <c r="V385" s="60">
        <v>9</v>
      </c>
      <c r="W385" s="58" t="str">
        <f>VLOOKUP(I385,Hoja2!A$3:I$54,6,0)</f>
        <v>SECUELA, CALIFICACIÓN DE ENFERMEDAD LABORAL, MUERTE</v>
      </c>
      <c r="X385" s="65"/>
      <c r="Y385" s="65"/>
      <c r="Z385" s="65"/>
      <c r="AA385" s="64" t="str">
        <f>VLOOKUP(I385,Hoja2!A$3:I$54,7,0)</f>
        <v>NS BIOLÓGICO</v>
      </c>
      <c r="AB385" s="64" t="str">
        <f>VLOOKUP(I385,Hoja2!A$3:I$54,8,0)</f>
        <v>AUTOCUIDADO E HIGIENE, USO DE EPP</v>
      </c>
      <c r="AC385" s="65" t="str">
        <f>VLOOKUP(I385,Hoja2!A$3:I$54,9,0)</f>
        <v>N/A</v>
      </c>
      <c r="AD385" s="83"/>
    </row>
    <row r="386" spans="1:30" ht="25.5">
      <c r="A386" s="156"/>
      <c r="B386" s="153"/>
      <c r="C386" s="114"/>
      <c r="D386" s="124"/>
      <c r="E386" s="121"/>
      <c r="F386" s="121"/>
      <c r="G386" s="121"/>
      <c r="H386" s="58" t="str">
        <f>VLOOKUP(I386,Hoja2!A$3:I$54,2,0)</f>
        <v>PARÁSITOS</v>
      </c>
      <c r="I386" s="59" t="s">
        <v>119</v>
      </c>
      <c r="J386" s="58" t="str">
        <f>VLOOKUP(I386,Hoja2!A$3:I$54,3,0)</f>
        <v>LESIONES, INFECCIONES PARASITARIAS</v>
      </c>
      <c r="K386" s="60"/>
      <c r="L386" s="58" t="str">
        <f>VLOOKUP(I386,Hoja2!A$3:I$54,4,0)</f>
        <v>PG INSPECCIONES, PG EMERGENCIA</v>
      </c>
      <c r="M386" s="58" t="str">
        <f>VLOOKUP(I386,Hoja2!A$3:I$54,5,0)</f>
        <v>PVE BIOLÓGICO, ELEMENTOS DE PROTECCION PERSONAL</v>
      </c>
      <c r="N386" s="61">
        <v>2</v>
      </c>
      <c r="O386" s="61">
        <v>2</v>
      </c>
      <c r="P386" s="61">
        <v>10</v>
      </c>
      <c r="Q386" s="61">
        <f t="shared" si="44"/>
        <v>4</v>
      </c>
      <c r="R386" s="61">
        <f t="shared" si="45"/>
        <v>40</v>
      </c>
      <c r="S386" s="61" t="str">
        <f t="shared" si="46"/>
        <v>B-4</v>
      </c>
      <c r="T386" s="62" t="str">
        <f t="shared" si="47"/>
        <v>III</v>
      </c>
      <c r="U386" s="62" t="str">
        <f t="shared" si="49"/>
        <v>Mejorable</v>
      </c>
      <c r="V386" s="60">
        <v>9</v>
      </c>
      <c r="W386" s="58" t="str">
        <f>VLOOKUP(I386,Hoja2!A$3:I$54,6,0)</f>
        <v>SECUELA</v>
      </c>
      <c r="X386" s="65"/>
      <c r="Y386" s="65"/>
      <c r="Z386" s="65"/>
      <c r="AA386" s="64" t="str">
        <f>VLOOKUP(I386,Hoja2!A$3:I$54,7,0)</f>
        <v>NS BIOLÓGICO</v>
      </c>
      <c r="AB386" s="64" t="str">
        <f>VLOOKUP(I386,Hoja2!A$3:I$54,8,0)</f>
        <v>AUTOCUIDADO E HIGIENE, USO DE EPP</v>
      </c>
      <c r="AC386" s="65" t="str">
        <f>VLOOKUP(I386,Hoja2!A$3:I$54,9,0)</f>
        <v>N/A</v>
      </c>
      <c r="AD386" s="83"/>
    </row>
    <row r="387" spans="1:30" ht="25.5">
      <c r="A387" s="156"/>
      <c r="B387" s="153"/>
      <c r="C387" s="114"/>
      <c r="D387" s="124"/>
      <c r="E387" s="121"/>
      <c r="F387" s="121"/>
      <c r="G387" s="121"/>
      <c r="H387" s="58" t="str">
        <f>VLOOKUP(I387,Hoja2!A$3:I$54,2,0)</f>
        <v>ANIMALES VIVOS</v>
      </c>
      <c r="I387" s="59" t="s">
        <v>122</v>
      </c>
      <c r="J387" s="58" t="str">
        <f>VLOOKUP(I387,Hoja2!A$3:I$54,3,0)</f>
        <v>LESIONES EN TEJIDOS, INFECCIONES, ENFERMADES INFECTOCONTAGIOSAS</v>
      </c>
      <c r="K387" s="60"/>
      <c r="L387" s="58" t="str">
        <f>VLOOKUP(I387,Hoja2!A$3:I$54,4,0)</f>
        <v>PG INSPECCIONES, PG EMERGENCIA</v>
      </c>
      <c r="M387" s="58" t="str">
        <f>VLOOKUP(I387,Hoja2!A$3:I$54,5,0)</f>
        <v>ELEMENTOS DE PROTECCIÓN PERSONAL</v>
      </c>
      <c r="N387" s="61">
        <v>2</v>
      </c>
      <c r="O387" s="61">
        <v>2</v>
      </c>
      <c r="P387" s="61">
        <v>10</v>
      </c>
      <c r="Q387" s="61">
        <f aca="true" t="shared" si="50" ref="Q387:Q456">N387*O387</f>
        <v>4</v>
      </c>
      <c r="R387" s="61">
        <f aca="true" t="shared" si="51" ref="R387:R456">Q387*P387</f>
        <v>40</v>
      </c>
      <c r="S387" s="61" t="str">
        <f aca="true" t="shared" si="52" ref="S387:S456">IF(Q387=40,"MA-40",IF(Q387=30,"MA-30",IF(Q387=20,"A-20",IF(Q387=10,"A-10",IF(Q387=24,"MA-24",IF(Q387=18,"A-18",IF(Q387=12,"A-12",IF(Q387=6,"M-6",IF(Q387=8,"M-8",IF(Q387=6,"M-6",IF(Q387=4,"B-4",IF(Q387=2,"B-2",))))))))))))</f>
        <v>B-4</v>
      </c>
      <c r="T387" s="62" t="str">
        <f aca="true" t="shared" si="53" ref="T387:T456">IF(R387&lt;=20,"IV",IF(R387&lt;=120,"III",IF(R387&lt;=500,"II",IF(R387&lt;=4000,"I"))))</f>
        <v>III</v>
      </c>
      <c r="U387" s="62" t="str">
        <f t="shared" si="49"/>
        <v>Mejorable</v>
      </c>
      <c r="V387" s="60">
        <v>9</v>
      </c>
      <c r="W387" s="58" t="str">
        <f>VLOOKUP(I387,Hoja2!A$3:I$54,6,0)</f>
        <v>SECUELA, CALIFICACIÓN DE ENFERMEDAD LABORAL, MUERTE</v>
      </c>
      <c r="X387" s="65"/>
      <c r="Y387" s="65"/>
      <c r="Z387" s="65"/>
      <c r="AA387" s="64" t="str">
        <f>VLOOKUP(I387,Hoja2!A$3:I$54,7,0)</f>
        <v>NS BIOLÓGICO</v>
      </c>
      <c r="AB387" s="64" t="str">
        <f>VLOOKUP(I387,Hoja2!A$3:I$54,8,0)</f>
        <v>AUTOCUIDADO E HIGIENE, USO DE EPP</v>
      </c>
      <c r="AC387" s="65" t="str">
        <f>VLOOKUP(I387,Hoja2!A$3:I$54,9,0)</f>
        <v>BUENAS PRACTICAS</v>
      </c>
      <c r="AD387" s="83"/>
    </row>
    <row r="388" spans="1:30" ht="38.25">
      <c r="A388" s="156"/>
      <c r="B388" s="153"/>
      <c r="C388" s="114"/>
      <c r="D388" s="124"/>
      <c r="E388" s="121"/>
      <c r="F388" s="121"/>
      <c r="G388" s="121"/>
      <c r="H388" s="58" t="str">
        <f>VLOOKUP(I388,Hoja2!A$3:I$54,2,0)</f>
        <v>CARGA DE UN PESO MAYOR AL RECOMENDADO</v>
      </c>
      <c r="I388" s="59" t="s">
        <v>125</v>
      </c>
      <c r="J388" s="58" t="str">
        <f>VLOOKUP(I388,Hoja2!A$3:I$54,3,0)</f>
        <v>LESIONES OSTEOMUSCULARES</v>
      </c>
      <c r="K388" s="60"/>
      <c r="L388" s="58" t="str">
        <f>VLOOKUP(I388,Hoja2!A$3:I$54,4,0)</f>
        <v>PG INSPECCIONES, PG EMERGENCIA</v>
      </c>
      <c r="M388" s="58" t="str">
        <f>VLOOKUP(I388,Hoja2!A$3:I$54,5,0)</f>
        <v>PVE BIOMECÁNICO, PROGRAMA PAUSAS ACTIVAS, PG MEDICINA PREVENTIVA Y DEL TRABAJO</v>
      </c>
      <c r="N388" s="61">
        <v>2</v>
      </c>
      <c r="O388" s="61">
        <v>3</v>
      </c>
      <c r="P388" s="61">
        <v>10</v>
      </c>
      <c r="Q388" s="61">
        <f t="shared" si="50"/>
        <v>6</v>
      </c>
      <c r="R388" s="61">
        <f t="shared" si="51"/>
        <v>60</v>
      </c>
      <c r="S388" s="61" t="str">
        <f t="shared" si="52"/>
        <v>M-6</v>
      </c>
      <c r="T388" s="62" t="str">
        <f t="shared" si="53"/>
        <v>III</v>
      </c>
      <c r="U388" s="62" t="str">
        <f t="shared" si="49"/>
        <v>Mejorable</v>
      </c>
      <c r="V388" s="60">
        <v>9</v>
      </c>
      <c r="W388" s="58" t="str">
        <f>VLOOKUP(I388,Hoja2!A$3:I$54,6,0)</f>
        <v>SECUELA, CALIFICACIÓN DE ENFERMEDAD LABORAL</v>
      </c>
      <c r="X388" s="65"/>
      <c r="Y388" s="65"/>
      <c r="Z388" s="65"/>
      <c r="AA388" s="64" t="str">
        <f>VLOOKUP(I388,Hoja2!A$3:I$54,7,0)</f>
        <v>NS MANEJO DE CARGAS</v>
      </c>
      <c r="AB388" s="64" t="str">
        <f>VLOOKUP(I388,Hoja2!A$3:I$54,8,0)</f>
        <v>LEVANTAMIENTO MANUAL Y MECÁNICO DE CARGAS</v>
      </c>
      <c r="AC388" s="65" t="str">
        <f>VLOOKUP(I388,Hoja2!A$3:I$54,9,0)</f>
        <v>FORTALECIMIENTO PVE BIOMECÁNICO</v>
      </c>
      <c r="AD388" s="83"/>
    </row>
    <row r="389" spans="1:30" ht="40.5">
      <c r="A389" s="156"/>
      <c r="B389" s="153"/>
      <c r="C389" s="114"/>
      <c r="D389" s="124"/>
      <c r="E389" s="121"/>
      <c r="F389" s="121"/>
      <c r="G389" s="121"/>
      <c r="H389" s="58" t="str">
        <f>VLOOKUP(I389,Hoja2!A$3:I$54,2,0)</f>
        <v>FORZADAS, PROLONGADAS EN PERSONAL OPERATIVO</v>
      </c>
      <c r="I389" s="59" t="s">
        <v>243</v>
      </c>
      <c r="J389" s="58" t="str">
        <f>VLOOKUP(I389,Hoja2!A$3:I$54,3,0)</f>
        <v>DOLOR DE ESPALDA, LESIONES EN LA COLUMNA</v>
      </c>
      <c r="K389" s="60"/>
      <c r="L389" s="58" t="str">
        <f>VLOOKUP(I389,Hoja2!A$3:I$54,4,0)</f>
        <v>PG INSPECCIONES, PG EMERGENCIA</v>
      </c>
      <c r="M389" s="58" t="str">
        <f>VLOOKUP(I389,Hoja2!A$3:I$54,5,0)</f>
        <v>PVE BIOMECÁNICO, EXÁMENES PERIODICOS, PG MEDICINA PREVENTIVA Y DEL TRABAJO</v>
      </c>
      <c r="N389" s="61">
        <v>2</v>
      </c>
      <c r="O389" s="61">
        <v>3</v>
      </c>
      <c r="P389" s="61">
        <v>25</v>
      </c>
      <c r="Q389" s="61">
        <f t="shared" si="50"/>
        <v>6</v>
      </c>
      <c r="R389" s="61">
        <f t="shared" si="51"/>
        <v>150</v>
      </c>
      <c r="S389" s="61" t="str">
        <f t="shared" si="52"/>
        <v>M-6</v>
      </c>
      <c r="T389" s="62" t="str">
        <f t="shared" si="53"/>
        <v>II</v>
      </c>
      <c r="U389" s="62" t="str">
        <f t="shared" si="49"/>
        <v>No Aceptable o Aceptable con Control Especifico</v>
      </c>
      <c r="V389" s="60">
        <v>9</v>
      </c>
      <c r="W389" s="58" t="str">
        <f>VLOOKUP(I389,Hoja2!A$3:I$54,6,0)</f>
        <v>SECUELA, CALIFICACIÓN DE ENFERMEDAD LABORAL</v>
      </c>
      <c r="X389" s="65"/>
      <c r="Y389" s="65"/>
      <c r="Z389" s="65"/>
      <c r="AA389" s="64" t="str">
        <f>VLOOKUP(I389,Hoja2!A$3:I$54,7,0)</f>
        <v>NS MANEJO DE CARGAS</v>
      </c>
      <c r="AB389" s="64" t="str">
        <f>VLOOKUP(I389,Hoja2!A$3:I$54,8,0)</f>
        <v>HIGIENE POSTURAL</v>
      </c>
      <c r="AC389" s="65" t="str">
        <f>VLOOKUP(I389,Hoja2!A$3:I$54,9,0)</f>
        <v>FORTALECIMIENTO PVE BIOMECÁNICO</v>
      </c>
      <c r="AD389" s="83"/>
    </row>
    <row r="390" spans="1:30" ht="40.5">
      <c r="A390" s="156"/>
      <c r="B390" s="153"/>
      <c r="C390" s="114"/>
      <c r="D390" s="124"/>
      <c r="E390" s="121"/>
      <c r="F390" s="121"/>
      <c r="G390" s="121"/>
      <c r="H390" s="58" t="str">
        <f>VLOOKUP(I390,Hoja2!A$3:I$54,2,0)</f>
        <v>HIGIENE POSTURAL, MOVIMIENTOS REPETITIVOS</v>
      </c>
      <c r="I390" s="59" t="s">
        <v>245</v>
      </c>
      <c r="J390" s="58" t="str">
        <f>VLOOKUP(I390,Hoja2!A$3:I$54,3,0)</f>
        <v>LESIONES OSTEOMUSCULARES, TRANSTORNO DE TRAUMA ACUMULATIVO</v>
      </c>
      <c r="K390" s="60"/>
      <c r="L390" s="58" t="str">
        <f>VLOOKUP(I390,Hoja2!A$3:I$54,4,0)</f>
        <v>PG INSPECCIONES, PG EMERGENCIA</v>
      </c>
      <c r="M390" s="58" t="str">
        <f>VLOOKUP(I390,Hoja2!A$3:I$54,5,0)</f>
        <v>PVE BIOMECÁNICO, PG MEDICINA PREVENTIVA Y DEL TRABAJO</v>
      </c>
      <c r="N390" s="61">
        <v>2</v>
      </c>
      <c r="O390" s="61">
        <v>3</v>
      </c>
      <c r="P390" s="61">
        <v>25</v>
      </c>
      <c r="Q390" s="61">
        <f t="shared" si="50"/>
        <v>6</v>
      </c>
      <c r="R390" s="61">
        <f t="shared" si="51"/>
        <v>150</v>
      </c>
      <c r="S390" s="61" t="str">
        <f t="shared" si="52"/>
        <v>M-6</v>
      </c>
      <c r="T390" s="62" t="str">
        <f t="shared" si="53"/>
        <v>II</v>
      </c>
      <c r="U390" s="62" t="str">
        <f t="shared" si="49"/>
        <v>No Aceptable o Aceptable con Control Especifico</v>
      </c>
      <c r="V390" s="60">
        <v>9</v>
      </c>
      <c r="W390" s="58" t="str">
        <f>VLOOKUP(I390,Hoja2!A$3:I$54,6,0)</f>
        <v>SECUELA, CALIFICACIÓN DE ENFERMEDAD LABORAL</v>
      </c>
      <c r="X390" s="65"/>
      <c r="Y390" s="65"/>
      <c r="Z390" s="65"/>
      <c r="AA390" s="64" t="str">
        <f>VLOOKUP(I390,Hoja2!A$3:I$54,7,0)</f>
        <v>NS MANEJO DE CARGAS</v>
      </c>
      <c r="AB390" s="64" t="str">
        <f>VLOOKUP(I390,Hoja2!A$3:I$54,8,0)</f>
        <v>HIGIENE POSTURAL</v>
      </c>
      <c r="AC390" s="65" t="str">
        <f>VLOOKUP(I390,Hoja2!A$3:I$54,9,0)</f>
        <v>FORTALECIMIENTO PVE BIOMECÁNICO</v>
      </c>
      <c r="AD390" s="83"/>
    </row>
    <row r="391" spans="1:30" ht="25.5">
      <c r="A391" s="156"/>
      <c r="B391" s="153"/>
      <c r="C391" s="114"/>
      <c r="D391" s="124"/>
      <c r="E391" s="121"/>
      <c r="F391" s="121"/>
      <c r="G391" s="121"/>
      <c r="H391" s="58" t="str">
        <f>VLOOKUP(I391,Hoja2!A$3:I$54,2,0)</f>
        <v>RELACIONES, COHESIÓN, CALIDAD DE INTERACCIONES NO EFECTIVA, NO HAY TRABAJO EN EQUIPO</v>
      </c>
      <c r="I391" s="59" t="s">
        <v>141</v>
      </c>
      <c r="J391" s="58" t="str">
        <f>VLOOKUP(I391,Hoja2!A$3:I$54,3,0)</f>
        <v>ENFERMEDADES DIGESTIVAS, IRRITABILIDAD</v>
      </c>
      <c r="K391" s="60"/>
      <c r="L391" s="58" t="str">
        <f>VLOOKUP(I391,Hoja2!A$3:I$54,4,0)</f>
        <v>N/A</v>
      </c>
      <c r="M391" s="58" t="str">
        <f>VLOOKUP(I391,Hoja2!A$3:I$54,5,0)</f>
        <v>PVE PSICOSOCIAL</v>
      </c>
      <c r="N391" s="61">
        <v>2</v>
      </c>
      <c r="O391" s="61">
        <v>3</v>
      </c>
      <c r="P391" s="61">
        <v>10</v>
      </c>
      <c r="Q391" s="61">
        <f t="shared" si="50"/>
        <v>6</v>
      </c>
      <c r="R391" s="61">
        <f t="shared" si="51"/>
        <v>60</v>
      </c>
      <c r="S391" s="61" t="str">
        <f t="shared" si="52"/>
        <v>M-6</v>
      </c>
      <c r="T391" s="62" t="str">
        <f t="shared" si="53"/>
        <v>III</v>
      </c>
      <c r="U391" s="62" t="str">
        <f t="shared" si="49"/>
        <v>Mejorable</v>
      </c>
      <c r="V391" s="60">
        <v>9</v>
      </c>
      <c r="W391" s="58" t="str">
        <f>VLOOKUP(I391,Hoja2!A$3:I$54,6,0)</f>
        <v>SECUELA, CALIFICACIÓN DE ENFERMEDAD LABORAL</v>
      </c>
      <c r="X391" s="65"/>
      <c r="Y391" s="65"/>
      <c r="Z391" s="65"/>
      <c r="AA391" s="64" t="str">
        <f>VLOOKUP(I391,Hoja2!A$3:I$54,7,0)</f>
        <v>N/A</v>
      </c>
      <c r="AB391" s="64" t="str">
        <f>VLOOKUP(I391,Hoja2!A$3:I$54,8,0)</f>
        <v>N/A</v>
      </c>
      <c r="AC391" s="65" t="str">
        <f>VLOOKUP(I391,Hoja2!A$3:I$54,9,0)</f>
        <v>FORTALECIMIENTO PVE PSICOSOCIAL</v>
      </c>
      <c r="AD391" s="83"/>
    </row>
    <row r="392" spans="1:30" ht="25.5">
      <c r="A392" s="156"/>
      <c r="B392" s="153"/>
      <c r="C392" s="114"/>
      <c r="D392" s="124"/>
      <c r="E392" s="121"/>
      <c r="F392" s="121"/>
      <c r="G392" s="121"/>
      <c r="H392" s="58" t="str">
        <f>VLOOKUP(I392,Hoja2!A$3:I$54,2,0)</f>
        <v>CARGA MENTAL, DEMANDAS EMOCIONALES, INESPECIFICIDAD DE DEFINICIÓN DE ROLES, MONOTONÍA</v>
      </c>
      <c r="I392" s="59" t="s">
        <v>146</v>
      </c>
      <c r="J392" s="58" t="str">
        <f>VLOOKUP(I392,Hoja2!A$3:I$54,3,0)</f>
        <v>ESTRÉS, CEFALÉA, IRRITABILIDAD</v>
      </c>
      <c r="K392" s="60"/>
      <c r="L392" s="58" t="str">
        <f>VLOOKUP(I392,Hoja2!A$3:I$54,4,0)</f>
        <v>N/A</v>
      </c>
      <c r="M392" s="58" t="str">
        <f>VLOOKUP(I392,Hoja2!A$3:I$54,5,0)</f>
        <v>PVE PSICOSOCIAL</v>
      </c>
      <c r="N392" s="61">
        <v>2</v>
      </c>
      <c r="O392" s="61">
        <v>1</v>
      </c>
      <c r="P392" s="61">
        <v>10</v>
      </c>
      <c r="Q392" s="61">
        <f t="shared" si="50"/>
        <v>2</v>
      </c>
      <c r="R392" s="61">
        <f t="shared" si="51"/>
        <v>20</v>
      </c>
      <c r="S392" s="61" t="str">
        <f t="shared" si="52"/>
        <v>B-2</v>
      </c>
      <c r="T392" s="62" t="str">
        <f t="shared" si="53"/>
        <v>IV</v>
      </c>
      <c r="U392" s="62" t="str">
        <f t="shared" si="49"/>
        <v>Aceptable</v>
      </c>
      <c r="V392" s="60">
        <v>9</v>
      </c>
      <c r="W392" s="58" t="str">
        <f>VLOOKUP(I392,Hoja2!A$3:I$54,6,0)</f>
        <v>SECUELA, CALIFICACIÓN DE ENFERMEDAD LABORAL</v>
      </c>
      <c r="X392" s="65"/>
      <c r="Y392" s="65"/>
      <c r="Z392" s="65"/>
      <c r="AA392" s="64" t="str">
        <f>VLOOKUP(I392,Hoja2!A$3:I$54,7,0)</f>
        <v>N/A</v>
      </c>
      <c r="AB392" s="64" t="str">
        <f>VLOOKUP(I392,Hoja2!A$3:I$54,8,0)</f>
        <v>N/A</v>
      </c>
      <c r="AC392" s="65" t="str">
        <f>VLOOKUP(I392,Hoja2!A$3:I$54,9,0)</f>
        <v>FORTALECIMIENTO PVE PSICOSOCIAL</v>
      </c>
      <c r="AD392" s="83"/>
    </row>
    <row r="393" spans="1:30" ht="38.25">
      <c r="A393" s="156"/>
      <c r="B393" s="153"/>
      <c r="C393" s="114"/>
      <c r="D393" s="124"/>
      <c r="E393" s="121"/>
      <c r="F393" s="121"/>
      <c r="G393" s="121"/>
      <c r="H393" s="58" t="str">
        <f>VLOOKUP(I393,Hoja2!A$3:I$54,2,0)</f>
        <v>TECNOLOGÍA NO AVANZADA, COMUNICACIÓN NO EFECTIVA, SOBRECARGA CUANTITATIVA Y CUALITATIVA, NO HAY VARIACIÓN EN FORMA DE TRABAJO</v>
      </c>
      <c r="I393" s="59" t="s">
        <v>149</v>
      </c>
      <c r="J393" s="58" t="str">
        <f>VLOOKUP(I393,Hoja2!A$3:I$54,3,0)</f>
        <v>ENFERMEDADES DIGESTIVAS, IRRITABILIDAD</v>
      </c>
      <c r="K393" s="60"/>
      <c r="L393" s="58" t="str">
        <f>VLOOKUP(I393,Hoja2!A$3:I$54,4,0)</f>
        <v>N/A</v>
      </c>
      <c r="M393" s="58" t="str">
        <f>VLOOKUP(I393,Hoja2!A$3:I$54,5,0)</f>
        <v>PVE PSICOSOCIAL</v>
      </c>
      <c r="N393" s="61">
        <v>2</v>
      </c>
      <c r="O393" s="61">
        <v>2</v>
      </c>
      <c r="P393" s="61">
        <v>10</v>
      </c>
      <c r="Q393" s="61">
        <f t="shared" si="50"/>
        <v>4</v>
      </c>
      <c r="R393" s="61">
        <f t="shared" si="51"/>
        <v>40</v>
      </c>
      <c r="S393" s="61" t="str">
        <f t="shared" si="52"/>
        <v>B-4</v>
      </c>
      <c r="T393" s="66" t="str">
        <f t="shared" si="53"/>
        <v>III</v>
      </c>
      <c r="U393" s="66" t="str">
        <f t="shared" si="49"/>
        <v>Mejorable</v>
      </c>
      <c r="V393" s="60">
        <v>9</v>
      </c>
      <c r="W393" s="58" t="str">
        <f>VLOOKUP(I393,Hoja2!A$3:I$54,6,0)</f>
        <v>SECUELA, CALIFICACIÓN DE ENFERMEDAD LABORAL</v>
      </c>
      <c r="X393" s="65"/>
      <c r="Y393" s="65"/>
      <c r="Z393" s="65"/>
      <c r="AA393" s="64" t="str">
        <f>VLOOKUP(I393,Hoja2!A$3:I$54,7,0)</f>
        <v>N/A</v>
      </c>
      <c r="AB393" s="64" t="str">
        <f>VLOOKUP(I393,Hoja2!A$3:I$54,8,0)</f>
        <v>N/A</v>
      </c>
      <c r="AC393" s="65" t="str">
        <f>VLOOKUP(I393,Hoja2!A$3:I$54,9,0)</f>
        <v>FORTALECIMIENTO PVE PSICOSOCIAL</v>
      </c>
      <c r="AD393" s="83"/>
    </row>
    <row r="394" spans="1:30" ht="25.5">
      <c r="A394" s="156"/>
      <c r="B394" s="153"/>
      <c r="C394" s="114"/>
      <c r="D394" s="124"/>
      <c r="E394" s="121"/>
      <c r="F394" s="121"/>
      <c r="G394" s="121"/>
      <c r="H394" s="58" t="str">
        <f>VLOOKUP(I394,Hoja2!A$3:I$54,2,0)</f>
        <v>ESTILOS DE MANDO RÍGIDOS, AUSENCIA DE CAPACITACIÓN, AUSENCIA DE PROGRAMAS DE BIENESTAR</v>
      </c>
      <c r="I394" s="59" t="s">
        <v>154</v>
      </c>
      <c r="J394" s="58" t="str">
        <f>VLOOKUP(I394,Hoja2!A$3:I$54,3,0)</f>
        <v>ESTRÉS, DEPRESIÓN, DESMOTIVACIÓN, AUSENCIA DE ATENCIÓN</v>
      </c>
      <c r="K394" s="60"/>
      <c r="L394" s="58" t="str">
        <f>VLOOKUP(I394,Hoja2!A$3:I$54,4,0)</f>
        <v>N/A</v>
      </c>
      <c r="M394" s="58" t="str">
        <f>VLOOKUP(I394,Hoja2!A$3:I$54,5,0)</f>
        <v>PVE PSICOSOCIAL</v>
      </c>
      <c r="N394" s="61">
        <v>2</v>
      </c>
      <c r="O394" s="61">
        <v>2</v>
      </c>
      <c r="P394" s="61">
        <v>10</v>
      </c>
      <c r="Q394" s="61">
        <f t="shared" si="50"/>
        <v>4</v>
      </c>
      <c r="R394" s="61">
        <f t="shared" si="51"/>
        <v>40</v>
      </c>
      <c r="S394" s="61" t="str">
        <f t="shared" si="52"/>
        <v>B-4</v>
      </c>
      <c r="T394" s="66" t="str">
        <f t="shared" si="53"/>
        <v>III</v>
      </c>
      <c r="U394" s="66" t="str">
        <f t="shared" si="49"/>
        <v>Mejorable</v>
      </c>
      <c r="V394" s="60">
        <v>9</v>
      </c>
      <c r="W394" s="58" t="str">
        <f>VLOOKUP(I394,Hoja2!A$3:I$54,6,0)</f>
        <v>SECUELA, CALIFICACIÓN DE ENFERMEDAD LABORAL</v>
      </c>
      <c r="X394" s="65"/>
      <c r="Y394" s="65"/>
      <c r="Z394" s="65"/>
      <c r="AA394" s="64" t="str">
        <f>VLOOKUP(I394,Hoja2!A$3:I$54,7,0)</f>
        <v>N/A</v>
      </c>
      <c r="AB394" s="64" t="str">
        <f>VLOOKUP(I394,Hoja2!A$3:I$54,8,0)</f>
        <v>N/A</v>
      </c>
      <c r="AC394" s="65" t="str">
        <f>VLOOKUP(I394,Hoja2!A$3:I$54,9,0)</f>
        <v>FORTALECIMIENTO PVE PSICOSOCIAL</v>
      </c>
      <c r="AD394" s="83"/>
    </row>
    <row r="395" spans="1:30" ht="25.5">
      <c r="A395" s="156"/>
      <c r="B395" s="153"/>
      <c r="C395" s="114"/>
      <c r="D395" s="124"/>
      <c r="E395" s="121"/>
      <c r="F395" s="121"/>
      <c r="G395" s="121"/>
      <c r="H395" s="58" t="str">
        <f>VLOOKUP(I395,Hoja2!A$3:I$54,2,0)</f>
        <v>SISMOS, INCENDIOS, INUNDACIONES, TERREMOTOS, VENDAVALES</v>
      </c>
      <c r="I395" s="59" t="s">
        <v>250</v>
      </c>
      <c r="J395" s="58" t="str">
        <f>VLOOKUP(I395,Hoja2!A$3:I$54,3,0)</f>
        <v>LESIONES, ATRAPAMIENTO, APLASTAMIENTO, PÉRDIDAS MATERIALES</v>
      </c>
      <c r="K395" s="60"/>
      <c r="L395" s="58" t="str">
        <f>VLOOKUP(I395,Hoja2!A$3:I$54,4,0)</f>
        <v>PG INSPECCIONES, PG EMERGENCIA</v>
      </c>
      <c r="M395" s="58" t="str">
        <f>VLOOKUP(I395,Hoja2!A$3:I$54,5,0)</f>
        <v>BRIGADAS DE EMERGENCIA</v>
      </c>
      <c r="N395" s="61">
        <v>2</v>
      </c>
      <c r="O395" s="61">
        <v>2</v>
      </c>
      <c r="P395" s="61">
        <v>10</v>
      </c>
      <c r="Q395" s="61">
        <f t="shared" si="50"/>
        <v>4</v>
      </c>
      <c r="R395" s="61">
        <f t="shared" si="51"/>
        <v>40</v>
      </c>
      <c r="S395" s="61" t="str">
        <f t="shared" si="52"/>
        <v>B-4</v>
      </c>
      <c r="T395" s="66" t="str">
        <f t="shared" si="53"/>
        <v>III</v>
      </c>
      <c r="U395" s="66" t="str">
        <f t="shared" si="49"/>
        <v>Mejorable</v>
      </c>
      <c r="V395" s="60">
        <v>9</v>
      </c>
      <c r="W395" s="58" t="str">
        <f>VLOOKUP(I395,Hoja2!A$3:I$54,6,0)</f>
        <v>SECUELA, CALIFICACIÓN DE ENFERMEDAD LABORAL, MUERTE</v>
      </c>
      <c r="X395" s="65"/>
      <c r="Y395" s="65"/>
      <c r="Z395" s="65"/>
      <c r="AA395" s="64" t="str">
        <f>VLOOKUP(I395,Hoja2!A$3:I$54,7,0)</f>
        <v>NS PLANES DE EMERGENCIA</v>
      </c>
      <c r="AB395" s="64" t="str">
        <f>VLOOKUP(I395,Hoja2!A$3:I$54,8,0)</f>
        <v>N/A</v>
      </c>
      <c r="AC395" s="65" t="str">
        <f>VLOOKUP(I395,Hoja2!A$3:I$54,9,0)</f>
        <v>N/A</v>
      </c>
      <c r="AD395" s="83"/>
    </row>
    <row r="396" spans="1:30" ht="26.25" thickBot="1">
      <c r="A396" s="156"/>
      <c r="B396" s="153"/>
      <c r="C396" s="115"/>
      <c r="D396" s="125"/>
      <c r="E396" s="122"/>
      <c r="F396" s="122"/>
      <c r="G396" s="122"/>
      <c r="H396" s="93" t="str">
        <f>VLOOKUP(I396,Hoja2!A$3:I$54,2,0)</f>
        <v>LLUVIAS, GRANIZADA, HELADAS</v>
      </c>
      <c r="I396" s="94" t="s">
        <v>251</v>
      </c>
      <c r="J396" s="93" t="str">
        <f>VLOOKUP(I396,Hoja2!A$3:I$54,3,0)</f>
        <v>LESIONES, ATRAPAMIENTO, APLASTAMIENTO, PÉRDIDAS MATERIALES</v>
      </c>
      <c r="K396" s="95"/>
      <c r="L396" s="93" t="str">
        <f>VLOOKUP(I396,Hoja2!A$3:I$54,4,0)</f>
        <v>PG INSPECCIONES, PG EMERGENCIA</v>
      </c>
      <c r="M396" s="93" t="str">
        <f>VLOOKUP(I396,Hoja2!A$3:I$54,5,0)</f>
        <v>BRIGADAS DE EMERGENCIA</v>
      </c>
      <c r="N396" s="96">
        <v>2</v>
      </c>
      <c r="O396" s="96">
        <v>3</v>
      </c>
      <c r="P396" s="96">
        <v>10</v>
      </c>
      <c r="Q396" s="96">
        <f t="shared" si="50"/>
        <v>6</v>
      </c>
      <c r="R396" s="96">
        <f t="shared" si="51"/>
        <v>60</v>
      </c>
      <c r="S396" s="96" t="str">
        <f t="shared" si="52"/>
        <v>M-6</v>
      </c>
      <c r="T396" s="89" t="str">
        <f t="shared" si="53"/>
        <v>III</v>
      </c>
      <c r="U396" s="89" t="str">
        <f t="shared" si="49"/>
        <v>Mejorable</v>
      </c>
      <c r="V396" s="95">
        <v>9</v>
      </c>
      <c r="W396" s="93" t="str">
        <f>VLOOKUP(I396,Hoja2!A$3:I$54,6,0)</f>
        <v>SECUELA, CALIFICACIÓN DE ENFERMEDAD LABORAL, MUERTE</v>
      </c>
      <c r="X396" s="97"/>
      <c r="Y396" s="97"/>
      <c r="Z396" s="97"/>
      <c r="AA396" s="98" t="str">
        <f>VLOOKUP(I396,Hoja2!A$3:I$54,7,0)</f>
        <v>NS PLANES DE EMERGENCIA</v>
      </c>
      <c r="AB396" s="98" t="str">
        <f>VLOOKUP(I396,Hoja2!A$3:I$54,8,0)</f>
        <v>N/A</v>
      </c>
      <c r="AC396" s="97" t="str">
        <f>VLOOKUP(I396,Hoja2!A$3:I$54,9,0)</f>
        <v>N/A</v>
      </c>
      <c r="AD396" s="99"/>
    </row>
    <row r="397" spans="1:30" ht="25.5">
      <c r="A397" s="156"/>
      <c r="B397" s="153"/>
      <c r="C397" s="149" t="s">
        <v>306</v>
      </c>
      <c r="D397" s="146" t="s">
        <v>326</v>
      </c>
      <c r="E397" s="126" t="s">
        <v>304</v>
      </c>
      <c r="F397" s="126">
        <v>42</v>
      </c>
      <c r="G397" s="126" t="s">
        <v>256</v>
      </c>
      <c r="H397" s="100" t="str">
        <f>VLOOKUP(I397,Hoja2!A$3:I$54,2,0)</f>
        <v>INADECUADAS CONEXIONES ELÉCTRICAS, SATURACIÓN EN TOMAS DE ENERGÍA</v>
      </c>
      <c r="I397" s="101" t="s">
        <v>158</v>
      </c>
      <c r="J397" s="100" t="str">
        <f>VLOOKUP(I397,Hoja2!A$3:I$54,3,0)</f>
        <v>QUEMADURAS, ELECTROCUCIÓN, ARITMIA CARDIACA, MUERTE</v>
      </c>
      <c r="K397" s="102"/>
      <c r="L397" s="100" t="str">
        <f>VLOOKUP(I397,Hoja2!A$3:I$54,4,0)</f>
        <v>PG INSPECCIONES, PG EMERGENCIA, REQUISITOS MÍNIMOS PARA LÍNEAS ELÉCTRICAS</v>
      </c>
      <c r="M397" s="100" t="str">
        <f>VLOOKUP(I397,Hoja2!A$3:I$54,5,0)</f>
        <v>ELEMENTOS DE PROTECCIÓN PERSONAL</v>
      </c>
      <c r="N397" s="103">
        <v>10</v>
      </c>
      <c r="O397" s="103">
        <v>3</v>
      </c>
      <c r="P397" s="103">
        <v>60</v>
      </c>
      <c r="Q397" s="103">
        <f t="shared" si="50"/>
        <v>30</v>
      </c>
      <c r="R397" s="103">
        <f t="shared" si="51"/>
        <v>1800</v>
      </c>
      <c r="S397" s="103" t="str">
        <f t="shared" si="52"/>
        <v>MA-30</v>
      </c>
      <c r="T397" s="78" t="str">
        <f t="shared" si="53"/>
        <v>I</v>
      </c>
      <c r="U397" s="78" t="str">
        <f>IF(T397=0,"",IF(T397="IV","Aceptable",IF(T397="III","Mejorable",IF(T397="II","No Aceptable o Aceptable con Control Especifico",IF(T397="I","No Aceptable","")))))</f>
        <v>No Aceptable</v>
      </c>
      <c r="V397" s="102">
        <v>6</v>
      </c>
      <c r="W397" s="100" t="str">
        <f>VLOOKUP(I397,Hoja2!A$3:I$54,6,0)</f>
        <v>SECUELA, CALIFICACIÓN DE ENFERMEDAD LABORAL, MUERTE</v>
      </c>
      <c r="X397" s="104"/>
      <c r="Y397" s="104"/>
      <c r="Z397" s="104"/>
      <c r="AA397" s="105" t="str">
        <f>VLOOKUP(I397,Hoja2!A$3:I$54,7,0)</f>
        <v>NS LÍNEAS ELÉCTRICAS</v>
      </c>
      <c r="AB397" s="105" t="str">
        <f>VLOOKUP(I397,Hoja2!A$3:I$54,8,0)</f>
        <v>BUENAS PRACTICAS, APLICACIÓN DE PROCEDIMIENTOS</v>
      </c>
      <c r="AC397" s="106" t="str">
        <f>VLOOKUP(I397,Hoja2!A$3:I$54,9,0)</f>
        <v>BUENAS PRACTICAS, APLICACIÓN DE PROCEDIMIENTOS</v>
      </c>
      <c r="AD397" s="107"/>
    </row>
    <row r="398" spans="1:30" ht="25.5">
      <c r="A398" s="156"/>
      <c r="B398" s="153"/>
      <c r="C398" s="150"/>
      <c r="D398" s="147"/>
      <c r="E398" s="127"/>
      <c r="F398" s="127"/>
      <c r="G398" s="127"/>
      <c r="H398" s="67" t="str">
        <f>VLOOKUP(I398,Hoja2!A$3:I$54,2,0)</f>
        <v>INADECUADAS CONEXIONES ELÉCTRICAS, SATURACIÓN EN TOMAS DE ENERGÍA</v>
      </c>
      <c r="I398" s="68" t="s">
        <v>163</v>
      </c>
      <c r="J398" s="67" t="str">
        <f>VLOOKUP(I398,Hoja2!A$3:I$54,3,0)</f>
        <v>INTOXICACIÓN, QUEMADURAS</v>
      </c>
      <c r="K398" s="69"/>
      <c r="L398" s="67" t="str">
        <f>VLOOKUP(I398,Hoja2!A$3:I$54,4,0)</f>
        <v>PG INSPECCIONES, PG EMERGENCIA</v>
      </c>
      <c r="M398" s="67" t="str">
        <f>VLOOKUP(I398,Hoja2!A$3:I$54,5,0)</f>
        <v>BRIGADAS DE EMERGENCIA</v>
      </c>
      <c r="N398" s="70">
        <v>10</v>
      </c>
      <c r="O398" s="70">
        <v>3</v>
      </c>
      <c r="P398" s="70">
        <v>60</v>
      </c>
      <c r="Q398" s="70">
        <f t="shared" si="50"/>
        <v>30</v>
      </c>
      <c r="R398" s="70">
        <f t="shared" si="51"/>
        <v>1800</v>
      </c>
      <c r="S398" s="70" t="str">
        <f t="shared" si="52"/>
        <v>MA-30</v>
      </c>
      <c r="T398" s="62" t="str">
        <f t="shared" si="53"/>
        <v>I</v>
      </c>
      <c r="U398" s="62" t="str">
        <f aca="true" t="shared" si="54" ref="U398:U432">IF(T398=0,"",IF(T398="IV","Aceptable",IF(T398="III","Mejorable",IF(T398="II","No Aceptable o Aceptable con Control Especifico",IF(T398="I","No Aceptable","")))))</f>
        <v>No Aceptable</v>
      </c>
      <c r="V398" s="69">
        <v>6</v>
      </c>
      <c r="W398" s="67" t="str">
        <f>VLOOKUP(I398,Hoja2!A$3:I$54,6,0)</f>
        <v>SECUELA, CALIFICACIÓN DE ENFERMEDAD LABORAL, MUERTE</v>
      </c>
      <c r="X398" s="71"/>
      <c r="Y398" s="71"/>
      <c r="Z398" s="71"/>
      <c r="AA398" s="72" t="str">
        <f>VLOOKUP(I398,Hoja2!A$3:I$54,7,0)</f>
        <v>NS PLANES DE EMERGENCIA</v>
      </c>
      <c r="AB398" s="72" t="str">
        <f>VLOOKUP(I398,Hoja2!A$3:I$54,8,0)</f>
        <v>REPORTES DE CONDICIONES INSEGURAS</v>
      </c>
      <c r="AC398" s="73" t="str">
        <f>VLOOKUP(I398,Hoja2!A$3:I$54,9,0)</f>
        <v>N/A</v>
      </c>
      <c r="AD398" s="84"/>
    </row>
    <row r="399" spans="1:30" ht="40.5">
      <c r="A399" s="156"/>
      <c r="B399" s="153"/>
      <c r="C399" s="150"/>
      <c r="D399" s="147"/>
      <c r="E399" s="127"/>
      <c r="F399" s="127"/>
      <c r="G399" s="127"/>
      <c r="H399" s="67" t="str">
        <f>VLOOKUP(I399,Hoja2!A$3:I$54,2,0)</f>
        <v>ESCALERAS SIN BARANDAL, PISOS A DESNIVEL,INFRAESTRUCTURA DÉBIL, OBJETOS MAL UBICADOS, AUSENCIA DE ORDEN Y ASEO</v>
      </c>
      <c r="I399" s="68" t="s">
        <v>247</v>
      </c>
      <c r="J399" s="67" t="str">
        <f>VLOOKUP(I399,Hoja2!A$3:I$54,3,0)</f>
        <v>CAÍDAS DEL MISMO Y DISTINTO NIVEL, FRACTURAS, GOLPE CON OBJETOS, CAÍDA DE OBJETOS, OBSTRUCCIÓN DE VÍAS</v>
      </c>
      <c r="K399" s="69"/>
      <c r="L399" s="67" t="str">
        <f>VLOOKUP(I399,Hoja2!A$3:I$54,4,0)</f>
        <v>PG INSPECCIONES, PG EMERGENCIA</v>
      </c>
      <c r="M399" s="67" t="str">
        <f>VLOOKUP(I399,Hoja2!A$3:I$54,5,0)</f>
        <v>CAPACITACIÓN</v>
      </c>
      <c r="N399" s="70">
        <v>6</v>
      </c>
      <c r="O399" s="70">
        <v>3</v>
      </c>
      <c r="P399" s="70">
        <v>10</v>
      </c>
      <c r="Q399" s="70">
        <f t="shared" si="50"/>
        <v>18</v>
      </c>
      <c r="R399" s="70">
        <f t="shared" si="51"/>
        <v>180</v>
      </c>
      <c r="S399" s="70" t="str">
        <f t="shared" si="52"/>
        <v>A-18</v>
      </c>
      <c r="T399" s="62" t="str">
        <f t="shared" si="53"/>
        <v>II</v>
      </c>
      <c r="U399" s="62" t="str">
        <f t="shared" si="54"/>
        <v>No Aceptable o Aceptable con Control Especifico</v>
      </c>
      <c r="V399" s="69">
        <v>6</v>
      </c>
      <c r="W399" s="67" t="str">
        <f>VLOOKUP(I399,Hoja2!A$3:I$54,6,0)</f>
        <v>SECUELA, CALIFICACIÓN DE ENFERMEDAD LABORAL, MUERTE</v>
      </c>
      <c r="X399" s="73"/>
      <c r="Y399" s="73"/>
      <c r="Z399" s="73"/>
      <c r="AA399" s="72" t="str">
        <f>VLOOKUP(I399,Hoja2!A$3:I$54,7,0)</f>
        <v>N/A</v>
      </c>
      <c r="AB399" s="72" t="str">
        <f>VLOOKUP(I399,Hoja2!A$3:I$54,8,0)</f>
        <v>REPORTES DE CONDICIONES INSEGURAS</v>
      </c>
      <c r="AC399" s="73" t="str">
        <f>VLOOKUP(I399,Hoja2!A$3:I$54,9,0)</f>
        <v>SEGUIMIENTO A ACCIONES PREVENTIVAS Y CORRECTIVAS</v>
      </c>
      <c r="AD399" s="84"/>
    </row>
    <row r="400" spans="1:30" ht="40.5">
      <c r="A400" s="156"/>
      <c r="B400" s="153"/>
      <c r="C400" s="150"/>
      <c r="D400" s="147"/>
      <c r="E400" s="127"/>
      <c r="F400" s="127"/>
      <c r="G400" s="127"/>
      <c r="H400" s="67" t="str">
        <f>VLOOKUP(I400,Hoja2!A$3:I$54,2,0)</f>
        <v>LLUVIAS, CRECIENTE DE RIOS Y QUEBRADAS, CAÍDAS DESDE TARAVITAS Y PUENTES</v>
      </c>
      <c r="I400" s="68" t="s">
        <v>334</v>
      </c>
      <c r="J400" s="67" t="str">
        <f>VLOOKUP(I400,Hoja2!A$3:I$54,3,0)</f>
        <v>INMERSIÓN, MUERTE</v>
      </c>
      <c r="K400" s="69"/>
      <c r="L400" s="67" t="str">
        <f>VLOOKUP(I400,Hoja2!A$3:I$54,4,0)</f>
        <v>PG INSPECCIONES, PG EMERGENCIA</v>
      </c>
      <c r="M400" s="67" t="str">
        <f>VLOOKUP(I400,Hoja2!A$3:I$54,5,0)</f>
        <v>CAPACITACIÓN</v>
      </c>
      <c r="N400" s="70">
        <v>6</v>
      </c>
      <c r="O400" s="70">
        <v>3</v>
      </c>
      <c r="P400" s="70">
        <v>10</v>
      </c>
      <c r="Q400" s="70">
        <f t="shared" si="50"/>
        <v>18</v>
      </c>
      <c r="R400" s="70">
        <f t="shared" si="51"/>
        <v>180</v>
      </c>
      <c r="S400" s="70" t="str">
        <f t="shared" si="52"/>
        <v>A-18</v>
      </c>
      <c r="T400" s="66" t="str">
        <f t="shared" si="53"/>
        <v>II</v>
      </c>
      <c r="U400" s="66" t="str">
        <f t="shared" si="54"/>
        <v>No Aceptable o Aceptable con Control Especifico</v>
      </c>
      <c r="V400" s="69">
        <v>6</v>
      </c>
      <c r="W400" s="67" t="str">
        <f>VLOOKUP(I400,Hoja2!A$3:I$54,6,0)</f>
        <v>SECUELA, CALIFICACIÓN DE ENFERMEDAD LABORAL, MUERTE</v>
      </c>
      <c r="X400" s="73"/>
      <c r="Y400" s="73"/>
      <c r="Z400" s="73"/>
      <c r="AA400" s="72" t="str">
        <f>VLOOKUP(I400,Hoja2!A$3:I$54,7,0)</f>
        <v>N/A</v>
      </c>
      <c r="AB400" s="72" t="str">
        <f>VLOOKUP(I400,Hoja2!A$3:I$54,8,0)</f>
        <v>REPORTES DE CONDICIONES INSEGURAS</v>
      </c>
      <c r="AC400" s="73" t="str">
        <f>VLOOKUP(I400,Hoja2!A$3:I$54,9,0)</f>
        <v>SEGUIMIENTO A ACCIONES PREVENTIVAS Y CORRECTIVAS</v>
      </c>
      <c r="AD400" s="84"/>
    </row>
    <row r="401" spans="1:30" ht="25.5">
      <c r="A401" s="156"/>
      <c r="B401" s="153"/>
      <c r="C401" s="150"/>
      <c r="D401" s="147"/>
      <c r="E401" s="127"/>
      <c r="F401" s="127"/>
      <c r="G401" s="127"/>
      <c r="H401" s="67" t="str">
        <f>VLOOKUP(I401,Hoja2!A$3:I$54,2,0)</f>
        <v>SUPERFICIES DE TRABAJO IRREGULARES O DESLIZANTES</v>
      </c>
      <c r="I401" s="68" t="s">
        <v>248</v>
      </c>
      <c r="J401" s="67" t="str">
        <f>VLOOKUP(I401,Hoja2!A$3:I$54,3,0)</f>
        <v>CAÍDAS DEL MISMO Y DISTINTO NIVEL, FRACTURAS, GOLPE CON OBJETOS</v>
      </c>
      <c r="K401" s="69"/>
      <c r="L401" s="67" t="str">
        <f>VLOOKUP(I401,Hoja2!A$3:I$54,4,0)</f>
        <v>PG INSPECCIONES, PG EMERGENCIA</v>
      </c>
      <c r="M401" s="67" t="str">
        <f>VLOOKUP(I401,Hoja2!A$3:I$54,5,0)</f>
        <v>CAPACITACIÓN</v>
      </c>
      <c r="N401" s="70">
        <v>6</v>
      </c>
      <c r="O401" s="70">
        <v>4</v>
      </c>
      <c r="P401" s="70">
        <v>25</v>
      </c>
      <c r="Q401" s="70">
        <f t="shared" si="50"/>
        <v>24</v>
      </c>
      <c r="R401" s="70">
        <f t="shared" si="51"/>
        <v>600</v>
      </c>
      <c r="S401" s="70" t="str">
        <f t="shared" si="52"/>
        <v>MA-24</v>
      </c>
      <c r="T401" s="66" t="str">
        <f t="shared" si="53"/>
        <v>I</v>
      </c>
      <c r="U401" s="66" t="str">
        <f t="shared" si="54"/>
        <v>No Aceptable</v>
      </c>
      <c r="V401" s="69">
        <v>6</v>
      </c>
      <c r="W401" s="67" t="str">
        <f>VLOOKUP(I401,Hoja2!A$3:I$54,6,0)</f>
        <v>SECUELA, CALIFICACIÓN DE ENFERMEDAD LABORAL, MUERTE</v>
      </c>
      <c r="X401" s="73"/>
      <c r="Y401" s="73"/>
      <c r="Z401" s="73"/>
      <c r="AA401" s="72" t="str">
        <f>VLOOKUP(I401,Hoja2!A$3:I$54,7,0)</f>
        <v>N/A</v>
      </c>
      <c r="AB401" s="72" t="str">
        <f>VLOOKUP(I401,Hoja2!A$3:I$54,8,0)</f>
        <v>REPORTES DE CONDICIONES INSEGURAS</v>
      </c>
      <c r="AC401" s="73" t="str">
        <f>VLOOKUP(I401,Hoja2!A$3:I$54,9,0)</f>
        <v>SEGUIMIENTO A ACCIONES PREVENTIVAS Y CORRECTIVAS</v>
      </c>
      <c r="AD401" s="84"/>
    </row>
    <row r="402" spans="1:30" ht="40.5">
      <c r="A402" s="156"/>
      <c r="B402" s="153"/>
      <c r="C402" s="150"/>
      <c r="D402" s="147"/>
      <c r="E402" s="127"/>
      <c r="F402" s="127"/>
      <c r="G402" s="127"/>
      <c r="H402" s="67" t="str">
        <f>VLOOKUP(I402,Hoja2!A$3:I$54,2,0)</f>
        <v>SISTEMAS Y MEDIDAS DE ALMACENAMIENTO</v>
      </c>
      <c r="I402" s="68" t="s">
        <v>249</v>
      </c>
      <c r="J402" s="67" t="str">
        <f>VLOOKUP(I402,Hoja2!A$3:I$54,3,0)</f>
        <v>CAÍDAS DEL MISMO Y DISTINTO NIVEL, FRACTURAS, GOLPE CON OBJETOS, CAÍDA DE OBJETOS, OBSTRUCCIÓN DE VÍAS</v>
      </c>
      <c r="K402" s="69"/>
      <c r="L402" s="67" t="str">
        <f>VLOOKUP(I402,Hoja2!A$3:I$54,4,0)</f>
        <v>PG INSPECCIONES, PG EMERGENCIA</v>
      </c>
      <c r="M402" s="67" t="str">
        <f>VLOOKUP(I402,Hoja2!A$3:I$54,5,0)</f>
        <v>CAPACITACIÓN</v>
      </c>
      <c r="N402" s="70">
        <v>6</v>
      </c>
      <c r="O402" s="70">
        <v>3</v>
      </c>
      <c r="P402" s="70">
        <v>10</v>
      </c>
      <c r="Q402" s="70">
        <f t="shared" si="50"/>
        <v>18</v>
      </c>
      <c r="R402" s="70">
        <f t="shared" si="51"/>
        <v>180</v>
      </c>
      <c r="S402" s="70" t="str">
        <f t="shared" si="52"/>
        <v>A-18</v>
      </c>
      <c r="T402" s="66" t="str">
        <f t="shared" si="53"/>
        <v>II</v>
      </c>
      <c r="U402" s="66" t="str">
        <f t="shared" si="54"/>
        <v>No Aceptable o Aceptable con Control Especifico</v>
      </c>
      <c r="V402" s="69">
        <v>6</v>
      </c>
      <c r="W402" s="67" t="str">
        <f>VLOOKUP(I402,Hoja2!A$3:I$54,6,0)</f>
        <v>SECUELA, CALIFICACIÓN DE ENFERMEDAD LABORAL, MUERTE</v>
      </c>
      <c r="X402" s="73"/>
      <c r="Y402" s="73"/>
      <c r="Z402" s="73"/>
      <c r="AA402" s="72" t="str">
        <f>VLOOKUP(I402,Hoja2!A$3:I$54,7,0)</f>
        <v>N/A</v>
      </c>
      <c r="AB402" s="72" t="str">
        <f>VLOOKUP(I402,Hoja2!A$3:I$54,8,0)</f>
        <v>REPORTES DE CONDICIONES INSEGURAS</v>
      </c>
      <c r="AC402" s="73" t="str">
        <f>VLOOKUP(I402,Hoja2!A$3:I$54,9,0)</f>
        <v>SEGUIMIENTO A ACCIONES PREVENTIVAS Y CORRECTIVAS</v>
      </c>
      <c r="AD402" s="84"/>
    </row>
    <row r="403" spans="1:30" ht="40.5">
      <c r="A403" s="156"/>
      <c r="B403" s="153"/>
      <c r="C403" s="150"/>
      <c r="D403" s="147"/>
      <c r="E403" s="127"/>
      <c r="F403" s="127"/>
      <c r="G403" s="127"/>
      <c r="H403" s="67" t="str">
        <f>VLOOKUP(I403,Hoja2!A$3:I$54,2,0)</f>
        <v>ATROPELLAMIENTO, ENVESTIDA</v>
      </c>
      <c r="I403" s="68" t="s">
        <v>189</v>
      </c>
      <c r="J403" s="67" t="str">
        <f>VLOOKUP(I403,Hoja2!A$3:I$54,3,0)</f>
        <v>LESIONES, PÉRDIDAS MATERIALES, MUERTE</v>
      </c>
      <c r="K403" s="69"/>
      <c r="L403" s="67" t="str">
        <f>VLOOKUP(I403,Hoja2!A$3:I$54,4,0)</f>
        <v>PG INSPECCIONES, PG EMERGENCIA</v>
      </c>
      <c r="M403" s="67" t="str">
        <f>VLOOKUP(I403,Hoja2!A$3:I$54,5,0)</f>
        <v>PG SEGURIDAD VIAL</v>
      </c>
      <c r="N403" s="70">
        <v>2</v>
      </c>
      <c r="O403" s="70">
        <v>4</v>
      </c>
      <c r="P403" s="70">
        <v>25</v>
      </c>
      <c r="Q403" s="70">
        <f t="shared" si="50"/>
        <v>8</v>
      </c>
      <c r="R403" s="70">
        <f t="shared" si="51"/>
        <v>200</v>
      </c>
      <c r="S403" s="70" t="str">
        <f t="shared" si="52"/>
        <v>M-8</v>
      </c>
      <c r="T403" s="62" t="str">
        <f t="shared" si="53"/>
        <v>II</v>
      </c>
      <c r="U403" s="62" t="str">
        <f t="shared" si="54"/>
        <v>No Aceptable o Aceptable con Control Especifico</v>
      </c>
      <c r="V403" s="69">
        <v>6</v>
      </c>
      <c r="W403" s="67" t="str">
        <f>VLOOKUP(I403,Hoja2!A$3:I$54,6,0)</f>
        <v>SECUELA, CALIFICACIÓN DE ENFERMEDAD LABORAL, MUERTE</v>
      </c>
      <c r="X403" s="73"/>
      <c r="Y403" s="73"/>
      <c r="Z403" s="73"/>
      <c r="AA403" s="72" t="str">
        <f>VLOOKUP(I403,Hoja2!A$3:I$54,7,0)</f>
        <v>NS SEGURIDAD VIAL</v>
      </c>
      <c r="AB403" s="72" t="str">
        <f>VLOOKUP(I403,Hoja2!A$3:I$54,8,0)</f>
        <v>REPORTE DE CONDICIONES</v>
      </c>
      <c r="AC403" s="73" t="str">
        <f>VLOOKUP(I403,Hoja2!A$3:I$54,9,0)</f>
        <v>LISTAS PREOPERACIONALES, MANTENIMIENTO PREVENTIVO Y CORRECTIVO</v>
      </c>
      <c r="AD403" s="84"/>
    </row>
    <row r="404" spans="1:30" ht="40.5">
      <c r="A404" s="156"/>
      <c r="B404" s="153"/>
      <c r="C404" s="150"/>
      <c r="D404" s="147"/>
      <c r="E404" s="127"/>
      <c r="F404" s="127"/>
      <c r="G404" s="127"/>
      <c r="H404" s="67" t="str">
        <f>VLOOKUP(I404,Hoja2!A$3:I$54,2,0)</f>
        <v>ATRACO, ROBO, ATENTADO, SECUESTROS, DE ORDEN PÚBLICO</v>
      </c>
      <c r="I404" s="68" t="s">
        <v>180</v>
      </c>
      <c r="J404" s="67" t="str">
        <f>VLOOKUP(I404,Hoja2!A$3:I$54,3,0)</f>
        <v>HERIDAS, LESIONES FÍSICAS / PSICOLÓGICAS</v>
      </c>
      <c r="K404" s="69"/>
      <c r="L404" s="67" t="str">
        <f>VLOOKUP(I404,Hoja2!A$3:I$54,4,0)</f>
        <v>PG INSPECCIONES, PG EMERGENCIA</v>
      </c>
      <c r="M404" s="67" t="str">
        <f>VLOOKUP(I404,Hoja2!A$3:I$54,5,0)</f>
        <v>UNIFORMES CORPORATIVOS, CHAQUETAS CORPORATIVAS, CARNETIZACIÓN</v>
      </c>
      <c r="N404" s="70">
        <v>6</v>
      </c>
      <c r="O404" s="70">
        <v>3</v>
      </c>
      <c r="P404" s="70">
        <v>25</v>
      </c>
      <c r="Q404" s="70">
        <f t="shared" si="50"/>
        <v>18</v>
      </c>
      <c r="R404" s="70">
        <f t="shared" si="51"/>
        <v>450</v>
      </c>
      <c r="S404" s="70" t="str">
        <f t="shared" si="52"/>
        <v>A-18</v>
      </c>
      <c r="T404" s="62" t="str">
        <f t="shared" si="53"/>
        <v>II</v>
      </c>
      <c r="U404" s="62" t="str">
        <f t="shared" si="54"/>
        <v>No Aceptable o Aceptable con Control Especifico</v>
      </c>
      <c r="V404" s="69">
        <v>6</v>
      </c>
      <c r="W404" s="67" t="str">
        <f>VLOOKUP(I404,Hoja2!A$3:I$54,6,0)</f>
        <v>SECUELA, CALIFICACIÓN DE ENFERMEDAD LABORAL, MUERTE</v>
      </c>
      <c r="X404" s="73"/>
      <c r="Y404" s="73"/>
      <c r="Z404" s="73"/>
      <c r="AA404" s="72" t="str">
        <f>VLOOKUP(I404,Hoja2!A$3:I$54,7,0)</f>
        <v>N/A</v>
      </c>
      <c r="AB404" s="72" t="str">
        <f>VLOOKUP(I404,Hoja2!A$3:I$54,8,0)</f>
        <v>BUENAS PRACTICAS, APLICACIÓN DE PROCEDIMIENTOS</v>
      </c>
      <c r="AC404" s="73" t="str">
        <f>VLOOKUP(I404,Hoja2!A$3:I$54,9,0)</f>
        <v>BUENAS PRACTICAS</v>
      </c>
      <c r="AD404" s="84"/>
    </row>
    <row r="405" spans="1:30" ht="23.25" customHeight="1">
      <c r="A405" s="156"/>
      <c r="B405" s="153"/>
      <c r="C405" s="150"/>
      <c r="D405" s="147"/>
      <c r="E405" s="127"/>
      <c r="F405" s="127"/>
      <c r="G405" s="127"/>
      <c r="H405" s="67" t="str">
        <f>VLOOKUP(I405,Hoja2!A$3:I$54,2,0)</f>
        <v>EXPLOSION, FUGA, DERRAME E INCENDIO</v>
      </c>
      <c r="I405" s="68" t="s">
        <v>230</v>
      </c>
      <c r="J405" s="67" t="str">
        <f>VLOOKUP(I405,Hoja2!A$3:I$54,3,0)</f>
        <v>INTOXICACIÓN, QUEMADURAS, LESIONES, ATRAPAMIENTO</v>
      </c>
      <c r="K405" s="69"/>
      <c r="L405" s="67" t="str">
        <f>VLOOKUP(I405,Hoja2!A$3:I$54,4,0)</f>
        <v>PG INSPECCIONES, PG EMERGENCIA</v>
      </c>
      <c r="M405" s="67" t="str">
        <f>VLOOKUP(I405,Hoja2!A$3:I$54,5,0)</f>
        <v>NO OBSERVADO</v>
      </c>
      <c r="N405" s="70">
        <v>2</v>
      </c>
      <c r="O405" s="70">
        <v>2</v>
      </c>
      <c r="P405" s="70">
        <v>10</v>
      </c>
      <c r="Q405" s="70">
        <f t="shared" si="50"/>
        <v>4</v>
      </c>
      <c r="R405" s="70">
        <f t="shared" si="51"/>
        <v>40</v>
      </c>
      <c r="S405" s="70" t="str">
        <f t="shared" si="52"/>
        <v>B-4</v>
      </c>
      <c r="T405" s="62" t="str">
        <f t="shared" si="53"/>
        <v>III</v>
      </c>
      <c r="U405" s="62" t="str">
        <f t="shared" si="54"/>
        <v>Mejorable</v>
      </c>
      <c r="V405" s="69">
        <v>6</v>
      </c>
      <c r="W405" s="67" t="str">
        <f>VLOOKUP(I405,Hoja2!A$3:I$54,6,0)</f>
        <v>SECUELA, CALIFICACIÓN DE ENFERMEDAD LABORAL, MUERTE</v>
      </c>
      <c r="X405" s="73"/>
      <c r="Y405" s="73"/>
      <c r="Z405" s="73"/>
      <c r="AA405" s="72" t="str">
        <f>VLOOKUP(I405,Hoja2!A$3:I$54,7,0)</f>
        <v>NS PLANES DE EMERGENCIA</v>
      </c>
      <c r="AB405" s="72" t="str">
        <f>VLOOKUP(I405,Hoja2!A$3:I$54,8,0)</f>
        <v>PROTOCOLOS DE EVACUACIÓN, PUNTO DE ENCUENTRO</v>
      </c>
      <c r="AC405" s="73" t="str">
        <f>VLOOKUP(I405,Hoja2!A$3:I$54,9,0)</f>
        <v>N/A</v>
      </c>
      <c r="AD405" s="84"/>
    </row>
    <row r="406" spans="1:30" ht="23.25" customHeight="1">
      <c r="A406" s="156"/>
      <c r="B406" s="153"/>
      <c r="C406" s="150"/>
      <c r="D406" s="147"/>
      <c r="E406" s="127"/>
      <c r="F406" s="127"/>
      <c r="G406" s="127"/>
      <c r="H406" s="109" t="str">
        <f>VLOOKUP(I406,Hoja2!A$3:I$54,2,0)</f>
        <v>MÁQUINARIA Y EQUIPO</v>
      </c>
      <c r="I406" s="68" t="s">
        <v>168</v>
      </c>
      <c r="J406" s="109" t="str">
        <f>VLOOKUP(I406,Hoja2!A$3:I$54,3,0)</f>
        <v>ATRAPAMIENTO, AMPUTACIÓN, APLASTAMIENTO, FRACTURA</v>
      </c>
      <c r="K406" s="69"/>
      <c r="L406" s="109" t="str">
        <f>VLOOKUP(I406,Hoja2!A$3:I$54,4,0)</f>
        <v>PG INSPECCIONES, PG EMERGENCIA, REQUISITOS PARA MANEJO DE MÁQUINAS, REQUISITOS PARA REALIZAR LABORES EN TALLERES</v>
      </c>
      <c r="M406" s="109" t="str">
        <f>VLOOKUP(I406,Hoja2!A$3:I$54,5,0)</f>
        <v>ELEMENTOS DE PROTECCIÓN PERSONAL</v>
      </c>
      <c r="N406" s="70">
        <v>2</v>
      </c>
      <c r="O406" s="70">
        <v>1</v>
      </c>
      <c r="P406" s="70">
        <v>10</v>
      </c>
      <c r="Q406" s="70">
        <f t="shared" si="50"/>
        <v>2</v>
      </c>
      <c r="R406" s="70">
        <f t="shared" si="51"/>
        <v>20</v>
      </c>
      <c r="S406" s="70" t="str">
        <f t="shared" si="52"/>
        <v>B-2</v>
      </c>
      <c r="T406" s="62" t="str">
        <f t="shared" si="53"/>
        <v>IV</v>
      </c>
      <c r="U406" s="62" t="str">
        <f t="shared" si="54"/>
        <v>Aceptable</v>
      </c>
      <c r="V406" s="69">
        <v>6</v>
      </c>
      <c r="W406" s="109" t="str">
        <f>VLOOKUP(I406,Hoja2!A$3:I$54,6,0)</f>
        <v>SECUELA, CALIFICACIÓN DE ENFERMEDAD LABORAL, MUERTE</v>
      </c>
      <c r="X406" s="73"/>
      <c r="Y406" s="73"/>
      <c r="Z406" s="73"/>
      <c r="AA406" s="72" t="str">
        <f>VLOOKUP(I406,Hoja2!A$3:I$54,7,0)</f>
        <v>NS EQUIPOS</v>
      </c>
      <c r="AB406" s="72" t="str">
        <f>VLOOKUP(I406,Hoja2!A$3:I$54,8,0)</f>
        <v>BUENAS PRACTICAS, PROCEDIMIENTOS, INSPECCIONES PREUSO OPERACIONALES</v>
      </c>
      <c r="AC406" s="73" t="str">
        <f>VLOOKUP(I406,Hoja2!A$3:I$54,9,0)</f>
        <v>INSPECCIONES PREOPERACIONALES</v>
      </c>
      <c r="AD406" s="84"/>
    </row>
    <row r="407" spans="1:30" ht="23.25" customHeight="1">
      <c r="A407" s="156"/>
      <c r="B407" s="153"/>
      <c r="C407" s="150"/>
      <c r="D407" s="147"/>
      <c r="E407" s="127"/>
      <c r="F407" s="127"/>
      <c r="G407" s="127"/>
      <c r="H407" s="109" t="str">
        <f>VLOOKUP(I407,Hoja2!A$3:I$54,2,0)</f>
        <v>HERRAMIENTAS MANUALES</v>
      </c>
      <c r="I407" s="68" t="s">
        <v>174</v>
      </c>
      <c r="J407" s="109" t="str">
        <f>VLOOKUP(I407,Hoja2!A$3:I$54,3,0)</f>
        <v>QUEMADURAS, LESIONES, PELLIZCOS, APLASTAMIENTOS</v>
      </c>
      <c r="K407" s="69"/>
      <c r="L407" s="109" t="str">
        <f>VLOOKUP(I407,Hoja2!A$3:I$54,4,0)</f>
        <v>REQUISITOS MANEJO DE EQUIPOS EMPLEADOS EN LABORES DE CONSTRUCCION ACUEDUCTO Y ALCANTARILLADO, PG INSPECCIONES,PG EMERGENCIA, REQUISITOS  PARA EL MANEJO DE MÁQUINAS HERRAMIENTAS</v>
      </c>
      <c r="M407" s="109" t="str">
        <f>VLOOKUP(I407,Hoja2!A$3:I$54,5,0)</f>
        <v>ELEMENTOS DE PROTECCIÓN PERSONAL</v>
      </c>
      <c r="N407" s="70">
        <v>2</v>
      </c>
      <c r="O407" s="70">
        <v>1</v>
      </c>
      <c r="P407" s="70">
        <v>10</v>
      </c>
      <c r="Q407" s="70">
        <f t="shared" si="50"/>
        <v>2</v>
      </c>
      <c r="R407" s="70">
        <f t="shared" si="51"/>
        <v>20</v>
      </c>
      <c r="S407" s="70" t="str">
        <f t="shared" si="52"/>
        <v>B-2</v>
      </c>
      <c r="T407" s="62" t="str">
        <f t="shared" si="53"/>
        <v>IV</v>
      </c>
      <c r="U407" s="62" t="str">
        <f t="shared" si="54"/>
        <v>Aceptable</v>
      </c>
      <c r="V407" s="69">
        <v>6</v>
      </c>
      <c r="W407" s="109" t="str">
        <f>VLOOKUP(I407,Hoja2!A$3:I$54,6,0)</f>
        <v>SECUELA, CALIFICACIÓN DE ENFERMEDAD LABORAL</v>
      </c>
      <c r="X407" s="73"/>
      <c r="Y407" s="73"/>
      <c r="Z407" s="73"/>
      <c r="AA407" s="72" t="str">
        <f>VLOOKUP(I407,Hoja2!A$3:I$54,7,0)</f>
        <v>NS HERRAMIENTAS</v>
      </c>
      <c r="AB407" s="72" t="str">
        <f>VLOOKUP(I407,Hoja2!A$3:I$54,8,0)</f>
        <v>BUENAS PRACTICAS,  INSPECCIONES OPERACIONALES</v>
      </c>
      <c r="AC407" s="73" t="str">
        <f>VLOOKUP(I407,Hoja2!A$3:I$54,9,0)</f>
        <v>INSPECCIONES PREOPERACIONALES</v>
      </c>
      <c r="AD407" s="84"/>
    </row>
    <row r="408" spans="1:30" ht="23.25" customHeight="1">
      <c r="A408" s="156"/>
      <c r="B408" s="153"/>
      <c r="C408" s="150"/>
      <c r="D408" s="147"/>
      <c r="E408" s="127"/>
      <c r="F408" s="127"/>
      <c r="G408" s="127"/>
      <c r="H408" s="109" t="str">
        <f>VLOOKUP(I408,Hoja2!A$3:I$54,2,0)</f>
        <v>MANTENIMIENTO DE PUENTE GRUAS, LIMPIEZA DE CANALES, MANTENIMIENTO DE INSTALACIONES LOCATIVAS, MANTENIMIENTO Y REPARACION DE POZOS</v>
      </c>
      <c r="I408" s="68" t="s">
        <v>203</v>
      </c>
      <c r="J408" s="109" t="str">
        <f>VLOOKUP(I408,Hoja2!A$3:I$54,3,0)</f>
        <v>LESIONES, FRACTURAS</v>
      </c>
      <c r="K408" s="69"/>
      <c r="L408" s="109" t="str">
        <f>VLOOKUP(I408,Hoja2!A$3:I$54,4,0)</f>
        <v>PG INSPECCIONES, PG EMERGENCIA, REQUISITOS MÍNIMOS DE SEGURIDAD E HIGIENE PARA TRABAJOS EN ALTURAS</v>
      </c>
      <c r="M408" s="109" t="str">
        <f>VLOOKUP(I408,Hoja2!A$3:I$54,5,0)</f>
        <v>ELEMENTOS DE PROTECCIÓN PERSONAL</v>
      </c>
      <c r="N408" s="70">
        <v>6</v>
      </c>
      <c r="O408" s="70">
        <v>3</v>
      </c>
      <c r="P408" s="70">
        <v>25</v>
      </c>
      <c r="Q408" s="70">
        <f t="shared" si="50"/>
        <v>18</v>
      </c>
      <c r="R408" s="70">
        <f t="shared" si="51"/>
        <v>450</v>
      </c>
      <c r="S408" s="70" t="str">
        <f t="shared" si="52"/>
        <v>A-18</v>
      </c>
      <c r="T408" s="62" t="str">
        <f t="shared" si="53"/>
        <v>II</v>
      </c>
      <c r="U408" s="62" t="str">
        <f t="shared" si="54"/>
        <v>No Aceptable o Aceptable con Control Especifico</v>
      </c>
      <c r="V408" s="69">
        <v>6</v>
      </c>
      <c r="W408" s="109" t="str">
        <f>VLOOKUP(I408,Hoja2!A$3:I$54,6,0)</f>
        <v>SECUELA, CALIFICACIÓN DE ENFERMEDAD LABORAL, MUERTE</v>
      </c>
      <c r="X408" s="73"/>
      <c r="Y408" s="73"/>
      <c r="Z408" s="73"/>
      <c r="AA408" s="72" t="str">
        <f>VLOOKUP(I408,Hoja2!A$3:I$54,7,0)</f>
        <v>NS TRABAJO EN ALTURAS</v>
      </c>
      <c r="AB408" s="72" t="str">
        <f>VLOOKUP(I408,Hoja2!A$3:I$54,8,0)</f>
        <v>BUENAS PRACTICAS Y USO DE EPP COLECTIVOS</v>
      </c>
      <c r="AC408" s="73" t="str">
        <f>VLOOKUP(I408,Hoja2!A$3:I$54,9,0)</f>
        <v>USO EPP, LISTAS PREOPERACIONALES</v>
      </c>
      <c r="AD408" s="84"/>
    </row>
    <row r="409" spans="1:30" ht="23.25" customHeight="1">
      <c r="A409" s="156"/>
      <c r="B409" s="153"/>
      <c r="C409" s="150"/>
      <c r="D409" s="147"/>
      <c r="E409" s="127"/>
      <c r="F409" s="127"/>
      <c r="G409" s="127"/>
      <c r="H409" s="109" t="str">
        <f>VLOOKUP(I409,Hoja2!A$3:I$54,2,0)</f>
        <v>INGRESO A POZOS, RED DE ACUEDUCTO, EXCAVACIONES</v>
      </c>
      <c r="I409" s="68" t="s">
        <v>196</v>
      </c>
      <c r="J409" s="109" t="str">
        <f>VLOOKUP(I409,Hoja2!A$3:I$54,3,0)</f>
        <v>INTOXICACIÓN, ASFIXIA</v>
      </c>
      <c r="K409" s="69"/>
      <c r="L409" s="109" t="str">
        <f>VLOOKUP(I409,Hoja2!A$3:I$54,4,0)</f>
        <v>PG INSPECCIONES, PG EMERGENCIA, REQUISITOS MÍNIMOS DE SEGURIDAD E HIGIENE PARA ESPACIOS CONFINADOS</v>
      </c>
      <c r="M409" s="109" t="str">
        <f>VLOOKUP(I409,Hoja2!A$3:I$54,5,0)</f>
        <v>ELEMENTOS DE PROTECCIÓN PERSONAL</v>
      </c>
      <c r="N409" s="70">
        <v>6</v>
      </c>
      <c r="O409" s="70">
        <v>3</v>
      </c>
      <c r="P409" s="70">
        <v>25</v>
      </c>
      <c r="Q409" s="70">
        <f t="shared" si="50"/>
        <v>18</v>
      </c>
      <c r="R409" s="70">
        <f t="shared" si="51"/>
        <v>450</v>
      </c>
      <c r="S409" s="70" t="str">
        <f t="shared" si="52"/>
        <v>A-18</v>
      </c>
      <c r="T409" s="62" t="str">
        <f t="shared" si="53"/>
        <v>II</v>
      </c>
      <c r="U409" s="62" t="str">
        <f t="shared" si="54"/>
        <v>No Aceptable o Aceptable con Control Especifico</v>
      </c>
      <c r="V409" s="69">
        <v>6</v>
      </c>
      <c r="W409" s="109" t="str">
        <f>VLOOKUP(I409,Hoja2!A$3:I$54,6,0)</f>
        <v>SECUELA, CALIFICACIÓN DE ENFERMEDAD LABORAL, MUERTE</v>
      </c>
      <c r="X409" s="73"/>
      <c r="Y409" s="73"/>
      <c r="Z409" s="73"/>
      <c r="AA409" s="72" t="str">
        <f>VLOOKUP(I409,Hoja2!A$3:I$54,7,0)</f>
        <v>NS ESPACIOS CONFINADOS</v>
      </c>
      <c r="AB409" s="72" t="str">
        <f>VLOOKUP(I409,Hoja2!A$3:I$54,8,0)</f>
        <v>BUENAS PRACTICAS, USO DE EPP Y COLECTIVOS</v>
      </c>
      <c r="AC409" s="73" t="str">
        <f>VLOOKUP(I409,Hoja2!A$3:I$54,9,0)</f>
        <v>LISTAS PREOPERACIONALES</v>
      </c>
      <c r="AD409" s="84"/>
    </row>
    <row r="410" spans="1:30" ht="24.75" customHeight="1">
      <c r="A410" s="156"/>
      <c r="B410" s="153"/>
      <c r="C410" s="150"/>
      <c r="D410" s="147"/>
      <c r="E410" s="127"/>
      <c r="F410" s="127"/>
      <c r="G410" s="127"/>
      <c r="H410" s="67" t="str">
        <f>VLOOKUP(I410,Hoja2!A$3:I$54,2,0)</f>
        <v>CARGA Y DESCARGA DE MÁQUINARIAS Y EQUIPOS</v>
      </c>
      <c r="I410" s="68" t="s">
        <v>216</v>
      </c>
      <c r="J410" s="67" t="str">
        <f>VLOOKUP(I410,Hoja2!A$3:I$54,3,0)</f>
        <v>APLASTAMIENTO, ATRAPAMIENTO, AMPUTACIÓN, PÉRDIDAS MATERIALES, FRACTURAS</v>
      </c>
      <c r="K410" s="69"/>
      <c r="L410" s="67" t="str">
        <f>VLOOKUP(I410,Hoja2!A$3:I$54,4,0)</f>
        <v>PG INSPECCIONES, PG EMERGENCIA, REQUISITOS MÍNIMOS DE SEGURIDAD E HIGIENE PARA TRABAJOS EN ALTURAS</v>
      </c>
      <c r="M410" s="67" t="str">
        <f>VLOOKUP(I410,Hoja2!A$3:I$54,5,0)</f>
        <v>NO OBSERVADO</v>
      </c>
      <c r="N410" s="70">
        <v>2</v>
      </c>
      <c r="O410" s="70">
        <v>1</v>
      </c>
      <c r="P410" s="70">
        <v>10</v>
      </c>
      <c r="Q410" s="70">
        <f t="shared" si="50"/>
        <v>2</v>
      </c>
      <c r="R410" s="70">
        <f t="shared" si="51"/>
        <v>20</v>
      </c>
      <c r="S410" s="70" t="str">
        <f t="shared" si="52"/>
        <v>B-2</v>
      </c>
      <c r="T410" s="62" t="str">
        <f t="shared" si="53"/>
        <v>IV</v>
      </c>
      <c r="U410" s="62" t="str">
        <f t="shared" si="54"/>
        <v>Aceptable</v>
      </c>
      <c r="V410" s="69">
        <v>6</v>
      </c>
      <c r="W410" s="67" t="str">
        <f>VLOOKUP(I410,Hoja2!A$3:I$54,6,0)</f>
        <v>SECUELA, CALIFICACIÓN DE ENFERMEDAD LABORAL, MUERTE</v>
      </c>
      <c r="X410" s="73"/>
      <c r="Y410" s="73"/>
      <c r="Z410" s="73"/>
      <c r="AA410" s="72" t="str">
        <f>VLOOKUP(I410,Hoja2!A$3:I$54,7,0)</f>
        <v>NS DE IZAJE</v>
      </c>
      <c r="AB410" s="72" t="str">
        <f>VLOOKUP(I410,Hoja2!A$3:I$54,8,0)</f>
        <v>BUENAS PRACTICAS, INSPECCIONES PREOPERACIONALES</v>
      </c>
      <c r="AC410" s="73" t="str">
        <f>VLOOKUP(I410,Hoja2!A$3:I$54,9,0)</f>
        <v>USO ADECUADO DE LENGUAJE PARA OPERACIONES DE IZAJE</v>
      </c>
      <c r="AD410" s="84"/>
    </row>
    <row r="411" spans="1:30" ht="24.75" customHeight="1">
      <c r="A411" s="156"/>
      <c r="B411" s="153"/>
      <c r="C411" s="150"/>
      <c r="D411" s="147"/>
      <c r="E411" s="127"/>
      <c r="F411" s="127"/>
      <c r="G411" s="127"/>
      <c r="H411" s="67" t="str">
        <f>VLOOKUP(I411,Hoja2!A$3:I$54,2,0)</f>
        <v>AUSENCIA O EXCESO DE LUZ EN UN AMBIENTE</v>
      </c>
      <c r="I411" s="68" t="s">
        <v>47</v>
      </c>
      <c r="J411" s="67" t="str">
        <f>VLOOKUP(I411,Hoja2!A$3:I$54,3,0)</f>
        <v>ESTRÉS, DIFICULTAD PARA VER, CANSANCIO VISUAL</v>
      </c>
      <c r="K411" s="69"/>
      <c r="L411" s="67" t="str">
        <f>VLOOKUP(I411,Hoja2!A$3:I$54,4,0)</f>
        <v>PG INSPECCIONES, PG EMERGENCIA</v>
      </c>
      <c r="M411" s="67" t="str">
        <f>VLOOKUP(I411,Hoja2!A$3:I$54,5,0)</f>
        <v>NO OBSERVADO</v>
      </c>
      <c r="N411" s="70">
        <v>10</v>
      </c>
      <c r="O411" s="70">
        <v>3</v>
      </c>
      <c r="P411" s="70">
        <v>25</v>
      </c>
      <c r="Q411" s="70">
        <f t="shared" si="50"/>
        <v>30</v>
      </c>
      <c r="R411" s="70">
        <f t="shared" si="51"/>
        <v>750</v>
      </c>
      <c r="S411" s="70" t="str">
        <f t="shared" si="52"/>
        <v>MA-30</v>
      </c>
      <c r="T411" s="62" t="str">
        <f t="shared" si="53"/>
        <v>I</v>
      </c>
      <c r="U411" s="62" t="str">
        <f t="shared" si="54"/>
        <v>No Aceptable</v>
      </c>
      <c r="V411" s="69">
        <v>6</v>
      </c>
      <c r="W411" s="67" t="str">
        <f>VLOOKUP(I411,Hoja2!A$3:I$54,6,0)</f>
        <v>SECUELA, CALIFICACIÓN DE ENFERMEDAD LABORAL</v>
      </c>
      <c r="X411" s="73"/>
      <c r="Y411" s="73"/>
      <c r="Z411" s="73"/>
      <c r="AA411" s="72" t="str">
        <f>VLOOKUP(I411,Hoja2!A$3:I$54,7,0)</f>
        <v>N/A</v>
      </c>
      <c r="AB411" s="72" t="str">
        <f>VLOOKUP(I411,Hoja2!A$3:I$54,8,0)</f>
        <v>AUTOCUIDADO E HIGIENE</v>
      </c>
      <c r="AC411" s="73" t="str">
        <f>VLOOKUP(I411,Hoja2!A$3:I$54,9,0)</f>
        <v>PG HIGIENE</v>
      </c>
      <c r="AD411" s="84"/>
    </row>
    <row r="412" spans="1:30" ht="24.75" customHeight="1">
      <c r="A412" s="156"/>
      <c r="B412" s="153"/>
      <c r="C412" s="150"/>
      <c r="D412" s="147"/>
      <c r="E412" s="127"/>
      <c r="F412" s="127"/>
      <c r="G412" s="127"/>
      <c r="H412" s="67" t="str">
        <f>VLOOKUP(I412,Hoja2!A$3:I$54,2,0)</f>
        <v>MÁQUINARIA O EQUIPO</v>
      </c>
      <c r="I412" s="68" t="s">
        <v>54</v>
      </c>
      <c r="J412" s="67" t="str">
        <f>VLOOKUP(I412,Hoja2!A$3:I$54,3,0)</f>
        <v>SORDERA, ESTRÉS, HIPOACUSIA, CEFALÉA, IRRATIBILIDAD</v>
      </c>
      <c r="K412" s="69"/>
      <c r="L412" s="67" t="str">
        <f>VLOOKUP(I412,Hoja2!A$3:I$54,4,0)</f>
        <v>PG INSPECCIONES, PG EMERGENCIA</v>
      </c>
      <c r="M412" s="67" t="str">
        <f>VLOOKUP(I412,Hoja2!A$3:I$54,5,0)</f>
        <v>PVE RUIDO</v>
      </c>
      <c r="N412" s="70">
        <v>10</v>
      </c>
      <c r="O412" s="70">
        <v>4</v>
      </c>
      <c r="P412" s="70">
        <v>25</v>
      </c>
      <c r="Q412" s="70">
        <f t="shared" si="50"/>
        <v>40</v>
      </c>
      <c r="R412" s="70">
        <f t="shared" si="51"/>
        <v>1000</v>
      </c>
      <c r="S412" s="70" t="str">
        <f t="shared" si="52"/>
        <v>MA-40</v>
      </c>
      <c r="T412" s="62" t="str">
        <f t="shared" si="53"/>
        <v>I</v>
      </c>
      <c r="U412" s="62" t="str">
        <f t="shared" si="54"/>
        <v>No Aceptable</v>
      </c>
      <c r="V412" s="69">
        <v>6</v>
      </c>
      <c r="W412" s="67" t="str">
        <f>VLOOKUP(I412,Hoja2!A$3:I$54,6,0)</f>
        <v>SECUELA, CALIFICACIÓN DE ENFERMEDAD LABORAL</v>
      </c>
      <c r="X412" s="73"/>
      <c r="Y412" s="73"/>
      <c r="Z412" s="73"/>
      <c r="AA412" s="72" t="str">
        <f>VLOOKUP(I412,Hoja2!A$3:I$54,7,0)</f>
        <v>N/A</v>
      </c>
      <c r="AB412" s="72" t="str">
        <f>VLOOKUP(I412,Hoja2!A$3:I$54,8,0)</f>
        <v>AUTOCUIDADO E HIGIENE</v>
      </c>
      <c r="AC412" s="73" t="str">
        <f>VLOOKUP(I412,Hoja2!A$3:I$54,9,0)</f>
        <v>FORTALECIMIENTO PV RUIDO</v>
      </c>
      <c r="AD412" s="84"/>
    </row>
    <row r="413" spans="1:30" ht="15">
      <c r="A413" s="156"/>
      <c r="B413" s="153"/>
      <c r="C413" s="150"/>
      <c r="D413" s="147"/>
      <c r="E413" s="127"/>
      <c r="F413" s="127"/>
      <c r="G413" s="127"/>
      <c r="H413" s="67" t="str">
        <f>VLOOKUP(I413,Hoja2!A$3:I$54,2,0)</f>
        <v>MÁQUINARIA O EQUIPO</v>
      </c>
      <c r="I413" s="68" t="s">
        <v>59</v>
      </c>
      <c r="J413" s="67" t="str">
        <f>VLOOKUP(I413,Hoja2!A$3:I$54,3,0)</f>
        <v>MAREOS, VÓMITOS, Y SÍNTOMAS NEURÓLOGICOS</v>
      </c>
      <c r="K413" s="69"/>
      <c r="L413" s="67" t="str">
        <f>VLOOKUP(I413,Hoja2!A$3:I$54,4,0)</f>
        <v>PG INSPECCIONES, PG EMERGENCIA</v>
      </c>
      <c r="M413" s="67" t="str">
        <f>VLOOKUP(I413,Hoja2!A$3:I$54,5,0)</f>
        <v>PVE RUIDO</v>
      </c>
      <c r="N413" s="70">
        <v>2</v>
      </c>
      <c r="O413" s="70">
        <v>3</v>
      </c>
      <c r="P413" s="70">
        <v>10</v>
      </c>
      <c r="Q413" s="70">
        <f t="shared" si="50"/>
        <v>6</v>
      </c>
      <c r="R413" s="70">
        <f t="shared" si="51"/>
        <v>60</v>
      </c>
      <c r="S413" s="70" t="str">
        <f t="shared" si="52"/>
        <v>M-6</v>
      </c>
      <c r="T413" s="62" t="str">
        <f t="shared" si="53"/>
        <v>III</v>
      </c>
      <c r="U413" s="62" t="str">
        <f t="shared" si="54"/>
        <v>Mejorable</v>
      </c>
      <c r="V413" s="69">
        <v>6</v>
      </c>
      <c r="W413" s="67" t="str">
        <f>VLOOKUP(I413,Hoja2!A$3:I$54,6,0)</f>
        <v>SECUELA, CALIFICACIÓN DE ENFERMEDAD LABORAL</v>
      </c>
      <c r="X413" s="73"/>
      <c r="Y413" s="73"/>
      <c r="Z413" s="73"/>
      <c r="AA413" s="72" t="str">
        <f>VLOOKUP(I413,Hoja2!A$3:I$54,7,0)</f>
        <v>N/A</v>
      </c>
      <c r="AB413" s="72" t="str">
        <f>VLOOKUP(I413,Hoja2!A$3:I$54,8,0)</f>
        <v>AUTOCUIDADO</v>
      </c>
      <c r="AC413" s="73" t="str">
        <f>VLOOKUP(I413,Hoja2!A$3:I$54,9,0)</f>
        <v>PG HIGIENE</v>
      </c>
      <c r="AD413" s="84"/>
    </row>
    <row r="414" spans="1:30" ht="15">
      <c r="A414" s="156"/>
      <c r="B414" s="153"/>
      <c r="C414" s="150"/>
      <c r="D414" s="147"/>
      <c r="E414" s="127"/>
      <c r="F414" s="127"/>
      <c r="G414" s="127"/>
      <c r="H414" s="67" t="str">
        <f>VLOOKUP(I414,Hoja2!A$3:I$54,2,0)</f>
        <v>X, GAMMA, ALFA, BETA, NEUTRONES</v>
      </c>
      <c r="I414" s="68" t="s">
        <v>69</v>
      </c>
      <c r="J414" s="67" t="str">
        <f>VLOOKUP(I414,Hoja2!A$3:I$54,3,0)</f>
        <v>QUEMADURAS</v>
      </c>
      <c r="K414" s="69"/>
      <c r="L414" s="67" t="str">
        <f>VLOOKUP(I414,Hoja2!A$3:I$54,4,0)</f>
        <v>PG INSPECCIONES, PG EMERGENCIA</v>
      </c>
      <c r="M414" s="67" t="str">
        <f>VLOOKUP(I414,Hoja2!A$3:I$54,5,0)</f>
        <v>PVE RADIACIÓN</v>
      </c>
      <c r="N414" s="70">
        <v>2</v>
      </c>
      <c r="O414" s="70">
        <v>3</v>
      </c>
      <c r="P414" s="70">
        <v>10</v>
      </c>
      <c r="Q414" s="70">
        <f t="shared" si="50"/>
        <v>6</v>
      </c>
      <c r="R414" s="70">
        <f t="shared" si="51"/>
        <v>60</v>
      </c>
      <c r="S414" s="70" t="str">
        <f t="shared" si="52"/>
        <v>M-6</v>
      </c>
      <c r="T414" s="62" t="str">
        <f t="shared" si="53"/>
        <v>III</v>
      </c>
      <c r="U414" s="62" t="str">
        <f t="shared" si="54"/>
        <v>Mejorable</v>
      </c>
      <c r="V414" s="69">
        <v>6</v>
      </c>
      <c r="W414" s="67" t="str">
        <f>VLOOKUP(I414,Hoja2!A$3:I$54,6,0)</f>
        <v>SECUELA, CALIFICACIÓN DE ENFERMEDAD LABORAL, MUERTE</v>
      </c>
      <c r="X414" s="73"/>
      <c r="Y414" s="73"/>
      <c r="Z414" s="73"/>
      <c r="AA414" s="72" t="str">
        <f>VLOOKUP(I414,Hoja2!A$3:I$54,7,0)</f>
        <v>N/A</v>
      </c>
      <c r="AB414" s="72" t="str">
        <f>VLOOKUP(I414,Hoja2!A$3:I$54,8,0)</f>
        <v>N/A</v>
      </c>
      <c r="AC414" s="73" t="str">
        <f>VLOOKUP(I414,Hoja2!A$3:I$54,9,0)</f>
        <v>FORTALECIMIENTO PVE RADIACIÓN</v>
      </c>
      <c r="AD414" s="84"/>
    </row>
    <row r="415" spans="1:30" ht="25.5">
      <c r="A415" s="156"/>
      <c r="B415" s="153"/>
      <c r="C415" s="150"/>
      <c r="D415" s="147"/>
      <c r="E415" s="127"/>
      <c r="F415" s="127"/>
      <c r="G415" s="127"/>
      <c r="H415" s="67" t="str">
        <f>VLOOKUP(I415,Hoja2!A$3:I$54,2,0)</f>
        <v>POLVOS INORGÁNICOS</v>
      </c>
      <c r="I415" s="68" t="s">
        <v>78</v>
      </c>
      <c r="J415" s="67" t="str">
        <f>VLOOKUP(I415,Hoja2!A$3:I$54,3,0)</f>
        <v>COMPLICACIONES RESPIRATORIAS</v>
      </c>
      <c r="K415" s="69"/>
      <c r="L415" s="67" t="str">
        <f>VLOOKUP(I415,Hoja2!A$3:I$54,4,0)</f>
        <v>PG INSPECCIONES, PG EMERGENCIA, PG RIESGO QUÍMICO</v>
      </c>
      <c r="M415" s="67" t="str">
        <f>VLOOKUP(I415,Hoja2!A$3:I$54,5,0)</f>
        <v>ELEMENTOS DE PROTECCIÓN PERSONAL</v>
      </c>
      <c r="N415" s="70">
        <v>2</v>
      </c>
      <c r="O415" s="70">
        <v>3</v>
      </c>
      <c r="P415" s="70">
        <v>10</v>
      </c>
      <c r="Q415" s="70">
        <f t="shared" si="50"/>
        <v>6</v>
      </c>
      <c r="R415" s="70">
        <f t="shared" si="51"/>
        <v>60</v>
      </c>
      <c r="S415" s="70" t="str">
        <f t="shared" si="52"/>
        <v>M-6</v>
      </c>
      <c r="T415" s="62" t="str">
        <f t="shared" si="53"/>
        <v>III</v>
      </c>
      <c r="U415" s="62" t="str">
        <f t="shared" si="54"/>
        <v>Mejorable</v>
      </c>
      <c r="V415" s="69">
        <v>6</v>
      </c>
      <c r="W415" s="67" t="str">
        <f>VLOOKUP(I415,Hoja2!A$3:I$54,6,0)</f>
        <v>SECUELA, CALIFICACIÓN DE ENFERMEDAD LABORAL</v>
      </c>
      <c r="X415" s="73"/>
      <c r="Y415" s="73"/>
      <c r="Z415" s="73"/>
      <c r="AA415" s="72" t="str">
        <f>VLOOKUP(I415,Hoja2!A$3:I$54,7,0)</f>
        <v>NS QUIMICOS</v>
      </c>
      <c r="AB415" s="72" t="str">
        <f>VLOOKUP(I415,Hoja2!A$3:I$54,8,0)</f>
        <v>BUENAS PRACTICAS Y USO DE EPP</v>
      </c>
      <c r="AC415" s="73" t="str">
        <f>VLOOKUP(I415,Hoja2!A$3:I$54,9,0)</f>
        <v>PG HIGIENE</v>
      </c>
      <c r="AD415" s="84"/>
    </row>
    <row r="416" spans="1:30" ht="25.5">
      <c r="A416" s="156"/>
      <c r="B416" s="153"/>
      <c r="C416" s="150"/>
      <c r="D416" s="147"/>
      <c r="E416" s="127"/>
      <c r="F416" s="127"/>
      <c r="G416" s="127"/>
      <c r="H416" s="67" t="str">
        <f>VLOOKUP(I416,Hoja2!A$3:I$54,2,0)</f>
        <v>MATERIAL PARTICULADO</v>
      </c>
      <c r="I416" s="68" t="s">
        <v>84</v>
      </c>
      <c r="J416" s="67" t="str">
        <f>VLOOKUP(I416,Hoja2!A$3:I$54,3,0)</f>
        <v>COMPLICACIONES RESPIRATORIAS</v>
      </c>
      <c r="K416" s="69"/>
      <c r="L416" s="67" t="str">
        <f>VLOOKUP(I416,Hoja2!A$3:I$54,4,0)</f>
        <v>PG INSPECCIONES, PG EMERGENCIA, PG RIESGO QUÍMICO</v>
      </c>
      <c r="M416" s="67" t="str">
        <f>VLOOKUP(I416,Hoja2!A$3:I$54,5,0)</f>
        <v>ELEMENTOS DE PROTECCIÓN PERSONAL</v>
      </c>
      <c r="N416" s="70">
        <v>2</v>
      </c>
      <c r="O416" s="70">
        <v>1</v>
      </c>
      <c r="P416" s="70">
        <v>10</v>
      </c>
      <c r="Q416" s="70">
        <f t="shared" si="50"/>
        <v>2</v>
      </c>
      <c r="R416" s="70">
        <f t="shared" si="51"/>
        <v>20</v>
      </c>
      <c r="S416" s="70" t="str">
        <f t="shared" si="52"/>
        <v>B-2</v>
      </c>
      <c r="T416" s="62" t="str">
        <f t="shared" si="53"/>
        <v>IV</v>
      </c>
      <c r="U416" s="62" t="str">
        <f t="shared" si="54"/>
        <v>Aceptable</v>
      </c>
      <c r="V416" s="69">
        <v>6</v>
      </c>
      <c r="W416" s="67" t="str">
        <f>VLOOKUP(I416,Hoja2!A$3:I$54,6,0)</f>
        <v>SECUELA, CALIFICACIÓN DE ENFERMEDAD LABORAL</v>
      </c>
      <c r="X416" s="73"/>
      <c r="Y416" s="73"/>
      <c r="Z416" s="73"/>
      <c r="AA416" s="72" t="str">
        <f>VLOOKUP(I416,Hoja2!A$3:I$54,7,0)</f>
        <v>NS QUIMICOS</v>
      </c>
      <c r="AB416" s="72" t="str">
        <f>VLOOKUP(I416,Hoja2!A$3:I$54,8,0)</f>
        <v>BUENAS PRACTICAS Y USO DE EPP</v>
      </c>
      <c r="AC416" s="73" t="str">
        <f>VLOOKUP(I416,Hoja2!A$3:I$54,9,0)</f>
        <v>FORTALECIMIENTO PVE QUÍMICO</v>
      </c>
      <c r="AD416" s="84"/>
    </row>
    <row r="417" spans="1:30" ht="25.5">
      <c r="A417" s="156"/>
      <c r="B417" s="153"/>
      <c r="C417" s="150"/>
      <c r="D417" s="147"/>
      <c r="E417" s="127"/>
      <c r="F417" s="127"/>
      <c r="G417" s="127"/>
      <c r="H417" s="67" t="str">
        <f>VLOOKUP(I417,Hoja2!A$3:I$54,2,0)</f>
        <v>HUMOS METÁLICOS O NO METÁLICOS</v>
      </c>
      <c r="I417" s="68" t="s">
        <v>93</v>
      </c>
      <c r="J417" s="67" t="str">
        <f>VLOOKUP(I417,Hoja2!A$3:I$54,3,0)</f>
        <v>COMPLICACIONES RESPIRATORIAS</v>
      </c>
      <c r="K417" s="69"/>
      <c r="L417" s="67" t="str">
        <f>VLOOKUP(I417,Hoja2!A$3:I$54,4,0)</f>
        <v>PG INSPECCIONES, PG EMERGENCIA, PG RIESGO QUÍMICO</v>
      </c>
      <c r="M417" s="67" t="str">
        <f>VLOOKUP(I417,Hoja2!A$3:I$54,5,0)</f>
        <v>ELEMENTOS DE PROTECCIÓN PERSONAL</v>
      </c>
      <c r="N417" s="70">
        <v>2</v>
      </c>
      <c r="O417" s="70">
        <v>1</v>
      </c>
      <c r="P417" s="70">
        <v>10</v>
      </c>
      <c r="Q417" s="70">
        <f t="shared" si="50"/>
        <v>2</v>
      </c>
      <c r="R417" s="70">
        <f t="shared" si="51"/>
        <v>20</v>
      </c>
      <c r="S417" s="70" t="str">
        <f t="shared" si="52"/>
        <v>B-2</v>
      </c>
      <c r="T417" s="62" t="str">
        <f t="shared" si="53"/>
        <v>IV</v>
      </c>
      <c r="U417" s="62" t="str">
        <f t="shared" si="54"/>
        <v>Aceptable</v>
      </c>
      <c r="V417" s="69">
        <v>6</v>
      </c>
      <c r="W417" s="67" t="str">
        <f>VLOOKUP(I417,Hoja2!A$3:I$54,6,0)</f>
        <v>SECUELA, CALIFICACIÓN DE ENFERMEDAD LABORAL, MUERTE</v>
      </c>
      <c r="X417" s="73"/>
      <c r="Y417" s="73"/>
      <c r="Z417" s="73"/>
      <c r="AA417" s="72" t="str">
        <f>VLOOKUP(I417,Hoja2!A$3:I$54,7,0)</f>
        <v>NS QUIMICOS</v>
      </c>
      <c r="AB417" s="72" t="str">
        <f>VLOOKUP(I417,Hoja2!A$3:I$54,8,0)</f>
        <v>BUENAS PRACTICAS, AUTOCUIDADO Y EPP</v>
      </c>
      <c r="AC417" s="73" t="str">
        <f>VLOOKUP(I417,Hoja2!A$3:I$54,9,0)</f>
        <v>FORTALECIMIENTO PVE QUÍMICO</v>
      </c>
      <c r="AD417" s="84"/>
    </row>
    <row r="418" spans="1:30" ht="15">
      <c r="A418" s="156"/>
      <c r="B418" s="153"/>
      <c r="C418" s="150"/>
      <c r="D418" s="147"/>
      <c r="E418" s="127"/>
      <c r="F418" s="127"/>
      <c r="G418" s="127"/>
      <c r="H418" s="67" t="str">
        <f>VLOOKUP(I418,Hoja2!A$3:I$54,2,0)</f>
        <v>MICROORGANISMOS</v>
      </c>
      <c r="I418" s="68" t="s">
        <v>237</v>
      </c>
      <c r="J418" s="67" t="str">
        <f>VLOOKUP(I418,Hoja2!A$3:I$54,3,0)</f>
        <v>GRIPAS, NAUSEAS, MAREOS, MALESTAR GENERAL</v>
      </c>
      <c r="K418" s="69"/>
      <c r="L418" s="67" t="str">
        <f>VLOOKUP(I418,Hoja2!A$3:I$54,4,0)</f>
        <v>PG INSPECCIONES, PG EMERGENCIA</v>
      </c>
      <c r="M418" s="67" t="str">
        <f>VLOOKUP(I418,Hoja2!A$3:I$54,5,0)</f>
        <v>PVE BIOLÓGICO</v>
      </c>
      <c r="N418" s="70">
        <v>2</v>
      </c>
      <c r="O418" s="70">
        <v>1</v>
      </c>
      <c r="P418" s="70">
        <v>10</v>
      </c>
      <c r="Q418" s="70">
        <f t="shared" si="50"/>
        <v>2</v>
      </c>
      <c r="R418" s="70">
        <f t="shared" si="51"/>
        <v>20</v>
      </c>
      <c r="S418" s="70" t="str">
        <f t="shared" si="52"/>
        <v>B-2</v>
      </c>
      <c r="T418" s="62" t="str">
        <f t="shared" si="53"/>
        <v>IV</v>
      </c>
      <c r="U418" s="62" t="str">
        <f t="shared" si="54"/>
        <v>Aceptable</v>
      </c>
      <c r="V418" s="69">
        <v>6</v>
      </c>
      <c r="W418" s="67" t="str">
        <f>VLOOKUP(I418,Hoja2!A$3:I$54,6,0)</f>
        <v>SECUELA</v>
      </c>
      <c r="X418" s="73"/>
      <c r="Y418" s="73"/>
      <c r="Z418" s="73"/>
      <c r="AA418" s="72" t="str">
        <f>VLOOKUP(I418,Hoja2!A$3:I$54,7,0)</f>
        <v>NS BIOLÓGICO</v>
      </c>
      <c r="AB418" s="72" t="str">
        <f>VLOOKUP(I418,Hoja2!A$3:I$54,8,0)</f>
        <v>N/A</v>
      </c>
      <c r="AC418" s="73" t="str">
        <f>VLOOKUP(I418,Hoja2!A$3:I$54,9,0)</f>
        <v>BUENAS PRACTICAS</v>
      </c>
      <c r="AD418" s="84"/>
    </row>
    <row r="419" spans="1:30" ht="27.75" customHeight="1">
      <c r="A419" s="156"/>
      <c r="B419" s="153"/>
      <c r="C419" s="150"/>
      <c r="D419" s="147"/>
      <c r="E419" s="127"/>
      <c r="F419" s="127"/>
      <c r="G419" s="127"/>
      <c r="H419" s="67" t="str">
        <f>VLOOKUP(I419,Hoja2!A$3:I$54,2,0)</f>
        <v>MICROORGANISMOS EN EL AMBIENTE</v>
      </c>
      <c r="I419" s="68" t="s">
        <v>240</v>
      </c>
      <c r="J419" s="67" t="str">
        <f>VLOOKUP(I419,Hoja2!A$3:I$54,3,0)</f>
        <v>LESIONES EN LA PIEL, MALESTAR GENERAL</v>
      </c>
      <c r="K419" s="69"/>
      <c r="L419" s="67" t="str">
        <f>VLOOKUP(I419,Hoja2!A$3:I$54,4,0)</f>
        <v>PG INSPECCIONES, PG EMERGENCIA</v>
      </c>
      <c r="M419" s="67" t="str">
        <f>VLOOKUP(I419,Hoja2!A$3:I$54,5,0)</f>
        <v>PVE BIOLÓGICO, ELEMENTOS DE PROTECCION PERSONAL</v>
      </c>
      <c r="N419" s="70">
        <v>2</v>
      </c>
      <c r="O419" s="70">
        <v>3</v>
      </c>
      <c r="P419" s="70">
        <v>10</v>
      </c>
      <c r="Q419" s="70">
        <f t="shared" si="50"/>
        <v>6</v>
      </c>
      <c r="R419" s="70">
        <f t="shared" si="51"/>
        <v>60</v>
      </c>
      <c r="S419" s="70" t="str">
        <f t="shared" si="52"/>
        <v>M-6</v>
      </c>
      <c r="T419" s="62" t="str">
        <f t="shared" si="53"/>
        <v>III</v>
      </c>
      <c r="U419" s="62" t="str">
        <f t="shared" si="54"/>
        <v>Mejorable</v>
      </c>
      <c r="V419" s="69">
        <v>6</v>
      </c>
      <c r="W419" s="67" t="str">
        <f>VLOOKUP(I419,Hoja2!A$3:I$54,6,0)</f>
        <v>SECUELA, CALIFICACIÓN DE ENFERMEDAD LABORAL, MUERTE</v>
      </c>
      <c r="X419" s="73"/>
      <c r="Y419" s="73"/>
      <c r="Z419" s="73"/>
      <c r="AA419" s="72" t="str">
        <f>VLOOKUP(I419,Hoja2!A$3:I$54,7,0)</f>
        <v>NS BIOLÓGICO</v>
      </c>
      <c r="AB419" s="72" t="str">
        <f>VLOOKUP(I419,Hoja2!A$3:I$54,8,0)</f>
        <v>AUTOCIODADO E HIGIENE, USO DE EPP</v>
      </c>
      <c r="AC419" s="73" t="str">
        <f>VLOOKUP(I419,Hoja2!A$3:I$54,9,0)</f>
        <v>N/A</v>
      </c>
      <c r="AD419" s="84"/>
    </row>
    <row r="420" spans="1:30" ht="27.75" customHeight="1">
      <c r="A420" s="156"/>
      <c r="B420" s="153"/>
      <c r="C420" s="150"/>
      <c r="D420" s="147"/>
      <c r="E420" s="127"/>
      <c r="F420" s="127"/>
      <c r="G420" s="127"/>
      <c r="H420" s="67" t="str">
        <f>VLOOKUP(I420,Hoja2!A$3:I$54,2,0)</f>
        <v>HONGOS</v>
      </c>
      <c r="I420" s="68" t="s">
        <v>113</v>
      </c>
      <c r="J420" s="67" t="str">
        <f>VLOOKUP(I420,Hoja2!A$3:I$54,3,0)</f>
        <v>LESIONES EN LA PIEL</v>
      </c>
      <c r="K420" s="69"/>
      <c r="L420" s="67" t="str">
        <f>VLOOKUP(I420,Hoja2!A$3:I$54,4,0)</f>
        <v>PG INSPECCIONES, PG EMERGENCIA</v>
      </c>
      <c r="M420" s="67" t="str">
        <f>VLOOKUP(I420,Hoja2!A$3:I$54,5,0)</f>
        <v>PVE BIOLÓGICO</v>
      </c>
      <c r="N420" s="70">
        <v>2</v>
      </c>
      <c r="O420" s="70">
        <v>1</v>
      </c>
      <c r="P420" s="70">
        <v>10</v>
      </c>
      <c r="Q420" s="70">
        <f t="shared" si="50"/>
        <v>2</v>
      </c>
      <c r="R420" s="70">
        <f t="shared" si="51"/>
        <v>20</v>
      </c>
      <c r="S420" s="70" t="str">
        <f t="shared" si="52"/>
        <v>B-2</v>
      </c>
      <c r="T420" s="62" t="str">
        <f t="shared" si="53"/>
        <v>IV</v>
      </c>
      <c r="U420" s="62" t="str">
        <f t="shared" si="54"/>
        <v>Aceptable</v>
      </c>
      <c r="V420" s="69">
        <v>6</v>
      </c>
      <c r="W420" s="67" t="str">
        <f>VLOOKUP(I420,Hoja2!A$3:I$54,6,0)</f>
        <v>SECUELA</v>
      </c>
      <c r="X420" s="73"/>
      <c r="Y420" s="73"/>
      <c r="Z420" s="73"/>
      <c r="AA420" s="72" t="str">
        <f>VLOOKUP(I420,Hoja2!A$3:I$54,7,0)</f>
        <v>NS BIOLÓGICO</v>
      </c>
      <c r="AB420" s="72" t="str">
        <f>VLOOKUP(I420,Hoja2!A$3:I$54,8,0)</f>
        <v>AUTOCUIDADO E HIGIENE, USO DE EPP</v>
      </c>
      <c r="AC420" s="73" t="str">
        <f>VLOOKUP(I420,Hoja2!A$3:I$54,9,0)</f>
        <v>N/A</v>
      </c>
      <c r="AD420" s="84"/>
    </row>
    <row r="421" spans="1:30" ht="27.75" customHeight="1">
      <c r="A421" s="156"/>
      <c r="B421" s="153"/>
      <c r="C421" s="150"/>
      <c r="D421" s="147"/>
      <c r="E421" s="127"/>
      <c r="F421" s="127"/>
      <c r="G421" s="127"/>
      <c r="H421" s="67" t="str">
        <f>VLOOKUP(I421,Hoja2!A$3:I$54,2,0)</f>
        <v>FLUIDOS</v>
      </c>
      <c r="I421" s="68" t="s">
        <v>117</v>
      </c>
      <c r="J421" s="67" t="str">
        <f>VLOOKUP(I421,Hoja2!A$3:I$54,3,0)</f>
        <v>LESIONES DÉRMICAS</v>
      </c>
      <c r="K421" s="69"/>
      <c r="L421" s="67" t="str">
        <f>VLOOKUP(I421,Hoja2!A$3:I$54,4,0)</f>
        <v>PG INSPECCIONES, PG EMERGENCIA</v>
      </c>
      <c r="M421" s="67" t="str">
        <f>VLOOKUP(I421,Hoja2!A$3:I$54,5,0)</f>
        <v>PVE BIOLÓGICO, ELEMENTOS DE PROTECCION PERSONAL</v>
      </c>
      <c r="N421" s="70">
        <v>2</v>
      </c>
      <c r="O421" s="70">
        <v>4</v>
      </c>
      <c r="P421" s="70">
        <v>25</v>
      </c>
      <c r="Q421" s="70">
        <f t="shared" si="50"/>
        <v>8</v>
      </c>
      <c r="R421" s="70">
        <f t="shared" si="51"/>
        <v>200</v>
      </c>
      <c r="S421" s="70" t="str">
        <f t="shared" si="52"/>
        <v>M-8</v>
      </c>
      <c r="T421" s="62" t="str">
        <f t="shared" si="53"/>
        <v>II</v>
      </c>
      <c r="U421" s="62" t="str">
        <f t="shared" si="54"/>
        <v>No Aceptable o Aceptable con Control Especifico</v>
      </c>
      <c r="V421" s="69">
        <v>6</v>
      </c>
      <c r="W421" s="67" t="str">
        <f>VLOOKUP(I421,Hoja2!A$3:I$54,6,0)</f>
        <v>SECUELA, CALIFICACIÓN DE ENFERMEDAD LABORAL, MUERTE</v>
      </c>
      <c r="X421" s="73"/>
      <c r="Y421" s="73"/>
      <c r="Z421" s="73"/>
      <c r="AA421" s="72" t="str">
        <f>VLOOKUP(I421,Hoja2!A$3:I$54,7,0)</f>
        <v>NS BIOLÓGICO</v>
      </c>
      <c r="AB421" s="72" t="str">
        <f>VLOOKUP(I421,Hoja2!A$3:I$54,8,0)</f>
        <v>AUTOCUIDADO E HIGIENE, USO DE EPP</v>
      </c>
      <c r="AC421" s="73" t="str">
        <f>VLOOKUP(I421,Hoja2!A$3:I$54,9,0)</f>
        <v>N/A</v>
      </c>
      <c r="AD421" s="84"/>
    </row>
    <row r="422" spans="1:30" ht="25.5">
      <c r="A422" s="156"/>
      <c r="B422" s="153"/>
      <c r="C422" s="150"/>
      <c r="D422" s="147"/>
      <c r="E422" s="127"/>
      <c r="F422" s="127"/>
      <c r="G422" s="127"/>
      <c r="H422" s="67" t="str">
        <f>VLOOKUP(I422,Hoja2!A$3:I$54,2,0)</f>
        <v>PARÁSITOS</v>
      </c>
      <c r="I422" s="68" t="s">
        <v>119</v>
      </c>
      <c r="J422" s="67" t="str">
        <f>VLOOKUP(I422,Hoja2!A$3:I$54,3,0)</f>
        <v>LESIONES, INFECCIONES PARASITARIAS</v>
      </c>
      <c r="K422" s="69"/>
      <c r="L422" s="67" t="str">
        <f>VLOOKUP(I422,Hoja2!A$3:I$54,4,0)</f>
        <v>PG INSPECCIONES, PG EMERGENCIA</v>
      </c>
      <c r="M422" s="67" t="str">
        <f>VLOOKUP(I422,Hoja2!A$3:I$54,5,0)</f>
        <v>PVE BIOLÓGICO, ELEMENTOS DE PROTECCION PERSONAL</v>
      </c>
      <c r="N422" s="70">
        <v>2</v>
      </c>
      <c r="O422" s="70">
        <v>2</v>
      </c>
      <c r="P422" s="70">
        <v>10</v>
      </c>
      <c r="Q422" s="70">
        <f t="shared" si="50"/>
        <v>4</v>
      </c>
      <c r="R422" s="70">
        <f t="shared" si="51"/>
        <v>40</v>
      </c>
      <c r="S422" s="70" t="str">
        <f t="shared" si="52"/>
        <v>B-4</v>
      </c>
      <c r="T422" s="62" t="str">
        <f t="shared" si="53"/>
        <v>III</v>
      </c>
      <c r="U422" s="62" t="str">
        <f t="shared" si="54"/>
        <v>Mejorable</v>
      </c>
      <c r="V422" s="69">
        <v>6</v>
      </c>
      <c r="W422" s="67" t="str">
        <f>VLOOKUP(I422,Hoja2!A$3:I$54,6,0)</f>
        <v>SECUELA</v>
      </c>
      <c r="X422" s="73"/>
      <c r="Y422" s="73"/>
      <c r="Z422" s="73"/>
      <c r="AA422" s="72" t="str">
        <f>VLOOKUP(I422,Hoja2!A$3:I$54,7,0)</f>
        <v>NS BIOLÓGICO</v>
      </c>
      <c r="AB422" s="72" t="str">
        <f>VLOOKUP(I422,Hoja2!A$3:I$54,8,0)</f>
        <v>AUTOCUIDADO E HIGIENE, USO DE EPP</v>
      </c>
      <c r="AC422" s="73" t="str">
        <f>VLOOKUP(I422,Hoja2!A$3:I$54,9,0)</f>
        <v>N/A</v>
      </c>
      <c r="AD422" s="84"/>
    </row>
    <row r="423" spans="1:30" ht="25.5">
      <c r="A423" s="156"/>
      <c r="B423" s="153"/>
      <c r="C423" s="150"/>
      <c r="D423" s="147"/>
      <c r="E423" s="127"/>
      <c r="F423" s="127"/>
      <c r="G423" s="127"/>
      <c r="H423" s="67" t="str">
        <f>VLOOKUP(I423,Hoja2!A$3:I$54,2,0)</f>
        <v>ANIMALES VIVOS</v>
      </c>
      <c r="I423" s="68" t="s">
        <v>122</v>
      </c>
      <c r="J423" s="67" t="str">
        <f>VLOOKUP(I423,Hoja2!A$3:I$54,3,0)</f>
        <v>LESIONES EN TEJIDOS, INFECCIONES, ENFERMADES INFECTOCONTAGIOSAS</v>
      </c>
      <c r="K423" s="69"/>
      <c r="L423" s="67" t="str">
        <f>VLOOKUP(I423,Hoja2!A$3:I$54,4,0)</f>
        <v>PG INSPECCIONES, PG EMERGENCIA</v>
      </c>
      <c r="M423" s="67" t="str">
        <f>VLOOKUP(I423,Hoja2!A$3:I$54,5,0)</f>
        <v>ELEMENTOS DE PROTECCIÓN PERSONAL</v>
      </c>
      <c r="N423" s="70">
        <v>2</v>
      </c>
      <c r="O423" s="70">
        <v>2</v>
      </c>
      <c r="P423" s="70">
        <v>10</v>
      </c>
      <c r="Q423" s="70">
        <f t="shared" si="50"/>
        <v>4</v>
      </c>
      <c r="R423" s="70">
        <f t="shared" si="51"/>
        <v>40</v>
      </c>
      <c r="S423" s="70" t="str">
        <f t="shared" si="52"/>
        <v>B-4</v>
      </c>
      <c r="T423" s="62" t="str">
        <f t="shared" si="53"/>
        <v>III</v>
      </c>
      <c r="U423" s="62" t="str">
        <f t="shared" si="54"/>
        <v>Mejorable</v>
      </c>
      <c r="V423" s="69">
        <v>6</v>
      </c>
      <c r="W423" s="67" t="str">
        <f>VLOOKUP(I423,Hoja2!A$3:I$54,6,0)</f>
        <v>SECUELA, CALIFICACIÓN DE ENFERMEDAD LABORAL, MUERTE</v>
      </c>
      <c r="X423" s="73"/>
      <c r="Y423" s="73"/>
      <c r="Z423" s="73"/>
      <c r="AA423" s="72" t="str">
        <f>VLOOKUP(I423,Hoja2!A$3:I$54,7,0)</f>
        <v>NS BIOLÓGICO</v>
      </c>
      <c r="AB423" s="72" t="str">
        <f>VLOOKUP(I423,Hoja2!A$3:I$54,8,0)</f>
        <v>AUTOCUIDADO E HIGIENE, USO DE EPP</v>
      </c>
      <c r="AC423" s="73" t="str">
        <f>VLOOKUP(I423,Hoja2!A$3:I$54,9,0)</f>
        <v>BUENAS PRACTICAS</v>
      </c>
      <c r="AD423" s="84"/>
    </row>
    <row r="424" spans="1:30" ht="38.25">
      <c r="A424" s="156"/>
      <c r="B424" s="153"/>
      <c r="C424" s="150"/>
      <c r="D424" s="147"/>
      <c r="E424" s="127"/>
      <c r="F424" s="127"/>
      <c r="G424" s="127"/>
      <c r="H424" s="67" t="str">
        <f>VLOOKUP(I424,Hoja2!A$3:I$54,2,0)</f>
        <v>CARGA DE UN PESO MAYOR AL RECOMENDADO</v>
      </c>
      <c r="I424" s="68" t="s">
        <v>125</v>
      </c>
      <c r="J424" s="67" t="str">
        <f>VLOOKUP(I424,Hoja2!A$3:I$54,3,0)</f>
        <v>LESIONES OSTEOMUSCULARES</v>
      </c>
      <c r="K424" s="69"/>
      <c r="L424" s="67" t="str">
        <f>VLOOKUP(I424,Hoja2!A$3:I$54,4,0)</f>
        <v>PG INSPECCIONES, PG EMERGENCIA</v>
      </c>
      <c r="M424" s="67" t="str">
        <f>VLOOKUP(I424,Hoja2!A$3:I$54,5,0)</f>
        <v>PVE BIOMECÁNICO, PROGRAMA PAUSAS ACTIVAS, PG MEDICINA PREVENTIVA Y DEL TRABAJO</v>
      </c>
      <c r="N424" s="70">
        <v>2</v>
      </c>
      <c r="O424" s="70">
        <v>3</v>
      </c>
      <c r="P424" s="70">
        <v>10</v>
      </c>
      <c r="Q424" s="70">
        <f t="shared" si="50"/>
        <v>6</v>
      </c>
      <c r="R424" s="70">
        <f t="shared" si="51"/>
        <v>60</v>
      </c>
      <c r="S424" s="70" t="str">
        <f t="shared" si="52"/>
        <v>M-6</v>
      </c>
      <c r="T424" s="62" t="str">
        <f t="shared" si="53"/>
        <v>III</v>
      </c>
      <c r="U424" s="62" t="str">
        <f t="shared" si="54"/>
        <v>Mejorable</v>
      </c>
      <c r="V424" s="69">
        <v>6</v>
      </c>
      <c r="W424" s="67" t="str">
        <f>VLOOKUP(I424,Hoja2!A$3:I$54,6,0)</f>
        <v>SECUELA, CALIFICACIÓN DE ENFERMEDAD LABORAL</v>
      </c>
      <c r="X424" s="73"/>
      <c r="Y424" s="73"/>
      <c r="Z424" s="73"/>
      <c r="AA424" s="72" t="str">
        <f>VLOOKUP(I424,Hoja2!A$3:I$54,7,0)</f>
        <v>NS MANEJO DE CARGAS</v>
      </c>
      <c r="AB424" s="72" t="str">
        <f>VLOOKUP(I424,Hoja2!A$3:I$54,8,0)</f>
        <v>LEVANTAMIENTO MANUAL Y MECÁNICO DE CARGAS</v>
      </c>
      <c r="AC424" s="73" t="str">
        <f>VLOOKUP(I424,Hoja2!A$3:I$54,9,0)</f>
        <v>FORTALECIMIENTO PVE BIOMECÁNICO</v>
      </c>
      <c r="AD424" s="84"/>
    </row>
    <row r="425" spans="1:30" ht="40.5">
      <c r="A425" s="156"/>
      <c r="B425" s="153"/>
      <c r="C425" s="150"/>
      <c r="D425" s="147"/>
      <c r="E425" s="127"/>
      <c r="F425" s="127"/>
      <c r="G425" s="127"/>
      <c r="H425" s="67" t="str">
        <f>VLOOKUP(I425,Hoja2!A$3:I$54,2,0)</f>
        <v>FORZADAS, PROLONGADAS EN PERSONAL OPERATIVO</v>
      </c>
      <c r="I425" s="68" t="s">
        <v>243</v>
      </c>
      <c r="J425" s="67" t="str">
        <f>VLOOKUP(I425,Hoja2!A$3:I$54,3,0)</f>
        <v>DOLOR DE ESPALDA, LESIONES EN LA COLUMNA</v>
      </c>
      <c r="K425" s="69"/>
      <c r="L425" s="67" t="str">
        <f>VLOOKUP(I425,Hoja2!A$3:I$54,4,0)</f>
        <v>PG INSPECCIONES, PG EMERGENCIA</v>
      </c>
      <c r="M425" s="67" t="str">
        <f>VLOOKUP(I425,Hoja2!A$3:I$54,5,0)</f>
        <v>PVE BIOMECÁNICO, EXÁMENES PERIODICOS, PG MEDICINA PREVENTIVA Y DEL TRABAJO</v>
      </c>
      <c r="N425" s="70">
        <v>2</v>
      </c>
      <c r="O425" s="70">
        <v>3</v>
      </c>
      <c r="P425" s="70">
        <v>25</v>
      </c>
      <c r="Q425" s="70">
        <f t="shared" si="50"/>
        <v>6</v>
      </c>
      <c r="R425" s="70">
        <f t="shared" si="51"/>
        <v>150</v>
      </c>
      <c r="S425" s="70" t="str">
        <f t="shared" si="52"/>
        <v>M-6</v>
      </c>
      <c r="T425" s="62" t="str">
        <f t="shared" si="53"/>
        <v>II</v>
      </c>
      <c r="U425" s="62" t="str">
        <f t="shared" si="54"/>
        <v>No Aceptable o Aceptable con Control Especifico</v>
      </c>
      <c r="V425" s="69">
        <v>6</v>
      </c>
      <c r="W425" s="67" t="str">
        <f>VLOOKUP(I425,Hoja2!A$3:I$54,6,0)</f>
        <v>SECUELA, CALIFICACIÓN DE ENFERMEDAD LABORAL</v>
      </c>
      <c r="X425" s="73"/>
      <c r="Y425" s="73"/>
      <c r="Z425" s="73"/>
      <c r="AA425" s="72" t="str">
        <f>VLOOKUP(I425,Hoja2!A$3:I$54,7,0)</f>
        <v>NS MANEJO DE CARGAS</v>
      </c>
      <c r="AB425" s="72" t="str">
        <f>VLOOKUP(I425,Hoja2!A$3:I$54,8,0)</f>
        <v>HIGIENE POSTURAL</v>
      </c>
      <c r="AC425" s="73" t="str">
        <f>VLOOKUP(I425,Hoja2!A$3:I$54,9,0)</f>
        <v>FORTALECIMIENTO PVE BIOMECÁNICO</v>
      </c>
      <c r="AD425" s="84"/>
    </row>
    <row r="426" spans="1:30" ht="40.5">
      <c r="A426" s="156"/>
      <c r="B426" s="153"/>
      <c r="C426" s="150"/>
      <c r="D426" s="147"/>
      <c r="E426" s="127"/>
      <c r="F426" s="127"/>
      <c r="G426" s="127"/>
      <c r="H426" s="67" t="str">
        <f>VLOOKUP(I426,Hoja2!A$3:I$54,2,0)</f>
        <v>HIGIENE POSTURAL, MOVIMIENTOS REPETITIVOS</v>
      </c>
      <c r="I426" s="68" t="s">
        <v>245</v>
      </c>
      <c r="J426" s="67" t="str">
        <f>VLOOKUP(I426,Hoja2!A$3:I$54,3,0)</f>
        <v>LESIONES OSTEOMUSCULARES, TRANSTORNO DE TRAUMA ACUMULATIVO</v>
      </c>
      <c r="K426" s="69"/>
      <c r="L426" s="67" t="str">
        <f>VLOOKUP(I426,Hoja2!A$3:I$54,4,0)</f>
        <v>PG INSPECCIONES, PG EMERGENCIA</v>
      </c>
      <c r="M426" s="67" t="str">
        <f>VLOOKUP(I426,Hoja2!A$3:I$54,5,0)</f>
        <v>PVE BIOMECÁNICO, PG MEDICINA PREVENTIVA Y DEL TRABAJO</v>
      </c>
      <c r="N426" s="70">
        <v>2</v>
      </c>
      <c r="O426" s="70">
        <v>3</v>
      </c>
      <c r="P426" s="70">
        <v>25</v>
      </c>
      <c r="Q426" s="70">
        <f t="shared" si="50"/>
        <v>6</v>
      </c>
      <c r="R426" s="70">
        <f t="shared" si="51"/>
        <v>150</v>
      </c>
      <c r="S426" s="70" t="str">
        <f t="shared" si="52"/>
        <v>M-6</v>
      </c>
      <c r="T426" s="62" t="str">
        <f t="shared" si="53"/>
        <v>II</v>
      </c>
      <c r="U426" s="62" t="str">
        <f t="shared" si="54"/>
        <v>No Aceptable o Aceptable con Control Especifico</v>
      </c>
      <c r="V426" s="69">
        <v>6</v>
      </c>
      <c r="W426" s="67" t="str">
        <f>VLOOKUP(I426,Hoja2!A$3:I$54,6,0)</f>
        <v>SECUELA, CALIFICACIÓN DE ENFERMEDAD LABORAL</v>
      </c>
      <c r="X426" s="73"/>
      <c r="Y426" s="73"/>
      <c r="Z426" s="73"/>
      <c r="AA426" s="72" t="str">
        <f>VLOOKUP(I426,Hoja2!A$3:I$54,7,0)</f>
        <v>NS MANEJO DE CARGAS</v>
      </c>
      <c r="AB426" s="72" t="str">
        <f>VLOOKUP(I426,Hoja2!A$3:I$54,8,0)</f>
        <v>HIGIENE POSTURAL</v>
      </c>
      <c r="AC426" s="73" t="str">
        <f>VLOOKUP(I426,Hoja2!A$3:I$54,9,0)</f>
        <v>FORTALECIMIENTO PVE BIOMECÁNICO</v>
      </c>
      <c r="AD426" s="84"/>
    </row>
    <row r="427" spans="1:30" ht="25.5">
      <c r="A427" s="156"/>
      <c r="B427" s="153"/>
      <c r="C427" s="150"/>
      <c r="D427" s="147"/>
      <c r="E427" s="127"/>
      <c r="F427" s="127"/>
      <c r="G427" s="127"/>
      <c r="H427" s="67" t="str">
        <f>VLOOKUP(I427,Hoja2!A$3:I$54,2,0)</f>
        <v>RELACIONES, COHESIÓN, CALIDAD DE INTERACCIONES NO EFECTIVA, NO HAY TRABAJO EN EQUIPO</v>
      </c>
      <c r="I427" s="68" t="s">
        <v>141</v>
      </c>
      <c r="J427" s="67" t="str">
        <f>VLOOKUP(I427,Hoja2!A$3:I$54,3,0)</f>
        <v>ENFERMEDADES DIGESTIVAS, IRRITABILIDAD</v>
      </c>
      <c r="K427" s="69"/>
      <c r="L427" s="67" t="str">
        <f>VLOOKUP(I427,Hoja2!A$3:I$54,4,0)</f>
        <v>N/A</v>
      </c>
      <c r="M427" s="67" t="str">
        <f>VLOOKUP(I427,Hoja2!A$3:I$54,5,0)</f>
        <v>PVE PSICOSOCIAL</v>
      </c>
      <c r="N427" s="70">
        <v>2</v>
      </c>
      <c r="O427" s="70">
        <v>3</v>
      </c>
      <c r="P427" s="70">
        <v>10</v>
      </c>
      <c r="Q427" s="70">
        <f t="shared" si="50"/>
        <v>6</v>
      </c>
      <c r="R427" s="70">
        <f t="shared" si="51"/>
        <v>60</v>
      </c>
      <c r="S427" s="70" t="str">
        <f t="shared" si="52"/>
        <v>M-6</v>
      </c>
      <c r="T427" s="62" t="str">
        <f t="shared" si="53"/>
        <v>III</v>
      </c>
      <c r="U427" s="62" t="str">
        <f t="shared" si="54"/>
        <v>Mejorable</v>
      </c>
      <c r="V427" s="69">
        <v>6</v>
      </c>
      <c r="W427" s="67" t="str">
        <f>VLOOKUP(I427,Hoja2!A$3:I$54,6,0)</f>
        <v>SECUELA, CALIFICACIÓN DE ENFERMEDAD LABORAL</v>
      </c>
      <c r="X427" s="73"/>
      <c r="Y427" s="73"/>
      <c r="Z427" s="73"/>
      <c r="AA427" s="72" t="str">
        <f>VLOOKUP(I427,Hoja2!A$3:I$54,7,0)</f>
        <v>N/A</v>
      </c>
      <c r="AB427" s="72" t="str">
        <f>VLOOKUP(I427,Hoja2!A$3:I$54,8,0)</f>
        <v>N/A</v>
      </c>
      <c r="AC427" s="73" t="str">
        <f>VLOOKUP(I427,Hoja2!A$3:I$54,9,0)</f>
        <v>FORTALECIMIENTO PVE PSICOSOCIAL</v>
      </c>
      <c r="AD427" s="84"/>
    </row>
    <row r="428" spans="1:30" ht="25.5">
      <c r="A428" s="156"/>
      <c r="B428" s="153"/>
      <c r="C428" s="150"/>
      <c r="D428" s="147"/>
      <c r="E428" s="127"/>
      <c r="F428" s="127"/>
      <c r="G428" s="127"/>
      <c r="H428" s="67" t="str">
        <f>VLOOKUP(I428,Hoja2!A$3:I$54,2,0)</f>
        <v>CARGA MENTAL, DEMANDAS EMOCIONALES, INESPECIFICIDAD DE DEFINICIÓN DE ROLES, MONOTONÍA</v>
      </c>
      <c r="I428" s="68" t="s">
        <v>146</v>
      </c>
      <c r="J428" s="67" t="str">
        <f>VLOOKUP(I428,Hoja2!A$3:I$54,3,0)</f>
        <v>ESTRÉS, CEFALÉA, IRRITABILIDAD</v>
      </c>
      <c r="K428" s="69"/>
      <c r="L428" s="67" t="str">
        <f>VLOOKUP(I428,Hoja2!A$3:I$54,4,0)</f>
        <v>N/A</v>
      </c>
      <c r="M428" s="67" t="str">
        <f>VLOOKUP(I428,Hoja2!A$3:I$54,5,0)</f>
        <v>PVE PSICOSOCIAL</v>
      </c>
      <c r="N428" s="70">
        <v>2</v>
      </c>
      <c r="O428" s="70">
        <v>1</v>
      </c>
      <c r="P428" s="70">
        <v>10</v>
      </c>
      <c r="Q428" s="70">
        <f t="shared" si="50"/>
        <v>2</v>
      </c>
      <c r="R428" s="70">
        <f t="shared" si="51"/>
        <v>20</v>
      </c>
      <c r="S428" s="70" t="str">
        <f t="shared" si="52"/>
        <v>B-2</v>
      </c>
      <c r="T428" s="62" t="str">
        <f t="shared" si="53"/>
        <v>IV</v>
      </c>
      <c r="U428" s="62" t="str">
        <f t="shared" si="54"/>
        <v>Aceptable</v>
      </c>
      <c r="V428" s="69">
        <v>6</v>
      </c>
      <c r="W428" s="67" t="str">
        <f>VLOOKUP(I428,Hoja2!A$3:I$54,6,0)</f>
        <v>SECUELA, CALIFICACIÓN DE ENFERMEDAD LABORAL</v>
      </c>
      <c r="X428" s="73"/>
      <c r="Y428" s="73"/>
      <c r="Z428" s="73"/>
      <c r="AA428" s="72" t="str">
        <f>VLOOKUP(I428,Hoja2!A$3:I$54,7,0)</f>
        <v>N/A</v>
      </c>
      <c r="AB428" s="72" t="str">
        <f>VLOOKUP(I428,Hoja2!A$3:I$54,8,0)</f>
        <v>N/A</v>
      </c>
      <c r="AC428" s="73" t="str">
        <f>VLOOKUP(I428,Hoja2!A$3:I$54,9,0)</f>
        <v>FORTALECIMIENTO PVE PSICOSOCIAL</v>
      </c>
      <c r="AD428" s="84"/>
    </row>
    <row r="429" spans="1:30" ht="38.25">
      <c r="A429" s="156"/>
      <c r="B429" s="153"/>
      <c r="C429" s="150"/>
      <c r="D429" s="147"/>
      <c r="E429" s="127"/>
      <c r="F429" s="127"/>
      <c r="G429" s="127"/>
      <c r="H429" s="67" t="str">
        <f>VLOOKUP(I429,Hoja2!A$3:I$54,2,0)</f>
        <v>TECNOLOGÍA NO AVANZADA, COMUNICACIÓN NO EFECTIVA, SOBRECARGA CUANTITATIVA Y CUALITATIVA, NO HAY VARIACIÓN EN FORMA DE TRABAJO</v>
      </c>
      <c r="I429" s="68" t="s">
        <v>149</v>
      </c>
      <c r="J429" s="67" t="str">
        <f>VLOOKUP(I429,Hoja2!A$3:I$54,3,0)</f>
        <v>ENFERMEDADES DIGESTIVAS, IRRITABILIDAD</v>
      </c>
      <c r="K429" s="69"/>
      <c r="L429" s="67" t="str">
        <f>VLOOKUP(I429,Hoja2!A$3:I$54,4,0)</f>
        <v>N/A</v>
      </c>
      <c r="M429" s="67" t="str">
        <f>VLOOKUP(I429,Hoja2!A$3:I$54,5,0)</f>
        <v>PVE PSICOSOCIAL</v>
      </c>
      <c r="N429" s="70">
        <v>2</v>
      </c>
      <c r="O429" s="70">
        <v>2</v>
      </c>
      <c r="P429" s="70">
        <v>10</v>
      </c>
      <c r="Q429" s="70">
        <f t="shared" si="50"/>
        <v>4</v>
      </c>
      <c r="R429" s="70">
        <f t="shared" si="51"/>
        <v>40</v>
      </c>
      <c r="S429" s="70" t="str">
        <f t="shared" si="52"/>
        <v>B-4</v>
      </c>
      <c r="T429" s="66" t="str">
        <f t="shared" si="53"/>
        <v>III</v>
      </c>
      <c r="U429" s="66" t="str">
        <f t="shared" si="54"/>
        <v>Mejorable</v>
      </c>
      <c r="V429" s="69">
        <v>6</v>
      </c>
      <c r="W429" s="67" t="str">
        <f>VLOOKUP(I429,Hoja2!A$3:I$54,6,0)</f>
        <v>SECUELA, CALIFICACIÓN DE ENFERMEDAD LABORAL</v>
      </c>
      <c r="X429" s="73"/>
      <c r="Y429" s="73"/>
      <c r="Z429" s="73"/>
      <c r="AA429" s="72" t="str">
        <f>VLOOKUP(I429,Hoja2!A$3:I$54,7,0)</f>
        <v>N/A</v>
      </c>
      <c r="AB429" s="72" t="str">
        <f>VLOOKUP(I429,Hoja2!A$3:I$54,8,0)</f>
        <v>N/A</v>
      </c>
      <c r="AC429" s="73" t="str">
        <f>VLOOKUP(I429,Hoja2!A$3:I$54,9,0)</f>
        <v>FORTALECIMIENTO PVE PSICOSOCIAL</v>
      </c>
      <c r="AD429" s="84"/>
    </row>
    <row r="430" spans="1:30" ht="25.5">
      <c r="A430" s="156"/>
      <c r="B430" s="153"/>
      <c r="C430" s="150"/>
      <c r="D430" s="147"/>
      <c r="E430" s="127"/>
      <c r="F430" s="127"/>
      <c r="G430" s="127"/>
      <c r="H430" s="67" t="str">
        <f>VLOOKUP(I430,Hoja2!A$3:I$54,2,0)</f>
        <v>ESTILOS DE MANDO RÍGIDOS, AUSENCIA DE CAPACITACIÓN, AUSENCIA DE PROGRAMAS DE BIENESTAR</v>
      </c>
      <c r="I430" s="68" t="s">
        <v>154</v>
      </c>
      <c r="J430" s="67" t="str">
        <f>VLOOKUP(I430,Hoja2!A$3:I$54,3,0)</f>
        <v>ESTRÉS, DEPRESIÓN, DESMOTIVACIÓN, AUSENCIA DE ATENCIÓN</v>
      </c>
      <c r="K430" s="69"/>
      <c r="L430" s="67" t="str">
        <f>VLOOKUP(I430,Hoja2!A$3:I$54,4,0)</f>
        <v>N/A</v>
      </c>
      <c r="M430" s="67" t="str">
        <f>VLOOKUP(I430,Hoja2!A$3:I$54,5,0)</f>
        <v>PVE PSICOSOCIAL</v>
      </c>
      <c r="N430" s="70">
        <v>2</v>
      </c>
      <c r="O430" s="70">
        <v>2</v>
      </c>
      <c r="P430" s="70">
        <v>10</v>
      </c>
      <c r="Q430" s="70">
        <f t="shared" si="50"/>
        <v>4</v>
      </c>
      <c r="R430" s="70">
        <f t="shared" si="51"/>
        <v>40</v>
      </c>
      <c r="S430" s="70" t="str">
        <f t="shared" si="52"/>
        <v>B-4</v>
      </c>
      <c r="T430" s="66" t="str">
        <f t="shared" si="53"/>
        <v>III</v>
      </c>
      <c r="U430" s="66" t="str">
        <f t="shared" si="54"/>
        <v>Mejorable</v>
      </c>
      <c r="V430" s="69">
        <v>6</v>
      </c>
      <c r="W430" s="67" t="str">
        <f>VLOOKUP(I430,Hoja2!A$3:I$54,6,0)</f>
        <v>SECUELA, CALIFICACIÓN DE ENFERMEDAD LABORAL</v>
      </c>
      <c r="X430" s="73"/>
      <c r="Y430" s="73"/>
      <c r="Z430" s="73"/>
      <c r="AA430" s="72" t="str">
        <f>VLOOKUP(I430,Hoja2!A$3:I$54,7,0)</f>
        <v>N/A</v>
      </c>
      <c r="AB430" s="72" t="str">
        <f>VLOOKUP(I430,Hoja2!A$3:I$54,8,0)</f>
        <v>N/A</v>
      </c>
      <c r="AC430" s="73" t="str">
        <f>VLOOKUP(I430,Hoja2!A$3:I$54,9,0)</f>
        <v>FORTALECIMIENTO PVE PSICOSOCIAL</v>
      </c>
      <c r="AD430" s="84"/>
    </row>
    <row r="431" spans="1:30" ht="25.5">
      <c r="A431" s="156"/>
      <c r="B431" s="153"/>
      <c r="C431" s="150"/>
      <c r="D431" s="147"/>
      <c r="E431" s="127"/>
      <c r="F431" s="127"/>
      <c r="G431" s="127"/>
      <c r="H431" s="67" t="str">
        <f>VLOOKUP(I431,Hoja2!A$3:I$54,2,0)</f>
        <v>SISMOS, INCENDIOS, INUNDACIONES, TERREMOTOS, VENDAVALES</v>
      </c>
      <c r="I431" s="68" t="s">
        <v>250</v>
      </c>
      <c r="J431" s="67" t="str">
        <f>VLOOKUP(I431,Hoja2!A$3:I$54,3,0)</f>
        <v>LESIONES, ATRAPAMIENTO, APLASTAMIENTO, PÉRDIDAS MATERIALES</v>
      </c>
      <c r="K431" s="69"/>
      <c r="L431" s="67" t="str">
        <f>VLOOKUP(I431,Hoja2!A$3:I$54,4,0)</f>
        <v>PG INSPECCIONES, PG EMERGENCIA</v>
      </c>
      <c r="M431" s="67" t="str">
        <f>VLOOKUP(I431,Hoja2!A$3:I$54,5,0)</f>
        <v>BRIGADAS DE EMERGENCIA</v>
      </c>
      <c r="N431" s="70">
        <v>2</v>
      </c>
      <c r="O431" s="70">
        <v>2</v>
      </c>
      <c r="P431" s="70">
        <v>10</v>
      </c>
      <c r="Q431" s="70">
        <f t="shared" si="50"/>
        <v>4</v>
      </c>
      <c r="R431" s="70">
        <f t="shared" si="51"/>
        <v>40</v>
      </c>
      <c r="S431" s="70" t="str">
        <f t="shared" si="52"/>
        <v>B-4</v>
      </c>
      <c r="T431" s="66" t="str">
        <f t="shared" si="53"/>
        <v>III</v>
      </c>
      <c r="U431" s="66" t="str">
        <f t="shared" si="54"/>
        <v>Mejorable</v>
      </c>
      <c r="V431" s="69">
        <v>6</v>
      </c>
      <c r="W431" s="67" t="str">
        <f>VLOOKUP(I431,Hoja2!A$3:I$54,6,0)</f>
        <v>SECUELA, CALIFICACIÓN DE ENFERMEDAD LABORAL, MUERTE</v>
      </c>
      <c r="X431" s="73"/>
      <c r="Y431" s="73"/>
      <c r="Z431" s="73"/>
      <c r="AA431" s="72" t="str">
        <f>VLOOKUP(I431,Hoja2!A$3:I$54,7,0)</f>
        <v>NS PLANES DE EMERGENCIA</v>
      </c>
      <c r="AB431" s="72" t="str">
        <f>VLOOKUP(I431,Hoja2!A$3:I$54,8,0)</f>
        <v>N/A</v>
      </c>
      <c r="AC431" s="73" t="str">
        <f>VLOOKUP(I431,Hoja2!A$3:I$54,9,0)</f>
        <v>N/A</v>
      </c>
      <c r="AD431" s="84"/>
    </row>
    <row r="432" spans="1:30" ht="39" customHeight="1" thickBot="1">
      <c r="A432" s="156"/>
      <c r="B432" s="153"/>
      <c r="C432" s="151"/>
      <c r="D432" s="148"/>
      <c r="E432" s="128"/>
      <c r="F432" s="128"/>
      <c r="G432" s="128"/>
      <c r="H432" s="85" t="str">
        <f>VLOOKUP(I432,Hoja2!A$3:I$54,2,0)</f>
        <v>LLUVIAS, GRANIZADA, HELADAS</v>
      </c>
      <c r="I432" s="86" t="s">
        <v>251</v>
      </c>
      <c r="J432" s="85" t="str">
        <f>VLOOKUP(I432,Hoja2!A$3:I$54,3,0)</f>
        <v>LESIONES, ATRAPAMIENTO, APLASTAMIENTO, PÉRDIDAS MATERIALES</v>
      </c>
      <c r="K432" s="87"/>
      <c r="L432" s="85" t="str">
        <f>VLOOKUP(I432,Hoja2!A$3:I$54,4,0)</f>
        <v>PG INSPECCIONES, PG EMERGENCIA</v>
      </c>
      <c r="M432" s="85" t="str">
        <f>VLOOKUP(I432,Hoja2!A$3:I$54,5,0)</f>
        <v>BRIGADAS DE EMERGENCIA</v>
      </c>
      <c r="N432" s="88">
        <v>2</v>
      </c>
      <c r="O432" s="88">
        <v>3</v>
      </c>
      <c r="P432" s="88">
        <v>10</v>
      </c>
      <c r="Q432" s="88">
        <f t="shared" si="50"/>
        <v>6</v>
      </c>
      <c r="R432" s="88">
        <f t="shared" si="51"/>
        <v>60</v>
      </c>
      <c r="S432" s="88" t="str">
        <f t="shared" si="52"/>
        <v>M-6</v>
      </c>
      <c r="T432" s="89" t="str">
        <f t="shared" si="53"/>
        <v>III</v>
      </c>
      <c r="U432" s="89" t="str">
        <f t="shared" si="54"/>
        <v>Mejorable</v>
      </c>
      <c r="V432" s="87">
        <v>6</v>
      </c>
      <c r="W432" s="85" t="str">
        <f>VLOOKUP(I432,Hoja2!A$3:I$54,6,0)</f>
        <v>SECUELA, CALIFICACIÓN DE ENFERMEDAD LABORAL, MUERTE</v>
      </c>
      <c r="X432" s="90"/>
      <c r="Y432" s="90"/>
      <c r="Z432" s="90"/>
      <c r="AA432" s="91" t="str">
        <f>VLOOKUP(I432,Hoja2!A$3:I$54,7,0)</f>
        <v>NS PLANES DE EMERGENCIA</v>
      </c>
      <c r="AB432" s="91" t="str">
        <f>VLOOKUP(I432,Hoja2!A$3:I$54,8,0)</f>
        <v>N/A</v>
      </c>
      <c r="AC432" s="90" t="str">
        <f>VLOOKUP(I432,Hoja2!A$3:I$54,9,0)</f>
        <v>N/A</v>
      </c>
      <c r="AD432" s="92"/>
    </row>
    <row r="433" spans="1:30" ht="25.5">
      <c r="A433" s="156"/>
      <c r="B433" s="153"/>
      <c r="C433" s="113"/>
      <c r="D433" s="123"/>
      <c r="E433" s="120" t="s">
        <v>327</v>
      </c>
      <c r="F433" s="120">
        <v>50</v>
      </c>
      <c r="G433" s="120" t="s">
        <v>256</v>
      </c>
      <c r="H433" s="74" t="str">
        <f>VLOOKUP(I433,Hoja2!A$3:I$54,2,0)</f>
        <v>INADECUADAS CONEXIONES ELÉCTRICAS, SATURACIÓN EN TOMAS DE ENERGÍA</v>
      </c>
      <c r="I433" s="75" t="s">
        <v>158</v>
      </c>
      <c r="J433" s="74" t="str">
        <f>VLOOKUP(I433,Hoja2!A$3:I$54,3,0)</f>
        <v>QUEMADURAS, ELECTROCUCIÓN, ARITMIA CARDIACA, MUERTE</v>
      </c>
      <c r="K433" s="76"/>
      <c r="L433" s="74" t="str">
        <f>VLOOKUP(I433,Hoja2!A$3:I$54,4,0)</f>
        <v>PG INSPECCIONES, PG EMERGENCIA, REQUISITOS MÍNIMOS PARA LÍNEAS ELÉCTRICAS</v>
      </c>
      <c r="M433" s="74" t="str">
        <f>VLOOKUP(I433,Hoja2!A$3:I$54,5,0)</f>
        <v>ELEMENTOS DE PROTECCIÓN PERSONAL</v>
      </c>
      <c r="N433" s="77">
        <v>10</v>
      </c>
      <c r="O433" s="77">
        <v>3</v>
      </c>
      <c r="P433" s="77">
        <v>60</v>
      </c>
      <c r="Q433" s="77">
        <f t="shared" si="50"/>
        <v>30</v>
      </c>
      <c r="R433" s="77">
        <f t="shared" si="51"/>
        <v>1800</v>
      </c>
      <c r="S433" s="77" t="str">
        <f t="shared" si="52"/>
        <v>MA-30</v>
      </c>
      <c r="T433" s="78" t="str">
        <f t="shared" si="53"/>
        <v>I</v>
      </c>
      <c r="U433" s="78" t="str">
        <f>IF(T433=0,"",IF(T433="IV","Aceptable",IF(T433="III","Mejorable",IF(T433="II","No Aceptable o Aceptable con Control Especifico",IF(T433="I","No Aceptable","")))))</f>
        <v>No Aceptable</v>
      </c>
      <c r="V433" s="76">
        <v>3</v>
      </c>
      <c r="W433" s="74" t="str">
        <f>VLOOKUP(I433,Hoja2!A$3:I$54,6,0)</f>
        <v>SECUELA, CALIFICACIÓN DE ENFERMEDAD LABORAL, MUERTE</v>
      </c>
      <c r="X433" s="79"/>
      <c r="Y433" s="79"/>
      <c r="Z433" s="79"/>
      <c r="AA433" s="80" t="str">
        <f>VLOOKUP(I433,Hoja2!A$3:I$54,7,0)</f>
        <v>NS LÍNEAS ELÉCTRICAS</v>
      </c>
      <c r="AB433" s="80" t="str">
        <f>VLOOKUP(I433,Hoja2!A$3:I$54,8,0)</f>
        <v>BUENAS PRACTICAS, APLICACIÓN DE PROCEDIMIENTOS</v>
      </c>
      <c r="AC433" s="81" t="str">
        <f>VLOOKUP(I433,Hoja2!A$3:I$54,9,0)</f>
        <v>BUENAS PRACTICAS, APLICACIÓN DE PROCEDIMIENTOS</v>
      </c>
      <c r="AD433" s="82"/>
    </row>
    <row r="434" spans="1:30" ht="25.5">
      <c r="A434" s="156"/>
      <c r="B434" s="153"/>
      <c r="C434" s="114"/>
      <c r="D434" s="124"/>
      <c r="E434" s="121"/>
      <c r="F434" s="121"/>
      <c r="G434" s="121"/>
      <c r="H434" s="58" t="str">
        <f>VLOOKUP(I434,Hoja2!A$3:I$54,2,0)</f>
        <v>INADECUADAS CONEXIONES ELÉCTRICAS, SATURACIÓN EN TOMAS DE ENERGÍA</v>
      </c>
      <c r="I434" s="59" t="s">
        <v>163</v>
      </c>
      <c r="J434" s="58" t="str">
        <f>VLOOKUP(I434,Hoja2!A$3:I$54,3,0)</f>
        <v>INTOXICACIÓN, QUEMADURAS</v>
      </c>
      <c r="K434" s="60"/>
      <c r="L434" s="58" t="str">
        <f>VLOOKUP(I434,Hoja2!A$3:I$54,4,0)</f>
        <v>PG INSPECCIONES, PG EMERGENCIA</v>
      </c>
      <c r="M434" s="58" t="str">
        <f>VLOOKUP(I434,Hoja2!A$3:I$54,5,0)</f>
        <v>BRIGADAS DE EMERGENCIA</v>
      </c>
      <c r="N434" s="61">
        <v>10</v>
      </c>
      <c r="O434" s="61">
        <v>3</v>
      </c>
      <c r="P434" s="61">
        <v>60</v>
      </c>
      <c r="Q434" s="61">
        <f t="shared" si="50"/>
        <v>30</v>
      </c>
      <c r="R434" s="61">
        <f t="shared" si="51"/>
        <v>1800</v>
      </c>
      <c r="S434" s="61" t="str">
        <f t="shared" si="52"/>
        <v>MA-30</v>
      </c>
      <c r="T434" s="62" t="str">
        <f t="shared" si="53"/>
        <v>I</v>
      </c>
      <c r="U434" s="62" t="str">
        <f aca="true" t="shared" si="55" ref="U434:U468">IF(T434=0,"",IF(T434="IV","Aceptable",IF(T434="III","Mejorable",IF(T434="II","No Aceptable o Aceptable con Control Especifico",IF(T434="I","No Aceptable","")))))</f>
        <v>No Aceptable</v>
      </c>
      <c r="V434" s="60">
        <v>3</v>
      </c>
      <c r="W434" s="58" t="str">
        <f>VLOOKUP(I434,Hoja2!A$3:I$54,6,0)</f>
        <v>SECUELA, CALIFICACIÓN DE ENFERMEDAD LABORAL, MUERTE</v>
      </c>
      <c r="X434" s="63"/>
      <c r="Y434" s="63"/>
      <c r="Z434" s="63"/>
      <c r="AA434" s="64" t="str">
        <f>VLOOKUP(I434,Hoja2!A$3:I$54,7,0)</f>
        <v>NS PLANES DE EMERGENCIA</v>
      </c>
      <c r="AB434" s="64" t="str">
        <f>VLOOKUP(I434,Hoja2!A$3:I$54,8,0)</f>
        <v>REPORTES DE CONDICIONES INSEGURAS</v>
      </c>
      <c r="AC434" s="65" t="str">
        <f>VLOOKUP(I434,Hoja2!A$3:I$54,9,0)</f>
        <v>N/A</v>
      </c>
      <c r="AD434" s="83"/>
    </row>
    <row r="435" spans="1:30" ht="40.5">
      <c r="A435" s="156"/>
      <c r="B435" s="153"/>
      <c r="C435" s="114"/>
      <c r="D435" s="124"/>
      <c r="E435" s="121"/>
      <c r="F435" s="121"/>
      <c r="G435" s="121"/>
      <c r="H435" s="58" t="str">
        <f>VLOOKUP(I435,Hoja2!A$3:I$54,2,0)</f>
        <v>ESCALERAS SIN BARANDAL, PISOS A DESNIVEL,INFRAESTRUCTURA DÉBIL, OBJETOS MAL UBICADOS, AUSENCIA DE ORDEN Y ASEO</v>
      </c>
      <c r="I435" s="59" t="s">
        <v>247</v>
      </c>
      <c r="J435" s="58" t="str">
        <f>VLOOKUP(I435,Hoja2!A$3:I$54,3,0)</f>
        <v>CAÍDAS DEL MISMO Y DISTINTO NIVEL, FRACTURAS, GOLPE CON OBJETOS, CAÍDA DE OBJETOS, OBSTRUCCIÓN DE VÍAS</v>
      </c>
      <c r="K435" s="60"/>
      <c r="L435" s="58" t="str">
        <f>VLOOKUP(I435,Hoja2!A$3:I$54,4,0)</f>
        <v>PG INSPECCIONES, PG EMERGENCIA</v>
      </c>
      <c r="M435" s="58" t="str">
        <f>VLOOKUP(I435,Hoja2!A$3:I$54,5,0)</f>
        <v>CAPACITACIÓN</v>
      </c>
      <c r="N435" s="61">
        <v>6</v>
      </c>
      <c r="O435" s="61">
        <v>3</v>
      </c>
      <c r="P435" s="61">
        <v>10</v>
      </c>
      <c r="Q435" s="61">
        <f t="shared" si="50"/>
        <v>18</v>
      </c>
      <c r="R435" s="61">
        <f t="shared" si="51"/>
        <v>180</v>
      </c>
      <c r="S435" s="61" t="str">
        <f t="shared" si="52"/>
        <v>A-18</v>
      </c>
      <c r="T435" s="62" t="str">
        <f t="shared" si="53"/>
        <v>II</v>
      </c>
      <c r="U435" s="62" t="str">
        <f t="shared" si="55"/>
        <v>No Aceptable o Aceptable con Control Especifico</v>
      </c>
      <c r="V435" s="60">
        <v>3</v>
      </c>
      <c r="W435" s="58" t="str">
        <f>VLOOKUP(I435,Hoja2!A$3:I$54,6,0)</f>
        <v>SECUELA, CALIFICACIÓN DE ENFERMEDAD LABORAL, MUERTE</v>
      </c>
      <c r="X435" s="65"/>
      <c r="Y435" s="65"/>
      <c r="Z435" s="65"/>
      <c r="AA435" s="64" t="str">
        <f>VLOOKUP(I435,Hoja2!A$3:I$54,7,0)</f>
        <v>N/A</v>
      </c>
      <c r="AB435" s="64" t="str">
        <f>VLOOKUP(I435,Hoja2!A$3:I$54,8,0)</f>
        <v>REPORTES DE CONDICIONES INSEGURAS</v>
      </c>
      <c r="AC435" s="65" t="str">
        <f>VLOOKUP(I435,Hoja2!A$3:I$54,9,0)</f>
        <v>SEGUIMIENTO A ACCIONES PREVENTIVAS Y CORRECTIVAS</v>
      </c>
      <c r="AD435" s="83"/>
    </row>
    <row r="436" spans="1:30" ht="40.5">
      <c r="A436" s="156"/>
      <c r="B436" s="153"/>
      <c r="C436" s="114"/>
      <c r="D436" s="124"/>
      <c r="E436" s="121"/>
      <c r="F436" s="121"/>
      <c r="G436" s="121"/>
      <c r="H436" s="58" t="str">
        <f>VLOOKUP(I436,Hoja2!A$3:I$54,2,0)</f>
        <v>LLUVIAS, CRECIENTE DE RIOS Y QUEBRADAS, CAÍDAS DESDE TARAVITAS Y PUENTES</v>
      </c>
      <c r="I436" s="59" t="s">
        <v>334</v>
      </c>
      <c r="J436" s="58" t="str">
        <f>VLOOKUP(I436,Hoja2!A$3:I$54,3,0)</f>
        <v>INMERSIÓN, MUERTE</v>
      </c>
      <c r="K436" s="60"/>
      <c r="L436" s="58" t="str">
        <f>VLOOKUP(I436,Hoja2!A$3:I$54,4,0)</f>
        <v>PG INSPECCIONES, PG EMERGENCIA</v>
      </c>
      <c r="M436" s="58" t="str">
        <f>VLOOKUP(I436,Hoja2!A$3:I$54,5,0)</f>
        <v>CAPACITACIÓN</v>
      </c>
      <c r="N436" s="61">
        <v>6</v>
      </c>
      <c r="O436" s="61">
        <v>3</v>
      </c>
      <c r="P436" s="61">
        <v>10</v>
      </c>
      <c r="Q436" s="61">
        <f t="shared" si="50"/>
        <v>18</v>
      </c>
      <c r="R436" s="61">
        <f t="shared" si="51"/>
        <v>180</v>
      </c>
      <c r="S436" s="61" t="str">
        <f t="shared" si="52"/>
        <v>A-18</v>
      </c>
      <c r="T436" s="66" t="str">
        <f t="shared" si="53"/>
        <v>II</v>
      </c>
      <c r="U436" s="66" t="str">
        <f t="shared" si="55"/>
        <v>No Aceptable o Aceptable con Control Especifico</v>
      </c>
      <c r="V436" s="60">
        <v>3</v>
      </c>
      <c r="W436" s="58" t="str">
        <f>VLOOKUP(I436,Hoja2!A$3:I$54,6,0)</f>
        <v>SECUELA, CALIFICACIÓN DE ENFERMEDAD LABORAL, MUERTE</v>
      </c>
      <c r="X436" s="65"/>
      <c r="Y436" s="65"/>
      <c r="Z436" s="65"/>
      <c r="AA436" s="64" t="str">
        <f>VLOOKUP(I436,Hoja2!A$3:I$54,7,0)</f>
        <v>N/A</v>
      </c>
      <c r="AB436" s="64" t="str">
        <f>VLOOKUP(I436,Hoja2!A$3:I$54,8,0)</f>
        <v>REPORTES DE CONDICIONES INSEGURAS</v>
      </c>
      <c r="AC436" s="65" t="str">
        <f>VLOOKUP(I436,Hoja2!A$3:I$54,9,0)</f>
        <v>SEGUIMIENTO A ACCIONES PREVENTIVAS Y CORRECTIVAS</v>
      </c>
      <c r="AD436" s="83"/>
    </row>
    <row r="437" spans="1:30" ht="25.5">
      <c r="A437" s="156"/>
      <c r="B437" s="153"/>
      <c r="C437" s="114"/>
      <c r="D437" s="124"/>
      <c r="E437" s="121"/>
      <c r="F437" s="121"/>
      <c r="G437" s="121"/>
      <c r="H437" s="58" t="str">
        <f>VLOOKUP(I437,Hoja2!A$3:I$54,2,0)</f>
        <v>SUPERFICIES DE TRABAJO IRREGULARES O DESLIZANTES</v>
      </c>
      <c r="I437" s="59" t="s">
        <v>248</v>
      </c>
      <c r="J437" s="58" t="str">
        <f>VLOOKUP(I437,Hoja2!A$3:I$54,3,0)</f>
        <v>CAÍDAS DEL MISMO Y DISTINTO NIVEL, FRACTURAS, GOLPE CON OBJETOS</v>
      </c>
      <c r="K437" s="60"/>
      <c r="L437" s="58" t="str">
        <f>VLOOKUP(I437,Hoja2!A$3:I$54,4,0)</f>
        <v>PG INSPECCIONES, PG EMERGENCIA</v>
      </c>
      <c r="M437" s="58" t="str">
        <f>VLOOKUP(I437,Hoja2!A$3:I$54,5,0)</f>
        <v>CAPACITACIÓN</v>
      </c>
      <c r="N437" s="61">
        <v>6</v>
      </c>
      <c r="O437" s="61">
        <v>4</v>
      </c>
      <c r="P437" s="61">
        <v>25</v>
      </c>
      <c r="Q437" s="61">
        <f t="shared" si="50"/>
        <v>24</v>
      </c>
      <c r="R437" s="61">
        <f t="shared" si="51"/>
        <v>600</v>
      </c>
      <c r="S437" s="61" t="str">
        <f t="shared" si="52"/>
        <v>MA-24</v>
      </c>
      <c r="T437" s="66" t="str">
        <f t="shared" si="53"/>
        <v>I</v>
      </c>
      <c r="U437" s="66" t="str">
        <f t="shared" si="55"/>
        <v>No Aceptable</v>
      </c>
      <c r="V437" s="60">
        <v>3</v>
      </c>
      <c r="W437" s="58" t="str">
        <f>VLOOKUP(I437,Hoja2!A$3:I$54,6,0)</f>
        <v>SECUELA, CALIFICACIÓN DE ENFERMEDAD LABORAL, MUERTE</v>
      </c>
      <c r="X437" s="65"/>
      <c r="Y437" s="65"/>
      <c r="Z437" s="65"/>
      <c r="AA437" s="64" t="str">
        <f>VLOOKUP(I437,Hoja2!A$3:I$54,7,0)</f>
        <v>N/A</v>
      </c>
      <c r="AB437" s="64" t="str">
        <f>VLOOKUP(I437,Hoja2!A$3:I$54,8,0)</f>
        <v>REPORTES DE CONDICIONES INSEGURAS</v>
      </c>
      <c r="AC437" s="65" t="str">
        <f>VLOOKUP(I437,Hoja2!A$3:I$54,9,0)</f>
        <v>SEGUIMIENTO A ACCIONES PREVENTIVAS Y CORRECTIVAS</v>
      </c>
      <c r="AD437" s="83"/>
    </row>
    <row r="438" spans="1:30" ht="40.5">
      <c r="A438" s="156"/>
      <c r="B438" s="153"/>
      <c r="C438" s="114"/>
      <c r="D438" s="124"/>
      <c r="E438" s="121"/>
      <c r="F438" s="121"/>
      <c r="G438" s="121"/>
      <c r="H438" s="58" t="str">
        <f>VLOOKUP(I438,Hoja2!A$3:I$54,2,0)</f>
        <v>SISTEMAS Y MEDIDAS DE ALMACENAMIENTO</v>
      </c>
      <c r="I438" s="59" t="s">
        <v>249</v>
      </c>
      <c r="J438" s="58" t="str">
        <f>VLOOKUP(I438,Hoja2!A$3:I$54,3,0)</f>
        <v>CAÍDAS DEL MISMO Y DISTINTO NIVEL, FRACTURAS, GOLPE CON OBJETOS, CAÍDA DE OBJETOS, OBSTRUCCIÓN DE VÍAS</v>
      </c>
      <c r="K438" s="60"/>
      <c r="L438" s="58" t="str">
        <f>VLOOKUP(I438,Hoja2!A$3:I$54,4,0)</f>
        <v>PG INSPECCIONES, PG EMERGENCIA</v>
      </c>
      <c r="M438" s="58" t="str">
        <f>VLOOKUP(I438,Hoja2!A$3:I$54,5,0)</f>
        <v>CAPACITACIÓN</v>
      </c>
      <c r="N438" s="61">
        <v>6</v>
      </c>
      <c r="O438" s="61">
        <v>3</v>
      </c>
      <c r="P438" s="61">
        <v>10</v>
      </c>
      <c r="Q438" s="61">
        <f t="shared" si="50"/>
        <v>18</v>
      </c>
      <c r="R438" s="61">
        <f t="shared" si="51"/>
        <v>180</v>
      </c>
      <c r="S438" s="61" t="str">
        <f t="shared" si="52"/>
        <v>A-18</v>
      </c>
      <c r="T438" s="66" t="str">
        <f t="shared" si="53"/>
        <v>II</v>
      </c>
      <c r="U438" s="66" t="str">
        <f t="shared" si="55"/>
        <v>No Aceptable o Aceptable con Control Especifico</v>
      </c>
      <c r="V438" s="60">
        <v>3</v>
      </c>
      <c r="W438" s="58" t="str">
        <f>VLOOKUP(I438,Hoja2!A$3:I$54,6,0)</f>
        <v>SECUELA, CALIFICACIÓN DE ENFERMEDAD LABORAL, MUERTE</v>
      </c>
      <c r="X438" s="65"/>
      <c r="Y438" s="65"/>
      <c r="Z438" s="65"/>
      <c r="AA438" s="64" t="str">
        <f>VLOOKUP(I438,Hoja2!A$3:I$54,7,0)</f>
        <v>N/A</v>
      </c>
      <c r="AB438" s="64" t="str">
        <f>VLOOKUP(I438,Hoja2!A$3:I$54,8,0)</f>
        <v>REPORTES DE CONDICIONES INSEGURAS</v>
      </c>
      <c r="AC438" s="65" t="str">
        <f>VLOOKUP(I438,Hoja2!A$3:I$54,9,0)</f>
        <v>SEGUIMIENTO A ACCIONES PREVENTIVAS Y CORRECTIVAS</v>
      </c>
      <c r="AD438" s="83"/>
    </row>
    <row r="439" spans="1:30" ht="40.5">
      <c r="A439" s="156"/>
      <c r="B439" s="153"/>
      <c r="C439" s="114"/>
      <c r="D439" s="124"/>
      <c r="E439" s="121"/>
      <c r="F439" s="121"/>
      <c r="G439" s="121"/>
      <c r="H439" s="58" t="str">
        <f>VLOOKUP(I439,Hoja2!A$3:I$54,2,0)</f>
        <v>ATROPELLAMIENTO, ENVESTIDA</v>
      </c>
      <c r="I439" s="59" t="s">
        <v>189</v>
      </c>
      <c r="J439" s="58" t="str">
        <f>VLOOKUP(I439,Hoja2!A$3:I$54,3,0)</f>
        <v>LESIONES, PÉRDIDAS MATERIALES, MUERTE</v>
      </c>
      <c r="K439" s="60"/>
      <c r="L439" s="58" t="str">
        <f>VLOOKUP(I439,Hoja2!A$3:I$54,4,0)</f>
        <v>PG INSPECCIONES, PG EMERGENCIA</v>
      </c>
      <c r="M439" s="58" t="str">
        <f>VLOOKUP(I439,Hoja2!A$3:I$54,5,0)</f>
        <v>PG SEGURIDAD VIAL</v>
      </c>
      <c r="N439" s="61">
        <v>2</v>
      </c>
      <c r="O439" s="61">
        <v>4</v>
      </c>
      <c r="P439" s="61">
        <v>25</v>
      </c>
      <c r="Q439" s="61">
        <f t="shared" si="50"/>
        <v>8</v>
      </c>
      <c r="R439" s="61">
        <f t="shared" si="51"/>
        <v>200</v>
      </c>
      <c r="S439" s="61" t="str">
        <f t="shared" si="52"/>
        <v>M-8</v>
      </c>
      <c r="T439" s="62" t="str">
        <f t="shared" si="53"/>
        <v>II</v>
      </c>
      <c r="U439" s="62" t="str">
        <f t="shared" si="55"/>
        <v>No Aceptable o Aceptable con Control Especifico</v>
      </c>
      <c r="V439" s="60">
        <v>3</v>
      </c>
      <c r="W439" s="58" t="str">
        <f>VLOOKUP(I439,Hoja2!A$3:I$54,6,0)</f>
        <v>SECUELA, CALIFICACIÓN DE ENFERMEDAD LABORAL, MUERTE</v>
      </c>
      <c r="X439" s="65"/>
      <c r="Y439" s="65"/>
      <c r="Z439" s="65"/>
      <c r="AA439" s="64" t="str">
        <f>VLOOKUP(I439,Hoja2!A$3:I$54,7,0)</f>
        <v>NS SEGURIDAD VIAL</v>
      </c>
      <c r="AB439" s="64" t="str">
        <f>VLOOKUP(I439,Hoja2!A$3:I$54,8,0)</f>
        <v>REPORTE DE CONDICIONES</v>
      </c>
      <c r="AC439" s="65" t="str">
        <f>VLOOKUP(I439,Hoja2!A$3:I$54,9,0)</f>
        <v>LISTAS PREOPERACIONALES, MANTENIMIENTO PREVENTIVO Y CORRECTIVO</v>
      </c>
      <c r="AD439" s="83"/>
    </row>
    <row r="440" spans="1:30" ht="40.5">
      <c r="A440" s="156"/>
      <c r="B440" s="153"/>
      <c r="C440" s="114"/>
      <c r="D440" s="124"/>
      <c r="E440" s="121"/>
      <c r="F440" s="121"/>
      <c r="G440" s="121"/>
      <c r="H440" s="58" t="str">
        <f>VLOOKUP(I440,Hoja2!A$3:I$54,2,0)</f>
        <v>ATRACO, ROBO, ATENTADO, SECUESTROS, DE ORDEN PÚBLICO</v>
      </c>
      <c r="I440" s="59" t="s">
        <v>180</v>
      </c>
      <c r="J440" s="58" t="str">
        <f>VLOOKUP(I440,Hoja2!A$3:I$54,3,0)</f>
        <v>HERIDAS, LESIONES FÍSICAS / PSICOLÓGICAS</v>
      </c>
      <c r="K440" s="60"/>
      <c r="L440" s="58" t="str">
        <f>VLOOKUP(I440,Hoja2!A$3:I$54,4,0)</f>
        <v>PG INSPECCIONES, PG EMERGENCIA</v>
      </c>
      <c r="M440" s="58" t="str">
        <f>VLOOKUP(I440,Hoja2!A$3:I$54,5,0)</f>
        <v>UNIFORMES CORPORATIVOS, CHAQUETAS CORPORATIVAS, CARNETIZACIÓN</v>
      </c>
      <c r="N440" s="61">
        <v>6</v>
      </c>
      <c r="O440" s="61">
        <v>3</v>
      </c>
      <c r="P440" s="61">
        <v>25</v>
      </c>
      <c r="Q440" s="61">
        <f t="shared" si="50"/>
        <v>18</v>
      </c>
      <c r="R440" s="61">
        <f t="shared" si="51"/>
        <v>450</v>
      </c>
      <c r="S440" s="61" t="str">
        <f t="shared" si="52"/>
        <v>A-18</v>
      </c>
      <c r="T440" s="62" t="str">
        <f t="shared" si="53"/>
        <v>II</v>
      </c>
      <c r="U440" s="62" t="str">
        <f t="shared" si="55"/>
        <v>No Aceptable o Aceptable con Control Especifico</v>
      </c>
      <c r="V440" s="60">
        <v>3</v>
      </c>
      <c r="W440" s="58" t="str">
        <f>VLOOKUP(I440,Hoja2!A$3:I$54,6,0)</f>
        <v>SECUELA, CALIFICACIÓN DE ENFERMEDAD LABORAL, MUERTE</v>
      </c>
      <c r="X440" s="65"/>
      <c r="Y440" s="65"/>
      <c r="Z440" s="65"/>
      <c r="AA440" s="64" t="str">
        <f>VLOOKUP(I440,Hoja2!A$3:I$54,7,0)</f>
        <v>N/A</v>
      </c>
      <c r="AB440" s="64" t="str">
        <f>VLOOKUP(I440,Hoja2!A$3:I$54,8,0)</f>
        <v>BUENAS PRACTICAS, APLICACIÓN DE PROCEDIMIENTOS</v>
      </c>
      <c r="AC440" s="65" t="str">
        <f>VLOOKUP(I440,Hoja2!A$3:I$54,9,0)</f>
        <v>BUENAS PRACTICAS</v>
      </c>
      <c r="AD440" s="83"/>
    </row>
    <row r="441" spans="1:30" ht="25.5">
      <c r="A441" s="156"/>
      <c r="B441" s="153"/>
      <c r="C441" s="114"/>
      <c r="D441" s="124"/>
      <c r="E441" s="121"/>
      <c r="F441" s="121"/>
      <c r="G441" s="121"/>
      <c r="H441" s="58" t="str">
        <f>VLOOKUP(I441,Hoja2!A$3:I$54,2,0)</f>
        <v>EXPLOSION, FUGA, DERRAME E INCENDIO</v>
      </c>
      <c r="I441" s="59" t="s">
        <v>230</v>
      </c>
      <c r="J441" s="58" t="str">
        <f>VLOOKUP(I441,Hoja2!A$3:I$54,3,0)</f>
        <v>INTOXICACIÓN, QUEMADURAS, LESIONES, ATRAPAMIENTO</v>
      </c>
      <c r="K441" s="60"/>
      <c r="L441" s="58" t="str">
        <f>VLOOKUP(I441,Hoja2!A$3:I$54,4,0)</f>
        <v>PG INSPECCIONES, PG EMERGENCIA</v>
      </c>
      <c r="M441" s="58" t="str">
        <f>VLOOKUP(I441,Hoja2!A$3:I$54,5,0)</f>
        <v>NO OBSERVADO</v>
      </c>
      <c r="N441" s="61">
        <v>2</v>
      </c>
      <c r="O441" s="61">
        <v>2</v>
      </c>
      <c r="P441" s="61">
        <v>10</v>
      </c>
      <c r="Q441" s="61">
        <f t="shared" si="50"/>
        <v>4</v>
      </c>
      <c r="R441" s="61">
        <f t="shared" si="51"/>
        <v>40</v>
      </c>
      <c r="S441" s="61" t="str">
        <f t="shared" si="52"/>
        <v>B-4</v>
      </c>
      <c r="T441" s="62" t="str">
        <f t="shared" si="53"/>
        <v>III</v>
      </c>
      <c r="U441" s="62" t="str">
        <f t="shared" si="55"/>
        <v>Mejorable</v>
      </c>
      <c r="V441" s="60">
        <v>3</v>
      </c>
      <c r="W441" s="58" t="str">
        <f>VLOOKUP(I441,Hoja2!A$3:I$54,6,0)</f>
        <v>SECUELA, CALIFICACIÓN DE ENFERMEDAD LABORAL, MUERTE</v>
      </c>
      <c r="X441" s="65"/>
      <c r="Y441" s="65"/>
      <c r="Z441" s="65"/>
      <c r="AA441" s="64" t="str">
        <f>VLOOKUP(I441,Hoja2!A$3:I$54,7,0)</f>
        <v>NS PLANES DE EMERGENCIA</v>
      </c>
      <c r="AB441" s="64" t="str">
        <f>VLOOKUP(I441,Hoja2!A$3:I$54,8,0)</f>
        <v>PROTOCOLOS DE EVACUACIÓN, PUNTO DE ENCUENTRO</v>
      </c>
      <c r="AC441" s="65" t="str">
        <f>VLOOKUP(I441,Hoja2!A$3:I$54,9,0)</f>
        <v>N/A</v>
      </c>
      <c r="AD441" s="83"/>
    </row>
    <row r="442" spans="1:30" ht="51">
      <c r="A442" s="156"/>
      <c r="B442" s="153"/>
      <c r="C442" s="114"/>
      <c r="D442" s="124"/>
      <c r="E442" s="121"/>
      <c r="F442" s="121"/>
      <c r="G442" s="121"/>
      <c r="H442" s="108" t="str">
        <f>VLOOKUP(I442,Hoja2!A$3:I$54,2,0)</f>
        <v>MÁQUINARIA Y EQUIPO</v>
      </c>
      <c r="I442" s="59" t="s">
        <v>168</v>
      </c>
      <c r="J442" s="108" t="str">
        <f>VLOOKUP(I442,Hoja2!A$3:I$54,3,0)</f>
        <v>ATRAPAMIENTO, AMPUTACIÓN, APLASTAMIENTO, FRACTURA</v>
      </c>
      <c r="K442" s="60"/>
      <c r="L442" s="108" t="str">
        <f>VLOOKUP(I442,Hoja2!A$3:I$54,4,0)</f>
        <v>PG INSPECCIONES, PG EMERGENCIA, REQUISITOS PARA MANEJO DE MÁQUINAS, REQUISITOS PARA REALIZAR LABORES EN TALLERES</v>
      </c>
      <c r="M442" s="108" t="str">
        <f>VLOOKUP(I442,Hoja2!A$3:I$54,5,0)</f>
        <v>ELEMENTOS DE PROTECCIÓN PERSONAL</v>
      </c>
      <c r="N442" s="61">
        <v>2</v>
      </c>
      <c r="O442" s="61">
        <v>1</v>
      </c>
      <c r="P442" s="61">
        <v>10</v>
      </c>
      <c r="Q442" s="61">
        <f t="shared" si="50"/>
        <v>2</v>
      </c>
      <c r="R442" s="61">
        <f t="shared" si="51"/>
        <v>20</v>
      </c>
      <c r="S442" s="61" t="str">
        <f t="shared" si="52"/>
        <v>B-2</v>
      </c>
      <c r="T442" s="62" t="str">
        <f t="shared" si="53"/>
        <v>IV</v>
      </c>
      <c r="U442" s="62" t="str">
        <f t="shared" si="55"/>
        <v>Aceptable</v>
      </c>
      <c r="V442" s="60">
        <v>3</v>
      </c>
      <c r="W442" s="108" t="str">
        <f>VLOOKUP(I442,Hoja2!A$3:I$54,6,0)</f>
        <v>SECUELA, CALIFICACIÓN DE ENFERMEDAD LABORAL, MUERTE</v>
      </c>
      <c r="X442" s="65"/>
      <c r="Y442" s="65"/>
      <c r="Z442" s="65"/>
      <c r="AA442" s="64" t="str">
        <f>VLOOKUP(I442,Hoja2!A$3:I$54,7,0)</f>
        <v>NS EQUIPOS</v>
      </c>
      <c r="AB442" s="64" t="str">
        <f>VLOOKUP(I442,Hoja2!A$3:I$54,8,0)</f>
        <v>BUENAS PRACTICAS, PROCEDIMIENTOS, INSPECCIONES PREUSO OPERACIONALES</v>
      </c>
      <c r="AC442" s="65" t="str">
        <f>VLOOKUP(I442,Hoja2!A$3:I$54,9,0)</f>
        <v>INSPECCIONES PREOPERACIONALES</v>
      </c>
      <c r="AD442" s="83"/>
    </row>
    <row r="443" spans="1:30" ht="63.75">
      <c r="A443" s="156"/>
      <c r="B443" s="153"/>
      <c r="C443" s="114"/>
      <c r="D443" s="124"/>
      <c r="E443" s="121"/>
      <c r="F443" s="121"/>
      <c r="G443" s="121"/>
      <c r="H443" s="108" t="str">
        <f>VLOOKUP(I443,Hoja2!A$3:I$54,2,0)</f>
        <v>HERRAMIENTAS MANUALES</v>
      </c>
      <c r="I443" s="59" t="s">
        <v>174</v>
      </c>
      <c r="J443" s="108" t="str">
        <f>VLOOKUP(I443,Hoja2!A$3:I$54,3,0)</f>
        <v>QUEMADURAS, LESIONES, PELLIZCOS, APLASTAMIENTOS</v>
      </c>
      <c r="K443" s="60"/>
      <c r="L443" s="108" t="str">
        <f>VLOOKUP(I443,Hoja2!A$3:I$54,4,0)</f>
        <v>REQUISITOS MANEJO DE EQUIPOS EMPLEADOS EN LABORES DE CONSTRUCCION ACUEDUCTO Y ALCANTARILLADO, PG INSPECCIONES,PG EMERGENCIA, REQUISITOS  PARA EL MANEJO DE MÁQUINAS HERRAMIENTAS</v>
      </c>
      <c r="M443" s="108" t="str">
        <f>VLOOKUP(I443,Hoja2!A$3:I$54,5,0)</f>
        <v>ELEMENTOS DE PROTECCIÓN PERSONAL</v>
      </c>
      <c r="N443" s="61">
        <v>2</v>
      </c>
      <c r="O443" s="61">
        <v>1</v>
      </c>
      <c r="P443" s="61">
        <v>10</v>
      </c>
      <c r="Q443" s="61">
        <f t="shared" si="50"/>
        <v>2</v>
      </c>
      <c r="R443" s="61">
        <f t="shared" si="51"/>
        <v>20</v>
      </c>
      <c r="S443" s="61" t="str">
        <f t="shared" si="52"/>
        <v>B-2</v>
      </c>
      <c r="T443" s="62" t="str">
        <f t="shared" si="53"/>
        <v>IV</v>
      </c>
      <c r="U443" s="62" t="str">
        <f t="shared" si="55"/>
        <v>Aceptable</v>
      </c>
      <c r="V443" s="60">
        <v>3</v>
      </c>
      <c r="W443" s="108" t="str">
        <f>VLOOKUP(I443,Hoja2!A$3:I$54,6,0)</f>
        <v>SECUELA, CALIFICACIÓN DE ENFERMEDAD LABORAL</v>
      </c>
      <c r="X443" s="65"/>
      <c r="Y443" s="65"/>
      <c r="Z443" s="65"/>
      <c r="AA443" s="64" t="str">
        <f>VLOOKUP(I443,Hoja2!A$3:I$54,7,0)</f>
        <v>NS HERRAMIENTAS</v>
      </c>
      <c r="AB443" s="64" t="str">
        <f>VLOOKUP(I443,Hoja2!A$3:I$54,8,0)</f>
        <v>BUENAS PRACTICAS,  INSPECCIONES OPERACIONALES</v>
      </c>
      <c r="AC443" s="65" t="str">
        <f>VLOOKUP(I443,Hoja2!A$3:I$54,9,0)</f>
        <v>INSPECCIONES PREOPERACIONALES</v>
      </c>
      <c r="AD443" s="83"/>
    </row>
    <row r="444" spans="1:30" ht="40.5">
      <c r="A444" s="156"/>
      <c r="B444" s="153"/>
      <c r="C444" s="114"/>
      <c r="D444" s="124"/>
      <c r="E444" s="121"/>
      <c r="F444" s="121"/>
      <c r="G444" s="121"/>
      <c r="H444" s="108" t="str">
        <f>VLOOKUP(I444,Hoja2!A$3:I$54,2,0)</f>
        <v>MANTENIMIENTO DE PUENTE GRUAS, LIMPIEZA DE CANALES, MANTENIMIENTO DE INSTALACIONES LOCATIVAS, MANTENIMIENTO Y REPARACION DE POZOS</v>
      </c>
      <c r="I444" s="59" t="s">
        <v>203</v>
      </c>
      <c r="J444" s="108" t="str">
        <f>VLOOKUP(I444,Hoja2!A$3:I$54,3,0)</f>
        <v>LESIONES, FRACTURAS</v>
      </c>
      <c r="K444" s="60"/>
      <c r="L444" s="108" t="str">
        <f>VLOOKUP(I444,Hoja2!A$3:I$54,4,0)</f>
        <v>PG INSPECCIONES, PG EMERGENCIA, REQUISITOS MÍNIMOS DE SEGURIDAD E HIGIENE PARA TRABAJOS EN ALTURAS</v>
      </c>
      <c r="M444" s="108" t="str">
        <f>VLOOKUP(I444,Hoja2!A$3:I$54,5,0)</f>
        <v>ELEMENTOS DE PROTECCIÓN PERSONAL</v>
      </c>
      <c r="N444" s="61">
        <v>6</v>
      </c>
      <c r="O444" s="61">
        <v>3</v>
      </c>
      <c r="P444" s="61">
        <v>25</v>
      </c>
      <c r="Q444" s="61">
        <f t="shared" si="50"/>
        <v>18</v>
      </c>
      <c r="R444" s="61">
        <f t="shared" si="51"/>
        <v>450</v>
      </c>
      <c r="S444" s="61" t="str">
        <f t="shared" si="52"/>
        <v>A-18</v>
      </c>
      <c r="T444" s="62" t="str">
        <f t="shared" si="53"/>
        <v>II</v>
      </c>
      <c r="U444" s="62" t="str">
        <f t="shared" si="55"/>
        <v>No Aceptable o Aceptable con Control Especifico</v>
      </c>
      <c r="V444" s="60">
        <v>3</v>
      </c>
      <c r="W444" s="108" t="str">
        <f>VLOOKUP(I444,Hoja2!A$3:I$54,6,0)</f>
        <v>SECUELA, CALIFICACIÓN DE ENFERMEDAD LABORAL, MUERTE</v>
      </c>
      <c r="X444" s="65"/>
      <c r="Y444" s="65"/>
      <c r="Z444" s="65"/>
      <c r="AA444" s="64" t="str">
        <f>VLOOKUP(I444,Hoja2!A$3:I$54,7,0)</f>
        <v>NS TRABAJO EN ALTURAS</v>
      </c>
      <c r="AB444" s="64" t="str">
        <f>VLOOKUP(I444,Hoja2!A$3:I$54,8,0)</f>
        <v>BUENAS PRACTICAS Y USO DE EPP COLECTIVOS</v>
      </c>
      <c r="AC444" s="65" t="str">
        <f>VLOOKUP(I444,Hoja2!A$3:I$54,9,0)</f>
        <v>USO EPP, LISTAS PREOPERACIONALES</v>
      </c>
      <c r="AD444" s="83"/>
    </row>
    <row r="445" spans="1:30" ht="40.5">
      <c r="A445" s="156"/>
      <c r="B445" s="153"/>
      <c r="C445" s="114"/>
      <c r="D445" s="124"/>
      <c r="E445" s="121"/>
      <c r="F445" s="121"/>
      <c r="G445" s="121"/>
      <c r="H445" s="108" t="str">
        <f>VLOOKUP(I445,Hoja2!A$3:I$54,2,0)</f>
        <v>INGRESO A POZOS, RED DE ACUEDUCTO, EXCAVACIONES</v>
      </c>
      <c r="I445" s="59" t="s">
        <v>196</v>
      </c>
      <c r="J445" s="108" t="str">
        <f>VLOOKUP(I445,Hoja2!A$3:I$54,3,0)</f>
        <v>INTOXICACIÓN, ASFIXIA</v>
      </c>
      <c r="K445" s="60"/>
      <c r="L445" s="108" t="str">
        <f>VLOOKUP(I445,Hoja2!A$3:I$54,4,0)</f>
        <v>PG INSPECCIONES, PG EMERGENCIA, REQUISITOS MÍNIMOS DE SEGURIDAD E HIGIENE PARA ESPACIOS CONFINADOS</v>
      </c>
      <c r="M445" s="108" t="str">
        <f>VLOOKUP(I445,Hoja2!A$3:I$54,5,0)</f>
        <v>ELEMENTOS DE PROTECCIÓN PERSONAL</v>
      </c>
      <c r="N445" s="61">
        <v>6</v>
      </c>
      <c r="O445" s="61">
        <v>3</v>
      </c>
      <c r="P445" s="61">
        <v>25</v>
      </c>
      <c r="Q445" s="61">
        <f t="shared" si="50"/>
        <v>18</v>
      </c>
      <c r="R445" s="61">
        <f t="shared" si="51"/>
        <v>450</v>
      </c>
      <c r="S445" s="61" t="str">
        <f t="shared" si="52"/>
        <v>A-18</v>
      </c>
      <c r="T445" s="62" t="str">
        <f t="shared" si="53"/>
        <v>II</v>
      </c>
      <c r="U445" s="62" t="str">
        <f t="shared" si="55"/>
        <v>No Aceptable o Aceptable con Control Especifico</v>
      </c>
      <c r="V445" s="60">
        <v>3</v>
      </c>
      <c r="W445" s="108" t="str">
        <f>VLOOKUP(I445,Hoja2!A$3:I$54,6,0)</f>
        <v>SECUELA, CALIFICACIÓN DE ENFERMEDAD LABORAL, MUERTE</v>
      </c>
      <c r="X445" s="65"/>
      <c r="Y445" s="65"/>
      <c r="Z445" s="65"/>
      <c r="AA445" s="64" t="str">
        <f>VLOOKUP(I445,Hoja2!A$3:I$54,7,0)</f>
        <v>NS ESPACIOS CONFINADOS</v>
      </c>
      <c r="AB445" s="64" t="str">
        <f>VLOOKUP(I445,Hoja2!A$3:I$54,8,0)</f>
        <v>BUENAS PRACTICAS, USO DE EPP Y COLECTIVOS</v>
      </c>
      <c r="AC445" s="65" t="str">
        <f>VLOOKUP(I445,Hoja2!A$3:I$54,9,0)</f>
        <v>LISTAS PREOPERACIONALES</v>
      </c>
      <c r="AD445" s="83"/>
    </row>
    <row r="446" spans="1:30" ht="38.25">
      <c r="A446" s="156"/>
      <c r="B446" s="153"/>
      <c r="C446" s="114"/>
      <c r="D446" s="124"/>
      <c r="E446" s="121"/>
      <c r="F446" s="121"/>
      <c r="G446" s="121"/>
      <c r="H446" s="58" t="str">
        <f>VLOOKUP(I446,Hoja2!A$3:I$54,2,0)</f>
        <v>CARGA Y DESCARGA DE MÁQUINARIAS Y EQUIPOS</v>
      </c>
      <c r="I446" s="59" t="s">
        <v>216</v>
      </c>
      <c r="J446" s="58" t="str">
        <f>VLOOKUP(I446,Hoja2!A$3:I$54,3,0)</f>
        <v>APLASTAMIENTO, ATRAPAMIENTO, AMPUTACIÓN, PÉRDIDAS MATERIALES, FRACTURAS</v>
      </c>
      <c r="K446" s="60"/>
      <c r="L446" s="58" t="str">
        <f>VLOOKUP(I446,Hoja2!A$3:I$54,4,0)</f>
        <v>PG INSPECCIONES, PG EMERGENCIA, REQUISITOS MÍNIMOS DE SEGURIDAD E HIGIENE PARA TRABAJOS EN ALTURAS</v>
      </c>
      <c r="M446" s="58" t="str">
        <f>VLOOKUP(I446,Hoja2!A$3:I$54,5,0)</f>
        <v>NO OBSERVADO</v>
      </c>
      <c r="N446" s="61">
        <v>2</v>
      </c>
      <c r="O446" s="61">
        <v>1</v>
      </c>
      <c r="P446" s="61">
        <v>10</v>
      </c>
      <c r="Q446" s="61">
        <f t="shared" si="50"/>
        <v>2</v>
      </c>
      <c r="R446" s="61">
        <f t="shared" si="51"/>
        <v>20</v>
      </c>
      <c r="S446" s="61" t="str">
        <f t="shared" si="52"/>
        <v>B-2</v>
      </c>
      <c r="T446" s="62" t="str">
        <f t="shared" si="53"/>
        <v>IV</v>
      </c>
      <c r="U446" s="62" t="str">
        <f t="shared" si="55"/>
        <v>Aceptable</v>
      </c>
      <c r="V446" s="60">
        <v>3</v>
      </c>
      <c r="W446" s="58" t="str">
        <f>VLOOKUP(I446,Hoja2!A$3:I$54,6,0)</f>
        <v>SECUELA, CALIFICACIÓN DE ENFERMEDAD LABORAL, MUERTE</v>
      </c>
      <c r="X446" s="65"/>
      <c r="Y446" s="65"/>
      <c r="Z446" s="65"/>
      <c r="AA446" s="64" t="str">
        <f>VLOOKUP(I446,Hoja2!A$3:I$54,7,0)</f>
        <v>NS DE IZAJE</v>
      </c>
      <c r="AB446" s="64" t="str">
        <f>VLOOKUP(I446,Hoja2!A$3:I$54,8,0)</f>
        <v>BUENAS PRACTICAS, INSPECCIONES PREOPERACIONALES</v>
      </c>
      <c r="AC446" s="65" t="str">
        <f>VLOOKUP(I446,Hoja2!A$3:I$54,9,0)</f>
        <v>USO ADECUADO DE LENGUAJE PARA OPERACIONES DE IZAJE</v>
      </c>
      <c r="AD446" s="83"/>
    </row>
    <row r="447" spans="1:30" ht="15">
      <c r="A447" s="156"/>
      <c r="B447" s="153"/>
      <c r="C447" s="114"/>
      <c r="D447" s="124"/>
      <c r="E447" s="121"/>
      <c r="F447" s="121"/>
      <c r="G447" s="121"/>
      <c r="H447" s="58" t="str">
        <f>VLOOKUP(I447,Hoja2!A$3:I$54,2,0)</f>
        <v>AUSENCIA O EXCESO DE LUZ EN UN AMBIENTE</v>
      </c>
      <c r="I447" s="59" t="s">
        <v>47</v>
      </c>
      <c r="J447" s="58" t="str">
        <f>VLOOKUP(I447,Hoja2!A$3:I$54,3,0)</f>
        <v>ESTRÉS, DIFICULTAD PARA VER, CANSANCIO VISUAL</v>
      </c>
      <c r="K447" s="60"/>
      <c r="L447" s="58" t="str">
        <f>VLOOKUP(I447,Hoja2!A$3:I$54,4,0)</f>
        <v>PG INSPECCIONES, PG EMERGENCIA</v>
      </c>
      <c r="M447" s="58" t="str">
        <f>VLOOKUP(I447,Hoja2!A$3:I$54,5,0)</f>
        <v>NO OBSERVADO</v>
      </c>
      <c r="N447" s="61">
        <v>10</v>
      </c>
      <c r="O447" s="61">
        <v>3</v>
      </c>
      <c r="P447" s="61">
        <v>25</v>
      </c>
      <c r="Q447" s="61">
        <f t="shared" si="50"/>
        <v>30</v>
      </c>
      <c r="R447" s="61">
        <f t="shared" si="51"/>
        <v>750</v>
      </c>
      <c r="S447" s="61" t="str">
        <f t="shared" si="52"/>
        <v>MA-30</v>
      </c>
      <c r="T447" s="62" t="str">
        <f t="shared" si="53"/>
        <v>I</v>
      </c>
      <c r="U447" s="62" t="str">
        <f t="shared" si="55"/>
        <v>No Aceptable</v>
      </c>
      <c r="V447" s="60">
        <v>3</v>
      </c>
      <c r="W447" s="58" t="str">
        <f>VLOOKUP(I447,Hoja2!A$3:I$54,6,0)</f>
        <v>SECUELA, CALIFICACIÓN DE ENFERMEDAD LABORAL</v>
      </c>
      <c r="X447" s="65"/>
      <c r="Y447" s="65"/>
      <c r="Z447" s="65"/>
      <c r="AA447" s="64" t="str">
        <f>VLOOKUP(I447,Hoja2!A$3:I$54,7,0)</f>
        <v>N/A</v>
      </c>
      <c r="AB447" s="64" t="str">
        <f>VLOOKUP(I447,Hoja2!A$3:I$54,8,0)</f>
        <v>AUTOCUIDADO E HIGIENE</v>
      </c>
      <c r="AC447" s="65" t="str">
        <f>VLOOKUP(I447,Hoja2!A$3:I$54,9,0)</f>
        <v>PG HIGIENE</v>
      </c>
      <c r="AD447" s="83"/>
    </row>
    <row r="448" spans="1:30" ht="15">
      <c r="A448" s="156"/>
      <c r="B448" s="153"/>
      <c r="C448" s="114"/>
      <c r="D448" s="124"/>
      <c r="E448" s="121"/>
      <c r="F448" s="121"/>
      <c r="G448" s="121"/>
      <c r="H448" s="58" t="str">
        <f>VLOOKUP(I448,Hoja2!A$3:I$54,2,0)</f>
        <v>MÁQUINARIA O EQUIPO</v>
      </c>
      <c r="I448" s="59" t="s">
        <v>54</v>
      </c>
      <c r="J448" s="58" t="str">
        <f>VLOOKUP(I448,Hoja2!A$3:I$54,3,0)</f>
        <v>SORDERA, ESTRÉS, HIPOACUSIA, CEFALÉA, IRRATIBILIDAD</v>
      </c>
      <c r="K448" s="60"/>
      <c r="L448" s="58" t="str">
        <f>VLOOKUP(I448,Hoja2!A$3:I$54,4,0)</f>
        <v>PG INSPECCIONES, PG EMERGENCIA</v>
      </c>
      <c r="M448" s="58" t="str">
        <f>VLOOKUP(I448,Hoja2!A$3:I$54,5,0)</f>
        <v>PVE RUIDO</v>
      </c>
      <c r="N448" s="61">
        <v>10</v>
      </c>
      <c r="O448" s="61">
        <v>4</v>
      </c>
      <c r="P448" s="61">
        <v>25</v>
      </c>
      <c r="Q448" s="61">
        <f t="shared" si="50"/>
        <v>40</v>
      </c>
      <c r="R448" s="61">
        <f t="shared" si="51"/>
        <v>1000</v>
      </c>
      <c r="S448" s="61" t="str">
        <f t="shared" si="52"/>
        <v>MA-40</v>
      </c>
      <c r="T448" s="62" t="str">
        <f t="shared" si="53"/>
        <v>I</v>
      </c>
      <c r="U448" s="62" t="str">
        <f t="shared" si="55"/>
        <v>No Aceptable</v>
      </c>
      <c r="V448" s="60">
        <v>3</v>
      </c>
      <c r="W448" s="58" t="str">
        <f>VLOOKUP(I448,Hoja2!A$3:I$54,6,0)</f>
        <v>SECUELA, CALIFICACIÓN DE ENFERMEDAD LABORAL</v>
      </c>
      <c r="X448" s="65"/>
      <c r="Y448" s="65"/>
      <c r="Z448" s="65"/>
      <c r="AA448" s="64" t="str">
        <f>VLOOKUP(I448,Hoja2!A$3:I$54,7,0)</f>
        <v>N/A</v>
      </c>
      <c r="AB448" s="64" t="str">
        <f>VLOOKUP(I448,Hoja2!A$3:I$54,8,0)</f>
        <v>AUTOCUIDADO E HIGIENE</v>
      </c>
      <c r="AC448" s="65" t="str">
        <f>VLOOKUP(I448,Hoja2!A$3:I$54,9,0)</f>
        <v>FORTALECIMIENTO PV RUIDO</v>
      </c>
      <c r="AD448" s="83"/>
    </row>
    <row r="449" spans="1:30" ht="15">
      <c r="A449" s="156"/>
      <c r="B449" s="153"/>
      <c r="C449" s="114"/>
      <c r="D449" s="124"/>
      <c r="E449" s="121"/>
      <c r="F449" s="121"/>
      <c r="G449" s="121"/>
      <c r="H449" s="58" t="str">
        <f>VLOOKUP(I449,Hoja2!A$3:I$54,2,0)</f>
        <v>MÁQUINARIA O EQUIPO</v>
      </c>
      <c r="I449" s="59" t="s">
        <v>59</v>
      </c>
      <c r="J449" s="58" t="str">
        <f>VLOOKUP(I449,Hoja2!A$3:I$54,3,0)</f>
        <v>MAREOS, VÓMITOS, Y SÍNTOMAS NEURÓLOGICOS</v>
      </c>
      <c r="K449" s="60"/>
      <c r="L449" s="58" t="str">
        <f>VLOOKUP(I449,Hoja2!A$3:I$54,4,0)</f>
        <v>PG INSPECCIONES, PG EMERGENCIA</v>
      </c>
      <c r="M449" s="58" t="str">
        <f>VLOOKUP(I449,Hoja2!A$3:I$54,5,0)</f>
        <v>PVE RUIDO</v>
      </c>
      <c r="N449" s="61">
        <v>2</v>
      </c>
      <c r="O449" s="61">
        <v>3</v>
      </c>
      <c r="P449" s="61">
        <v>10</v>
      </c>
      <c r="Q449" s="61">
        <f t="shared" si="50"/>
        <v>6</v>
      </c>
      <c r="R449" s="61">
        <f t="shared" si="51"/>
        <v>60</v>
      </c>
      <c r="S449" s="61" t="str">
        <f t="shared" si="52"/>
        <v>M-6</v>
      </c>
      <c r="T449" s="62" t="str">
        <f t="shared" si="53"/>
        <v>III</v>
      </c>
      <c r="U449" s="62" t="str">
        <f t="shared" si="55"/>
        <v>Mejorable</v>
      </c>
      <c r="V449" s="60">
        <v>3</v>
      </c>
      <c r="W449" s="58" t="str">
        <f>VLOOKUP(I449,Hoja2!A$3:I$54,6,0)</f>
        <v>SECUELA, CALIFICACIÓN DE ENFERMEDAD LABORAL</v>
      </c>
      <c r="X449" s="65"/>
      <c r="Y449" s="65"/>
      <c r="Z449" s="65"/>
      <c r="AA449" s="64" t="str">
        <f>VLOOKUP(I449,Hoja2!A$3:I$54,7,0)</f>
        <v>N/A</v>
      </c>
      <c r="AB449" s="64" t="str">
        <f>VLOOKUP(I449,Hoja2!A$3:I$54,8,0)</f>
        <v>AUTOCUIDADO</v>
      </c>
      <c r="AC449" s="65" t="str">
        <f>VLOOKUP(I449,Hoja2!A$3:I$54,9,0)</f>
        <v>PG HIGIENE</v>
      </c>
      <c r="AD449" s="83"/>
    </row>
    <row r="450" spans="1:30" ht="15">
      <c r="A450" s="156"/>
      <c r="B450" s="153"/>
      <c r="C450" s="114"/>
      <c r="D450" s="124"/>
      <c r="E450" s="121"/>
      <c r="F450" s="121"/>
      <c r="G450" s="121"/>
      <c r="H450" s="58" t="str">
        <f>VLOOKUP(I450,Hoja2!A$3:I$54,2,0)</f>
        <v>X, GAMMA, ALFA, BETA, NEUTRONES</v>
      </c>
      <c r="I450" s="59" t="s">
        <v>69</v>
      </c>
      <c r="J450" s="58" t="str">
        <f>VLOOKUP(I450,Hoja2!A$3:I$54,3,0)</f>
        <v>QUEMADURAS</v>
      </c>
      <c r="K450" s="60"/>
      <c r="L450" s="58" t="str">
        <f>VLOOKUP(I450,Hoja2!A$3:I$54,4,0)</f>
        <v>PG INSPECCIONES, PG EMERGENCIA</v>
      </c>
      <c r="M450" s="58" t="str">
        <f>VLOOKUP(I450,Hoja2!A$3:I$54,5,0)</f>
        <v>PVE RADIACIÓN</v>
      </c>
      <c r="N450" s="61">
        <v>2</v>
      </c>
      <c r="O450" s="61">
        <v>3</v>
      </c>
      <c r="P450" s="61">
        <v>10</v>
      </c>
      <c r="Q450" s="61">
        <f t="shared" si="50"/>
        <v>6</v>
      </c>
      <c r="R450" s="61">
        <f t="shared" si="51"/>
        <v>60</v>
      </c>
      <c r="S450" s="61" t="str">
        <f t="shared" si="52"/>
        <v>M-6</v>
      </c>
      <c r="T450" s="62" t="str">
        <f t="shared" si="53"/>
        <v>III</v>
      </c>
      <c r="U450" s="62" t="str">
        <f t="shared" si="55"/>
        <v>Mejorable</v>
      </c>
      <c r="V450" s="60">
        <v>3</v>
      </c>
      <c r="W450" s="58" t="str">
        <f>VLOOKUP(I450,Hoja2!A$3:I$54,6,0)</f>
        <v>SECUELA, CALIFICACIÓN DE ENFERMEDAD LABORAL, MUERTE</v>
      </c>
      <c r="X450" s="65"/>
      <c r="Y450" s="65"/>
      <c r="Z450" s="65"/>
      <c r="AA450" s="64" t="str">
        <f>VLOOKUP(I450,Hoja2!A$3:I$54,7,0)</f>
        <v>N/A</v>
      </c>
      <c r="AB450" s="64" t="str">
        <f>VLOOKUP(I450,Hoja2!A$3:I$54,8,0)</f>
        <v>N/A</v>
      </c>
      <c r="AC450" s="65" t="str">
        <f>VLOOKUP(I450,Hoja2!A$3:I$54,9,0)</f>
        <v>FORTALECIMIENTO PVE RADIACIÓN</v>
      </c>
      <c r="AD450" s="83"/>
    </row>
    <row r="451" spans="1:30" ht="25.5">
      <c r="A451" s="156"/>
      <c r="B451" s="153"/>
      <c r="C451" s="114"/>
      <c r="D451" s="124"/>
      <c r="E451" s="121"/>
      <c r="F451" s="121"/>
      <c r="G451" s="121"/>
      <c r="H451" s="58" t="str">
        <f>VLOOKUP(I451,Hoja2!A$3:I$54,2,0)</f>
        <v>POLVOS INORGÁNICOS</v>
      </c>
      <c r="I451" s="59" t="s">
        <v>78</v>
      </c>
      <c r="J451" s="58" t="str">
        <f>VLOOKUP(I451,Hoja2!A$3:I$54,3,0)</f>
        <v>COMPLICACIONES RESPIRATORIAS</v>
      </c>
      <c r="K451" s="60"/>
      <c r="L451" s="58" t="str">
        <f>VLOOKUP(I451,Hoja2!A$3:I$54,4,0)</f>
        <v>PG INSPECCIONES, PG EMERGENCIA, PG RIESGO QUÍMICO</v>
      </c>
      <c r="M451" s="58" t="str">
        <f>VLOOKUP(I451,Hoja2!A$3:I$54,5,0)</f>
        <v>ELEMENTOS DE PROTECCIÓN PERSONAL</v>
      </c>
      <c r="N451" s="61">
        <v>2</v>
      </c>
      <c r="O451" s="61">
        <v>3</v>
      </c>
      <c r="P451" s="61">
        <v>10</v>
      </c>
      <c r="Q451" s="61">
        <f t="shared" si="50"/>
        <v>6</v>
      </c>
      <c r="R451" s="61">
        <f t="shared" si="51"/>
        <v>60</v>
      </c>
      <c r="S451" s="61" t="str">
        <f t="shared" si="52"/>
        <v>M-6</v>
      </c>
      <c r="T451" s="62" t="str">
        <f t="shared" si="53"/>
        <v>III</v>
      </c>
      <c r="U451" s="62" t="str">
        <f t="shared" si="55"/>
        <v>Mejorable</v>
      </c>
      <c r="V451" s="60">
        <v>3</v>
      </c>
      <c r="W451" s="58" t="str">
        <f>VLOOKUP(I451,Hoja2!A$3:I$54,6,0)</f>
        <v>SECUELA, CALIFICACIÓN DE ENFERMEDAD LABORAL</v>
      </c>
      <c r="X451" s="65"/>
      <c r="Y451" s="65"/>
      <c r="Z451" s="65"/>
      <c r="AA451" s="64" t="str">
        <f>VLOOKUP(I451,Hoja2!A$3:I$54,7,0)</f>
        <v>NS QUIMICOS</v>
      </c>
      <c r="AB451" s="64" t="str">
        <f>VLOOKUP(I451,Hoja2!A$3:I$54,8,0)</f>
        <v>BUENAS PRACTICAS Y USO DE EPP</v>
      </c>
      <c r="AC451" s="65" t="str">
        <f>VLOOKUP(I451,Hoja2!A$3:I$54,9,0)</f>
        <v>PG HIGIENE</v>
      </c>
      <c r="AD451" s="83"/>
    </row>
    <row r="452" spans="1:30" ht="25.5">
      <c r="A452" s="156"/>
      <c r="B452" s="153"/>
      <c r="C452" s="114"/>
      <c r="D452" s="124"/>
      <c r="E452" s="121"/>
      <c r="F452" s="121"/>
      <c r="G452" s="121"/>
      <c r="H452" s="58" t="str">
        <f>VLOOKUP(I452,Hoja2!A$3:I$54,2,0)</f>
        <v>MATERIAL PARTICULADO</v>
      </c>
      <c r="I452" s="59" t="s">
        <v>84</v>
      </c>
      <c r="J452" s="58" t="str">
        <f>VLOOKUP(I452,Hoja2!A$3:I$54,3,0)</f>
        <v>COMPLICACIONES RESPIRATORIAS</v>
      </c>
      <c r="K452" s="60"/>
      <c r="L452" s="58" t="str">
        <f>VLOOKUP(I452,Hoja2!A$3:I$54,4,0)</f>
        <v>PG INSPECCIONES, PG EMERGENCIA, PG RIESGO QUÍMICO</v>
      </c>
      <c r="M452" s="58" t="str">
        <f>VLOOKUP(I452,Hoja2!A$3:I$54,5,0)</f>
        <v>ELEMENTOS DE PROTECCIÓN PERSONAL</v>
      </c>
      <c r="N452" s="61">
        <v>2</v>
      </c>
      <c r="O452" s="61">
        <v>1</v>
      </c>
      <c r="P452" s="61">
        <v>10</v>
      </c>
      <c r="Q452" s="61">
        <f t="shared" si="50"/>
        <v>2</v>
      </c>
      <c r="R452" s="61">
        <f t="shared" si="51"/>
        <v>20</v>
      </c>
      <c r="S452" s="61" t="str">
        <f t="shared" si="52"/>
        <v>B-2</v>
      </c>
      <c r="T452" s="62" t="str">
        <f t="shared" si="53"/>
        <v>IV</v>
      </c>
      <c r="U452" s="62" t="str">
        <f t="shared" si="55"/>
        <v>Aceptable</v>
      </c>
      <c r="V452" s="60">
        <v>3</v>
      </c>
      <c r="W452" s="58" t="str">
        <f>VLOOKUP(I452,Hoja2!A$3:I$54,6,0)</f>
        <v>SECUELA, CALIFICACIÓN DE ENFERMEDAD LABORAL</v>
      </c>
      <c r="X452" s="65"/>
      <c r="Y452" s="65"/>
      <c r="Z452" s="65"/>
      <c r="AA452" s="64" t="str">
        <f>VLOOKUP(I452,Hoja2!A$3:I$54,7,0)</f>
        <v>NS QUIMICOS</v>
      </c>
      <c r="AB452" s="64" t="str">
        <f>VLOOKUP(I452,Hoja2!A$3:I$54,8,0)</f>
        <v>BUENAS PRACTICAS Y USO DE EPP</v>
      </c>
      <c r="AC452" s="65" t="str">
        <f>VLOOKUP(I452,Hoja2!A$3:I$54,9,0)</f>
        <v>FORTALECIMIENTO PVE QUÍMICO</v>
      </c>
      <c r="AD452" s="83"/>
    </row>
    <row r="453" spans="1:30" ht="25.5">
      <c r="A453" s="156"/>
      <c r="B453" s="153"/>
      <c r="C453" s="114"/>
      <c r="D453" s="124"/>
      <c r="E453" s="121"/>
      <c r="F453" s="121"/>
      <c r="G453" s="121"/>
      <c r="H453" s="58" t="str">
        <f>VLOOKUP(I453,Hoja2!A$3:I$54,2,0)</f>
        <v>HUMOS METÁLICOS O NO METÁLICOS</v>
      </c>
      <c r="I453" s="59" t="s">
        <v>93</v>
      </c>
      <c r="J453" s="58" t="str">
        <f>VLOOKUP(I453,Hoja2!A$3:I$54,3,0)</f>
        <v>COMPLICACIONES RESPIRATORIAS</v>
      </c>
      <c r="K453" s="60"/>
      <c r="L453" s="58" t="str">
        <f>VLOOKUP(I453,Hoja2!A$3:I$54,4,0)</f>
        <v>PG INSPECCIONES, PG EMERGENCIA, PG RIESGO QUÍMICO</v>
      </c>
      <c r="M453" s="58" t="str">
        <f>VLOOKUP(I453,Hoja2!A$3:I$54,5,0)</f>
        <v>ELEMENTOS DE PROTECCIÓN PERSONAL</v>
      </c>
      <c r="N453" s="61">
        <v>2</v>
      </c>
      <c r="O453" s="61">
        <v>1</v>
      </c>
      <c r="P453" s="61">
        <v>10</v>
      </c>
      <c r="Q453" s="61">
        <f t="shared" si="50"/>
        <v>2</v>
      </c>
      <c r="R453" s="61">
        <f t="shared" si="51"/>
        <v>20</v>
      </c>
      <c r="S453" s="61" t="str">
        <f t="shared" si="52"/>
        <v>B-2</v>
      </c>
      <c r="T453" s="62" t="str">
        <f t="shared" si="53"/>
        <v>IV</v>
      </c>
      <c r="U453" s="62" t="str">
        <f t="shared" si="55"/>
        <v>Aceptable</v>
      </c>
      <c r="V453" s="60">
        <v>3</v>
      </c>
      <c r="W453" s="58" t="str">
        <f>VLOOKUP(I453,Hoja2!A$3:I$54,6,0)</f>
        <v>SECUELA, CALIFICACIÓN DE ENFERMEDAD LABORAL, MUERTE</v>
      </c>
      <c r="X453" s="65"/>
      <c r="Y453" s="65"/>
      <c r="Z453" s="65"/>
      <c r="AA453" s="64" t="str">
        <f>VLOOKUP(I453,Hoja2!A$3:I$54,7,0)</f>
        <v>NS QUIMICOS</v>
      </c>
      <c r="AB453" s="64" t="str">
        <f>VLOOKUP(I453,Hoja2!A$3:I$54,8,0)</f>
        <v>BUENAS PRACTICAS, AUTOCUIDADO Y EPP</v>
      </c>
      <c r="AC453" s="65" t="str">
        <f>VLOOKUP(I453,Hoja2!A$3:I$54,9,0)</f>
        <v>FORTALECIMIENTO PVE QUÍMICO</v>
      </c>
      <c r="AD453" s="83"/>
    </row>
    <row r="454" spans="1:30" ht="15">
      <c r="A454" s="156"/>
      <c r="B454" s="153"/>
      <c r="C454" s="114"/>
      <c r="D454" s="124"/>
      <c r="E454" s="121"/>
      <c r="F454" s="121"/>
      <c r="G454" s="121"/>
      <c r="H454" s="58" t="str">
        <f>VLOOKUP(I454,Hoja2!A$3:I$54,2,0)</f>
        <v>MICROORGANISMOS</v>
      </c>
      <c r="I454" s="59" t="s">
        <v>237</v>
      </c>
      <c r="J454" s="58" t="str">
        <f>VLOOKUP(I454,Hoja2!A$3:I$54,3,0)</f>
        <v>GRIPAS, NAUSEAS, MAREOS, MALESTAR GENERAL</v>
      </c>
      <c r="K454" s="60"/>
      <c r="L454" s="58" t="str">
        <f>VLOOKUP(I454,Hoja2!A$3:I$54,4,0)</f>
        <v>PG INSPECCIONES, PG EMERGENCIA</v>
      </c>
      <c r="M454" s="58" t="str">
        <f>VLOOKUP(I454,Hoja2!A$3:I$54,5,0)</f>
        <v>PVE BIOLÓGICO</v>
      </c>
      <c r="N454" s="61">
        <v>2</v>
      </c>
      <c r="O454" s="61">
        <v>1</v>
      </c>
      <c r="P454" s="61">
        <v>10</v>
      </c>
      <c r="Q454" s="61">
        <f t="shared" si="50"/>
        <v>2</v>
      </c>
      <c r="R454" s="61">
        <f t="shared" si="51"/>
        <v>20</v>
      </c>
      <c r="S454" s="61" t="str">
        <f t="shared" si="52"/>
        <v>B-2</v>
      </c>
      <c r="T454" s="62" t="str">
        <f t="shared" si="53"/>
        <v>IV</v>
      </c>
      <c r="U454" s="62" t="str">
        <f t="shared" si="55"/>
        <v>Aceptable</v>
      </c>
      <c r="V454" s="60">
        <v>3</v>
      </c>
      <c r="W454" s="58" t="str">
        <f>VLOOKUP(I454,Hoja2!A$3:I$54,6,0)</f>
        <v>SECUELA</v>
      </c>
      <c r="X454" s="65"/>
      <c r="Y454" s="65"/>
      <c r="Z454" s="65"/>
      <c r="AA454" s="64" t="str">
        <f>VLOOKUP(I454,Hoja2!A$3:I$54,7,0)</f>
        <v>NS BIOLÓGICO</v>
      </c>
      <c r="AB454" s="64" t="str">
        <f>VLOOKUP(I454,Hoja2!A$3:I$54,8,0)</f>
        <v>N/A</v>
      </c>
      <c r="AC454" s="65" t="str">
        <f>VLOOKUP(I454,Hoja2!A$3:I$54,9,0)</f>
        <v>BUENAS PRACTICAS</v>
      </c>
      <c r="AD454" s="83"/>
    </row>
    <row r="455" spans="1:30" ht="25.5">
      <c r="A455" s="156"/>
      <c r="B455" s="153"/>
      <c r="C455" s="114"/>
      <c r="D455" s="124"/>
      <c r="E455" s="121"/>
      <c r="F455" s="121"/>
      <c r="G455" s="121"/>
      <c r="H455" s="58" t="str">
        <f>VLOOKUP(I455,Hoja2!A$3:I$54,2,0)</f>
        <v>MICROORGANISMOS EN EL AMBIENTE</v>
      </c>
      <c r="I455" s="59" t="s">
        <v>240</v>
      </c>
      <c r="J455" s="58" t="str">
        <f>VLOOKUP(I455,Hoja2!A$3:I$54,3,0)</f>
        <v>LESIONES EN LA PIEL, MALESTAR GENERAL</v>
      </c>
      <c r="K455" s="60"/>
      <c r="L455" s="58" t="str">
        <f>VLOOKUP(I455,Hoja2!A$3:I$54,4,0)</f>
        <v>PG INSPECCIONES, PG EMERGENCIA</v>
      </c>
      <c r="M455" s="58" t="str">
        <f>VLOOKUP(I455,Hoja2!A$3:I$54,5,0)</f>
        <v>PVE BIOLÓGICO, ELEMENTOS DE PROTECCION PERSONAL</v>
      </c>
      <c r="N455" s="61">
        <v>2</v>
      </c>
      <c r="O455" s="61">
        <v>3</v>
      </c>
      <c r="P455" s="61">
        <v>10</v>
      </c>
      <c r="Q455" s="61">
        <f t="shared" si="50"/>
        <v>6</v>
      </c>
      <c r="R455" s="61">
        <f t="shared" si="51"/>
        <v>60</v>
      </c>
      <c r="S455" s="61" t="str">
        <f t="shared" si="52"/>
        <v>M-6</v>
      </c>
      <c r="T455" s="62" t="str">
        <f t="shared" si="53"/>
        <v>III</v>
      </c>
      <c r="U455" s="62" t="str">
        <f t="shared" si="55"/>
        <v>Mejorable</v>
      </c>
      <c r="V455" s="60">
        <v>3</v>
      </c>
      <c r="W455" s="58" t="str">
        <f>VLOOKUP(I455,Hoja2!A$3:I$54,6,0)</f>
        <v>SECUELA, CALIFICACIÓN DE ENFERMEDAD LABORAL, MUERTE</v>
      </c>
      <c r="X455" s="65"/>
      <c r="Y455" s="65"/>
      <c r="Z455" s="65"/>
      <c r="AA455" s="64" t="str">
        <f>VLOOKUP(I455,Hoja2!A$3:I$54,7,0)</f>
        <v>NS BIOLÓGICO</v>
      </c>
      <c r="AB455" s="64" t="str">
        <f>VLOOKUP(I455,Hoja2!A$3:I$54,8,0)</f>
        <v>AUTOCIODADO E HIGIENE, USO DE EPP</v>
      </c>
      <c r="AC455" s="65" t="str">
        <f>VLOOKUP(I455,Hoja2!A$3:I$54,9,0)</f>
        <v>N/A</v>
      </c>
      <c r="AD455" s="83"/>
    </row>
    <row r="456" spans="1:30" ht="25.5">
      <c r="A456" s="156"/>
      <c r="B456" s="153"/>
      <c r="C456" s="114"/>
      <c r="D456" s="124"/>
      <c r="E456" s="121"/>
      <c r="F456" s="121"/>
      <c r="G456" s="121"/>
      <c r="H456" s="58" t="str">
        <f>VLOOKUP(I456,Hoja2!A$3:I$54,2,0)</f>
        <v>HONGOS</v>
      </c>
      <c r="I456" s="59" t="s">
        <v>113</v>
      </c>
      <c r="J456" s="58" t="str">
        <f>VLOOKUP(I456,Hoja2!A$3:I$54,3,0)</f>
        <v>LESIONES EN LA PIEL</v>
      </c>
      <c r="K456" s="60"/>
      <c r="L456" s="58" t="str">
        <f>VLOOKUP(I456,Hoja2!A$3:I$54,4,0)</f>
        <v>PG INSPECCIONES, PG EMERGENCIA</v>
      </c>
      <c r="M456" s="58" t="str">
        <f>VLOOKUP(I456,Hoja2!A$3:I$54,5,0)</f>
        <v>PVE BIOLÓGICO</v>
      </c>
      <c r="N456" s="61">
        <v>2</v>
      </c>
      <c r="O456" s="61">
        <v>1</v>
      </c>
      <c r="P456" s="61">
        <v>10</v>
      </c>
      <c r="Q456" s="61">
        <f t="shared" si="50"/>
        <v>2</v>
      </c>
      <c r="R456" s="61">
        <f t="shared" si="51"/>
        <v>20</v>
      </c>
      <c r="S456" s="61" t="str">
        <f t="shared" si="52"/>
        <v>B-2</v>
      </c>
      <c r="T456" s="62" t="str">
        <f t="shared" si="53"/>
        <v>IV</v>
      </c>
      <c r="U456" s="62" t="str">
        <f t="shared" si="55"/>
        <v>Aceptable</v>
      </c>
      <c r="V456" s="60">
        <v>3</v>
      </c>
      <c r="W456" s="58" t="str">
        <f>VLOOKUP(I456,Hoja2!A$3:I$54,6,0)</f>
        <v>SECUELA</v>
      </c>
      <c r="X456" s="65"/>
      <c r="Y456" s="65"/>
      <c r="Z456" s="65"/>
      <c r="AA456" s="64" t="str">
        <f>VLOOKUP(I456,Hoja2!A$3:I$54,7,0)</f>
        <v>NS BIOLÓGICO</v>
      </c>
      <c r="AB456" s="64" t="str">
        <f>VLOOKUP(I456,Hoja2!A$3:I$54,8,0)</f>
        <v>AUTOCUIDADO E HIGIENE, USO DE EPP</v>
      </c>
      <c r="AC456" s="65" t="str">
        <f>VLOOKUP(I456,Hoja2!A$3:I$54,9,0)</f>
        <v>N/A</v>
      </c>
      <c r="AD456" s="83"/>
    </row>
    <row r="457" spans="1:30" ht="40.5">
      <c r="A457" s="156"/>
      <c r="B457" s="153"/>
      <c r="C457" s="114"/>
      <c r="D457" s="124"/>
      <c r="E457" s="121"/>
      <c r="F457" s="121"/>
      <c r="G457" s="121"/>
      <c r="H457" s="58" t="str">
        <f>VLOOKUP(I457,Hoja2!A$3:I$54,2,0)</f>
        <v>FLUIDOS</v>
      </c>
      <c r="I457" s="59" t="s">
        <v>117</v>
      </c>
      <c r="J457" s="58" t="str">
        <f>VLOOKUP(I457,Hoja2!A$3:I$54,3,0)</f>
        <v>LESIONES DÉRMICAS</v>
      </c>
      <c r="K457" s="60"/>
      <c r="L457" s="58" t="str">
        <f>VLOOKUP(I457,Hoja2!A$3:I$54,4,0)</f>
        <v>PG INSPECCIONES, PG EMERGENCIA</v>
      </c>
      <c r="M457" s="58" t="str">
        <f>VLOOKUP(I457,Hoja2!A$3:I$54,5,0)</f>
        <v>PVE BIOLÓGICO, ELEMENTOS DE PROTECCION PERSONAL</v>
      </c>
      <c r="N457" s="61">
        <v>2</v>
      </c>
      <c r="O457" s="61">
        <v>4</v>
      </c>
      <c r="P457" s="61">
        <v>25</v>
      </c>
      <c r="Q457" s="61">
        <f aca="true" t="shared" si="56" ref="Q457:Q520">N457*O457</f>
        <v>8</v>
      </c>
      <c r="R457" s="61">
        <f aca="true" t="shared" si="57" ref="R457:R520">Q457*P457</f>
        <v>200</v>
      </c>
      <c r="S457" s="61" t="str">
        <f aca="true" t="shared" si="58" ref="S457:S520">IF(Q457=40,"MA-40",IF(Q457=30,"MA-30",IF(Q457=20,"A-20",IF(Q457=10,"A-10",IF(Q457=24,"MA-24",IF(Q457=18,"A-18",IF(Q457=12,"A-12",IF(Q457=6,"M-6",IF(Q457=8,"M-8",IF(Q457=6,"M-6",IF(Q457=4,"B-4",IF(Q457=2,"B-2",))))))))))))</f>
        <v>M-8</v>
      </c>
      <c r="T457" s="62" t="str">
        <f aca="true" t="shared" si="59" ref="T457:T520">IF(R457&lt;=20,"IV",IF(R457&lt;=120,"III",IF(R457&lt;=500,"II",IF(R457&lt;=4000,"I"))))</f>
        <v>II</v>
      </c>
      <c r="U457" s="62" t="str">
        <f t="shared" si="55"/>
        <v>No Aceptable o Aceptable con Control Especifico</v>
      </c>
      <c r="V457" s="60">
        <v>3</v>
      </c>
      <c r="W457" s="58" t="str">
        <f>VLOOKUP(I457,Hoja2!A$3:I$54,6,0)</f>
        <v>SECUELA, CALIFICACIÓN DE ENFERMEDAD LABORAL, MUERTE</v>
      </c>
      <c r="X457" s="65"/>
      <c r="Y457" s="65"/>
      <c r="Z457" s="65"/>
      <c r="AA457" s="64" t="str">
        <f>VLOOKUP(I457,Hoja2!A$3:I$54,7,0)</f>
        <v>NS BIOLÓGICO</v>
      </c>
      <c r="AB457" s="64" t="str">
        <f>VLOOKUP(I457,Hoja2!A$3:I$54,8,0)</f>
        <v>AUTOCUIDADO E HIGIENE, USO DE EPP</v>
      </c>
      <c r="AC457" s="65" t="str">
        <f>VLOOKUP(I457,Hoja2!A$3:I$54,9,0)</f>
        <v>N/A</v>
      </c>
      <c r="AD457" s="83"/>
    </row>
    <row r="458" spans="1:30" ht="25.5">
      <c r="A458" s="156"/>
      <c r="B458" s="153"/>
      <c r="C458" s="114"/>
      <c r="D458" s="124"/>
      <c r="E458" s="121"/>
      <c r="F458" s="121"/>
      <c r="G458" s="121"/>
      <c r="H458" s="58" t="str">
        <f>VLOOKUP(I458,Hoja2!A$3:I$54,2,0)</f>
        <v>PARÁSITOS</v>
      </c>
      <c r="I458" s="59" t="s">
        <v>119</v>
      </c>
      <c r="J458" s="58" t="str">
        <f>VLOOKUP(I458,Hoja2!A$3:I$54,3,0)</f>
        <v>LESIONES, INFECCIONES PARASITARIAS</v>
      </c>
      <c r="K458" s="60"/>
      <c r="L458" s="58" t="str">
        <f>VLOOKUP(I458,Hoja2!A$3:I$54,4,0)</f>
        <v>PG INSPECCIONES, PG EMERGENCIA</v>
      </c>
      <c r="M458" s="58" t="str">
        <f>VLOOKUP(I458,Hoja2!A$3:I$54,5,0)</f>
        <v>PVE BIOLÓGICO, ELEMENTOS DE PROTECCION PERSONAL</v>
      </c>
      <c r="N458" s="61">
        <v>2</v>
      </c>
      <c r="O458" s="61">
        <v>2</v>
      </c>
      <c r="P458" s="61">
        <v>10</v>
      </c>
      <c r="Q458" s="61">
        <f t="shared" si="56"/>
        <v>4</v>
      </c>
      <c r="R458" s="61">
        <f t="shared" si="57"/>
        <v>40</v>
      </c>
      <c r="S458" s="61" t="str">
        <f t="shared" si="58"/>
        <v>B-4</v>
      </c>
      <c r="T458" s="62" t="str">
        <f t="shared" si="59"/>
        <v>III</v>
      </c>
      <c r="U458" s="62" t="str">
        <f t="shared" si="55"/>
        <v>Mejorable</v>
      </c>
      <c r="V458" s="60">
        <v>3</v>
      </c>
      <c r="W458" s="58" t="str">
        <f>VLOOKUP(I458,Hoja2!A$3:I$54,6,0)</f>
        <v>SECUELA</v>
      </c>
      <c r="X458" s="65"/>
      <c r="Y458" s="65"/>
      <c r="Z458" s="65"/>
      <c r="AA458" s="64" t="str">
        <f>VLOOKUP(I458,Hoja2!A$3:I$54,7,0)</f>
        <v>NS BIOLÓGICO</v>
      </c>
      <c r="AB458" s="64" t="str">
        <f>VLOOKUP(I458,Hoja2!A$3:I$54,8,0)</f>
        <v>AUTOCUIDADO E HIGIENE, USO DE EPP</v>
      </c>
      <c r="AC458" s="65" t="str">
        <f>VLOOKUP(I458,Hoja2!A$3:I$54,9,0)</f>
        <v>N/A</v>
      </c>
      <c r="AD458" s="83"/>
    </row>
    <row r="459" spans="1:30" ht="25.5">
      <c r="A459" s="156"/>
      <c r="B459" s="153"/>
      <c r="C459" s="114"/>
      <c r="D459" s="124"/>
      <c r="E459" s="121"/>
      <c r="F459" s="121"/>
      <c r="G459" s="121"/>
      <c r="H459" s="58" t="str">
        <f>VLOOKUP(I459,Hoja2!A$3:I$54,2,0)</f>
        <v>ANIMALES VIVOS</v>
      </c>
      <c r="I459" s="59" t="s">
        <v>122</v>
      </c>
      <c r="J459" s="58" t="str">
        <f>VLOOKUP(I459,Hoja2!A$3:I$54,3,0)</f>
        <v>LESIONES EN TEJIDOS, INFECCIONES, ENFERMADES INFECTOCONTAGIOSAS</v>
      </c>
      <c r="K459" s="60"/>
      <c r="L459" s="58" t="str">
        <f>VLOOKUP(I459,Hoja2!A$3:I$54,4,0)</f>
        <v>PG INSPECCIONES, PG EMERGENCIA</v>
      </c>
      <c r="M459" s="58" t="str">
        <f>VLOOKUP(I459,Hoja2!A$3:I$54,5,0)</f>
        <v>ELEMENTOS DE PROTECCIÓN PERSONAL</v>
      </c>
      <c r="N459" s="61">
        <v>2</v>
      </c>
      <c r="O459" s="61">
        <v>2</v>
      </c>
      <c r="P459" s="61">
        <v>10</v>
      </c>
      <c r="Q459" s="61">
        <f t="shared" si="56"/>
        <v>4</v>
      </c>
      <c r="R459" s="61">
        <f t="shared" si="57"/>
        <v>40</v>
      </c>
      <c r="S459" s="61" t="str">
        <f t="shared" si="58"/>
        <v>B-4</v>
      </c>
      <c r="T459" s="62" t="str">
        <f t="shared" si="59"/>
        <v>III</v>
      </c>
      <c r="U459" s="62" t="str">
        <f t="shared" si="55"/>
        <v>Mejorable</v>
      </c>
      <c r="V459" s="60">
        <v>3</v>
      </c>
      <c r="W459" s="58" t="str">
        <f>VLOOKUP(I459,Hoja2!A$3:I$54,6,0)</f>
        <v>SECUELA, CALIFICACIÓN DE ENFERMEDAD LABORAL, MUERTE</v>
      </c>
      <c r="X459" s="65"/>
      <c r="Y459" s="65"/>
      <c r="Z459" s="65"/>
      <c r="AA459" s="64" t="str">
        <f>VLOOKUP(I459,Hoja2!A$3:I$54,7,0)</f>
        <v>NS BIOLÓGICO</v>
      </c>
      <c r="AB459" s="64" t="str">
        <f>VLOOKUP(I459,Hoja2!A$3:I$54,8,0)</f>
        <v>AUTOCUIDADO E HIGIENE, USO DE EPP</v>
      </c>
      <c r="AC459" s="65" t="str">
        <f>VLOOKUP(I459,Hoja2!A$3:I$54,9,0)</f>
        <v>BUENAS PRACTICAS</v>
      </c>
      <c r="AD459" s="83"/>
    </row>
    <row r="460" spans="1:30" ht="38.25">
      <c r="A460" s="156"/>
      <c r="B460" s="153"/>
      <c r="C460" s="114"/>
      <c r="D460" s="124"/>
      <c r="E460" s="121"/>
      <c r="F460" s="121"/>
      <c r="G460" s="121"/>
      <c r="H460" s="58" t="str">
        <f>VLOOKUP(I460,Hoja2!A$3:I$54,2,0)</f>
        <v>CARGA DE UN PESO MAYOR AL RECOMENDADO</v>
      </c>
      <c r="I460" s="59" t="s">
        <v>125</v>
      </c>
      <c r="J460" s="58" t="str">
        <f>VLOOKUP(I460,Hoja2!A$3:I$54,3,0)</f>
        <v>LESIONES OSTEOMUSCULARES</v>
      </c>
      <c r="K460" s="60"/>
      <c r="L460" s="58" t="str">
        <f>VLOOKUP(I460,Hoja2!A$3:I$54,4,0)</f>
        <v>PG INSPECCIONES, PG EMERGENCIA</v>
      </c>
      <c r="M460" s="58" t="str">
        <f>VLOOKUP(I460,Hoja2!A$3:I$54,5,0)</f>
        <v>PVE BIOMECÁNICO, PROGRAMA PAUSAS ACTIVAS, PG MEDICINA PREVENTIVA Y DEL TRABAJO</v>
      </c>
      <c r="N460" s="61">
        <v>2</v>
      </c>
      <c r="O460" s="61">
        <v>3</v>
      </c>
      <c r="P460" s="61">
        <v>10</v>
      </c>
      <c r="Q460" s="61">
        <f t="shared" si="56"/>
        <v>6</v>
      </c>
      <c r="R460" s="61">
        <f t="shared" si="57"/>
        <v>60</v>
      </c>
      <c r="S460" s="61" t="str">
        <f t="shared" si="58"/>
        <v>M-6</v>
      </c>
      <c r="T460" s="62" t="str">
        <f t="shared" si="59"/>
        <v>III</v>
      </c>
      <c r="U460" s="62" t="str">
        <f t="shared" si="55"/>
        <v>Mejorable</v>
      </c>
      <c r="V460" s="60">
        <v>3</v>
      </c>
      <c r="W460" s="58" t="str">
        <f>VLOOKUP(I460,Hoja2!A$3:I$54,6,0)</f>
        <v>SECUELA, CALIFICACIÓN DE ENFERMEDAD LABORAL</v>
      </c>
      <c r="X460" s="65"/>
      <c r="Y460" s="65"/>
      <c r="Z460" s="65"/>
      <c r="AA460" s="64" t="str">
        <f>VLOOKUP(I460,Hoja2!A$3:I$54,7,0)</f>
        <v>NS MANEJO DE CARGAS</v>
      </c>
      <c r="AB460" s="64" t="str">
        <f>VLOOKUP(I460,Hoja2!A$3:I$54,8,0)</f>
        <v>LEVANTAMIENTO MANUAL Y MECÁNICO DE CARGAS</v>
      </c>
      <c r="AC460" s="65" t="str">
        <f>VLOOKUP(I460,Hoja2!A$3:I$54,9,0)</f>
        <v>FORTALECIMIENTO PVE BIOMECÁNICO</v>
      </c>
      <c r="AD460" s="83"/>
    </row>
    <row r="461" spans="1:30" ht="40.5">
      <c r="A461" s="156"/>
      <c r="B461" s="153"/>
      <c r="C461" s="114"/>
      <c r="D461" s="124"/>
      <c r="E461" s="121"/>
      <c r="F461" s="121"/>
      <c r="G461" s="121"/>
      <c r="H461" s="58" t="str">
        <f>VLOOKUP(I461,Hoja2!A$3:I$54,2,0)</f>
        <v>FORZADAS, PROLONGADAS EN PERSONAL OPERATIVO</v>
      </c>
      <c r="I461" s="59" t="s">
        <v>243</v>
      </c>
      <c r="J461" s="58" t="str">
        <f>VLOOKUP(I461,Hoja2!A$3:I$54,3,0)</f>
        <v>DOLOR DE ESPALDA, LESIONES EN LA COLUMNA</v>
      </c>
      <c r="K461" s="60"/>
      <c r="L461" s="58" t="str">
        <f>VLOOKUP(I461,Hoja2!A$3:I$54,4,0)</f>
        <v>PG INSPECCIONES, PG EMERGENCIA</v>
      </c>
      <c r="M461" s="58" t="str">
        <f>VLOOKUP(I461,Hoja2!A$3:I$54,5,0)</f>
        <v>PVE BIOMECÁNICO, EXÁMENES PERIODICOS, PG MEDICINA PREVENTIVA Y DEL TRABAJO</v>
      </c>
      <c r="N461" s="61">
        <v>2</v>
      </c>
      <c r="O461" s="61">
        <v>3</v>
      </c>
      <c r="P461" s="61">
        <v>25</v>
      </c>
      <c r="Q461" s="61">
        <f t="shared" si="56"/>
        <v>6</v>
      </c>
      <c r="R461" s="61">
        <f t="shared" si="57"/>
        <v>150</v>
      </c>
      <c r="S461" s="61" t="str">
        <f t="shared" si="58"/>
        <v>M-6</v>
      </c>
      <c r="T461" s="62" t="str">
        <f t="shared" si="59"/>
        <v>II</v>
      </c>
      <c r="U461" s="62" t="str">
        <f t="shared" si="55"/>
        <v>No Aceptable o Aceptable con Control Especifico</v>
      </c>
      <c r="V461" s="60">
        <v>3</v>
      </c>
      <c r="W461" s="58" t="str">
        <f>VLOOKUP(I461,Hoja2!A$3:I$54,6,0)</f>
        <v>SECUELA, CALIFICACIÓN DE ENFERMEDAD LABORAL</v>
      </c>
      <c r="X461" s="65"/>
      <c r="Y461" s="65"/>
      <c r="Z461" s="65"/>
      <c r="AA461" s="64" t="str">
        <f>VLOOKUP(I461,Hoja2!A$3:I$54,7,0)</f>
        <v>NS MANEJO DE CARGAS</v>
      </c>
      <c r="AB461" s="64" t="str">
        <f>VLOOKUP(I461,Hoja2!A$3:I$54,8,0)</f>
        <v>HIGIENE POSTURAL</v>
      </c>
      <c r="AC461" s="65" t="str">
        <f>VLOOKUP(I461,Hoja2!A$3:I$54,9,0)</f>
        <v>FORTALECIMIENTO PVE BIOMECÁNICO</v>
      </c>
      <c r="AD461" s="83"/>
    </row>
    <row r="462" spans="1:30" ht="40.5">
      <c r="A462" s="156"/>
      <c r="B462" s="153"/>
      <c r="C462" s="114"/>
      <c r="D462" s="124"/>
      <c r="E462" s="121"/>
      <c r="F462" s="121"/>
      <c r="G462" s="121"/>
      <c r="H462" s="58" t="str">
        <f>VLOOKUP(I462,Hoja2!A$3:I$54,2,0)</f>
        <v>HIGIENE POSTURAL, MOVIMIENTOS REPETITIVOS</v>
      </c>
      <c r="I462" s="59" t="s">
        <v>245</v>
      </c>
      <c r="J462" s="58" t="str">
        <f>VLOOKUP(I462,Hoja2!A$3:I$54,3,0)</f>
        <v>LESIONES OSTEOMUSCULARES, TRANSTORNO DE TRAUMA ACUMULATIVO</v>
      </c>
      <c r="K462" s="60"/>
      <c r="L462" s="58" t="str">
        <f>VLOOKUP(I462,Hoja2!A$3:I$54,4,0)</f>
        <v>PG INSPECCIONES, PG EMERGENCIA</v>
      </c>
      <c r="M462" s="58" t="str">
        <f>VLOOKUP(I462,Hoja2!A$3:I$54,5,0)</f>
        <v>PVE BIOMECÁNICO, PG MEDICINA PREVENTIVA Y DEL TRABAJO</v>
      </c>
      <c r="N462" s="61">
        <v>2</v>
      </c>
      <c r="O462" s="61">
        <v>3</v>
      </c>
      <c r="P462" s="61">
        <v>25</v>
      </c>
      <c r="Q462" s="61">
        <f t="shared" si="56"/>
        <v>6</v>
      </c>
      <c r="R462" s="61">
        <f t="shared" si="57"/>
        <v>150</v>
      </c>
      <c r="S462" s="61" t="str">
        <f t="shared" si="58"/>
        <v>M-6</v>
      </c>
      <c r="T462" s="62" t="str">
        <f t="shared" si="59"/>
        <v>II</v>
      </c>
      <c r="U462" s="62" t="str">
        <f t="shared" si="55"/>
        <v>No Aceptable o Aceptable con Control Especifico</v>
      </c>
      <c r="V462" s="60">
        <v>3</v>
      </c>
      <c r="W462" s="58" t="str">
        <f>VLOOKUP(I462,Hoja2!A$3:I$54,6,0)</f>
        <v>SECUELA, CALIFICACIÓN DE ENFERMEDAD LABORAL</v>
      </c>
      <c r="X462" s="65"/>
      <c r="Y462" s="65"/>
      <c r="Z462" s="65"/>
      <c r="AA462" s="64" t="str">
        <f>VLOOKUP(I462,Hoja2!A$3:I$54,7,0)</f>
        <v>NS MANEJO DE CARGAS</v>
      </c>
      <c r="AB462" s="64" t="str">
        <f>VLOOKUP(I462,Hoja2!A$3:I$54,8,0)</f>
        <v>HIGIENE POSTURAL</v>
      </c>
      <c r="AC462" s="65" t="str">
        <f>VLOOKUP(I462,Hoja2!A$3:I$54,9,0)</f>
        <v>FORTALECIMIENTO PVE BIOMECÁNICO</v>
      </c>
      <c r="AD462" s="83"/>
    </row>
    <row r="463" spans="1:30" ht="25.5">
      <c r="A463" s="156"/>
      <c r="B463" s="153"/>
      <c r="C463" s="114"/>
      <c r="D463" s="124"/>
      <c r="E463" s="121"/>
      <c r="F463" s="121"/>
      <c r="G463" s="121"/>
      <c r="H463" s="58" t="str">
        <f>VLOOKUP(I463,Hoja2!A$3:I$54,2,0)</f>
        <v>RELACIONES, COHESIÓN, CALIDAD DE INTERACCIONES NO EFECTIVA, NO HAY TRABAJO EN EQUIPO</v>
      </c>
      <c r="I463" s="59" t="s">
        <v>141</v>
      </c>
      <c r="J463" s="58" t="str">
        <f>VLOOKUP(I463,Hoja2!A$3:I$54,3,0)</f>
        <v>ENFERMEDADES DIGESTIVAS, IRRITABILIDAD</v>
      </c>
      <c r="K463" s="60"/>
      <c r="L463" s="58" t="str">
        <f>VLOOKUP(I463,Hoja2!A$3:I$54,4,0)</f>
        <v>N/A</v>
      </c>
      <c r="M463" s="58" t="str">
        <f>VLOOKUP(I463,Hoja2!A$3:I$54,5,0)</f>
        <v>PVE PSICOSOCIAL</v>
      </c>
      <c r="N463" s="61">
        <v>2</v>
      </c>
      <c r="O463" s="61">
        <v>3</v>
      </c>
      <c r="P463" s="61">
        <v>10</v>
      </c>
      <c r="Q463" s="61">
        <f t="shared" si="56"/>
        <v>6</v>
      </c>
      <c r="R463" s="61">
        <f t="shared" si="57"/>
        <v>60</v>
      </c>
      <c r="S463" s="61" t="str">
        <f t="shared" si="58"/>
        <v>M-6</v>
      </c>
      <c r="T463" s="62" t="str">
        <f t="shared" si="59"/>
        <v>III</v>
      </c>
      <c r="U463" s="62" t="str">
        <f t="shared" si="55"/>
        <v>Mejorable</v>
      </c>
      <c r="V463" s="60">
        <v>3</v>
      </c>
      <c r="W463" s="58" t="str">
        <f>VLOOKUP(I463,Hoja2!A$3:I$54,6,0)</f>
        <v>SECUELA, CALIFICACIÓN DE ENFERMEDAD LABORAL</v>
      </c>
      <c r="X463" s="65"/>
      <c r="Y463" s="65"/>
      <c r="Z463" s="65"/>
      <c r="AA463" s="64" t="str">
        <f>VLOOKUP(I463,Hoja2!A$3:I$54,7,0)</f>
        <v>N/A</v>
      </c>
      <c r="AB463" s="64" t="str">
        <f>VLOOKUP(I463,Hoja2!A$3:I$54,8,0)</f>
        <v>N/A</v>
      </c>
      <c r="AC463" s="65" t="str">
        <f>VLOOKUP(I463,Hoja2!A$3:I$54,9,0)</f>
        <v>FORTALECIMIENTO PVE PSICOSOCIAL</v>
      </c>
      <c r="AD463" s="83"/>
    </row>
    <row r="464" spans="1:30" ht="25.5">
      <c r="A464" s="156"/>
      <c r="B464" s="153"/>
      <c r="C464" s="114"/>
      <c r="D464" s="124"/>
      <c r="E464" s="121"/>
      <c r="F464" s="121"/>
      <c r="G464" s="121"/>
      <c r="H464" s="58" t="str">
        <f>VLOOKUP(I464,Hoja2!A$3:I$54,2,0)</f>
        <v>CARGA MENTAL, DEMANDAS EMOCIONALES, INESPECIFICIDAD DE DEFINICIÓN DE ROLES, MONOTONÍA</v>
      </c>
      <c r="I464" s="59" t="s">
        <v>146</v>
      </c>
      <c r="J464" s="58" t="str">
        <f>VLOOKUP(I464,Hoja2!A$3:I$54,3,0)</f>
        <v>ESTRÉS, CEFALÉA, IRRITABILIDAD</v>
      </c>
      <c r="K464" s="60"/>
      <c r="L464" s="58" t="str">
        <f>VLOOKUP(I464,Hoja2!A$3:I$54,4,0)</f>
        <v>N/A</v>
      </c>
      <c r="M464" s="58" t="str">
        <f>VLOOKUP(I464,Hoja2!A$3:I$54,5,0)</f>
        <v>PVE PSICOSOCIAL</v>
      </c>
      <c r="N464" s="61">
        <v>2</v>
      </c>
      <c r="O464" s="61">
        <v>1</v>
      </c>
      <c r="P464" s="61">
        <v>10</v>
      </c>
      <c r="Q464" s="61">
        <f t="shared" si="56"/>
        <v>2</v>
      </c>
      <c r="R464" s="61">
        <f t="shared" si="57"/>
        <v>20</v>
      </c>
      <c r="S464" s="61" t="str">
        <f t="shared" si="58"/>
        <v>B-2</v>
      </c>
      <c r="T464" s="62" t="str">
        <f t="shared" si="59"/>
        <v>IV</v>
      </c>
      <c r="U464" s="62" t="str">
        <f t="shared" si="55"/>
        <v>Aceptable</v>
      </c>
      <c r="V464" s="60">
        <v>3</v>
      </c>
      <c r="W464" s="58" t="str">
        <f>VLOOKUP(I464,Hoja2!A$3:I$54,6,0)</f>
        <v>SECUELA, CALIFICACIÓN DE ENFERMEDAD LABORAL</v>
      </c>
      <c r="X464" s="65"/>
      <c r="Y464" s="65"/>
      <c r="Z464" s="65"/>
      <c r="AA464" s="64" t="str">
        <f>VLOOKUP(I464,Hoja2!A$3:I$54,7,0)</f>
        <v>N/A</v>
      </c>
      <c r="AB464" s="64" t="str">
        <f>VLOOKUP(I464,Hoja2!A$3:I$54,8,0)</f>
        <v>N/A</v>
      </c>
      <c r="AC464" s="65" t="str">
        <f>VLOOKUP(I464,Hoja2!A$3:I$54,9,0)</f>
        <v>FORTALECIMIENTO PVE PSICOSOCIAL</v>
      </c>
      <c r="AD464" s="83"/>
    </row>
    <row r="465" spans="1:30" ht="38.25">
      <c r="A465" s="156"/>
      <c r="B465" s="153"/>
      <c r="C465" s="114"/>
      <c r="D465" s="124"/>
      <c r="E465" s="121"/>
      <c r="F465" s="121"/>
      <c r="G465" s="121"/>
      <c r="H465" s="58" t="str">
        <f>VLOOKUP(I465,Hoja2!A$3:I$54,2,0)</f>
        <v>TECNOLOGÍA NO AVANZADA, COMUNICACIÓN NO EFECTIVA, SOBRECARGA CUANTITATIVA Y CUALITATIVA, NO HAY VARIACIÓN EN FORMA DE TRABAJO</v>
      </c>
      <c r="I465" s="59" t="s">
        <v>149</v>
      </c>
      <c r="J465" s="58" t="str">
        <f>VLOOKUP(I465,Hoja2!A$3:I$54,3,0)</f>
        <v>ENFERMEDADES DIGESTIVAS, IRRITABILIDAD</v>
      </c>
      <c r="K465" s="60"/>
      <c r="L465" s="58" t="str">
        <f>VLOOKUP(I465,Hoja2!A$3:I$54,4,0)</f>
        <v>N/A</v>
      </c>
      <c r="M465" s="58" t="str">
        <f>VLOOKUP(I465,Hoja2!A$3:I$54,5,0)</f>
        <v>PVE PSICOSOCIAL</v>
      </c>
      <c r="N465" s="61">
        <v>2</v>
      </c>
      <c r="O465" s="61">
        <v>2</v>
      </c>
      <c r="P465" s="61">
        <v>10</v>
      </c>
      <c r="Q465" s="61">
        <f t="shared" si="56"/>
        <v>4</v>
      </c>
      <c r="R465" s="61">
        <f t="shared" si="57"/>
        <v>40</v>
      </c>
      <c r="S465" s="61" t="str">
        <f t="shared" si="58"/>
        <v>B-4</v>
      </c>
      <c r="T465" s="66" t="str">
        <f t="shared" si="59"/>
        <v>III</v>
      </c>
      <c r="U465" s="66" t="str">
        <f t="shared" si="55"/>
        <v>Mejorable</v>
      </c>
      <c r="V465" s="60">
        <v>3</v>
      </c>
      <c r="W465" s="58" t="str">
        <f>VLOOKUP(I465,Hoja2!A$3:I$54,6,0)</f>
        <v>SECUELA, CALIFICACIÓN DE ENFERMEDAD LABORAL</v>
      </c>
      <c r="X465" s="65"/>
      <c r="Y465" s="65"/>
      <c r="Z465" s="65"/>
      <c r="AA465" s="64" t="str">
        <f>VLOOKUP(I465,Hoja2!A$3:I$54,7,0)</f>
        <v>N/A</v>
      </c>
      <c r="AB465" s="64" t="str">
        <f>VLOOKUP(I465,Hoja2!A$3:I$54,8,0)</f>
        <v>N/A</v>
      </c>
      <c r="AC465" s="65" t="str">
        <f>VLOOKUP(I465,Hoja2!A$3:I$54,9,0)</f>
        <v>FORTALECIMIENTO PVE PSICOSOCIAL</v>
      </c>
      <c r="AD465" s="83"/>
    </row>
    <row r="466" spans="1:30" ht="25.5">
      <c r="A466" s="156"/>
      <c r="B466" s="153"/>
      <c r="C466" s="114"/>
      <c r="D466" s="124"/>
      <c r="E466" s="121"/>
      <c r="F466" s="121"/>
      <c r="G466" s="121"/>
      <c r="H466" s="58" t="str">
        <f>VLOOKUP(I466,Hoja2!A$3:I$54,2,0)</f>
        <v>ESTILOS DE MANDO RÍGIDOS, AUSENCIA DE CAPACITACIÓN, AUSENCIA DE PROGRAMAS DE BIENESTAR</v>
      </c>
      <c r="I466" s="59" t="s">
        <v>154</v>
      </c>
      <c r="J466" s="58" t="str">
        <f>VLOOKUP(I466,Hoja2!A$3:I$54,3,0)</f>
        <v>ESTRÉS, DEPRESIÓN, DESMOTIVACIÓN, AUSENCIA DE ATENCIÓN</v>
      </c>
      <c r="K466" s="60"/>
      <c r="L466" s="58" t="str">
        <f>VLOOKUP(I466,Hoja2!A$3:I$54,4,0)</f>
        <v>N/A</v>
      </c>
      <c r="M466" s="58" t="str">
        <f>VLOOKUP(I466,Hoja2!A$3:I$54,5,0)</f>
        <v>PVE PSICOSOCIAL</v>
      </c>
      <c r="N466" s="61">
        <v>2</v>
      </c>
      <c r="O466" s="61">
        <v>2</v>
      </c>
      <c r="P466" s="61">
        <v>10</v>
      </c>
      <c r="Q466" s="61">
        <f t="shared" si="56"/>
        <v>4</v>
      </c>
      <c r="R466" s="61">
        <f t="shared" si="57"/>
        <v>40</v>
      </c>
      <c r="S466" s="61" t="str">
        <f t="shared" si="58"/>
        <v>B-4</v>
      </c>
      <c r="T466" s="66" t="str">
        <f t="shared" si="59"/>
        <v>III</v>
      </c>
      <c r="U466" s="66" t="str">
        <f t="shared" si="55"/>
        <v>Mejorable</v>
      </c>
      <c r="V466" s="60">
        <v>3</v>
      </c>
      <c r="W466" s="58" t="str">
        <f>VLOOKUP(I466,Hoja2!A$3:I$54,6,0)</f>
        <v>SECUELA, CALIFICACIÓN DE ENFERMEDAD LABORAL</v>
      </c>
      <c r="X466" s="65"/>
      <c r="Y466" s="65"/>
      <c r="Z466" s="65"/>
      <c r="AA466" s="64" t="str">
        <f>VLOOKUP(I466,Hoja2!A$3:I$54,7,0)</f>
        <v>N/A</v>
      </c>
      <c r="AB466" s="64" t="str">
        <f>VLOOKUP(I466,Hoja2!A$3:I$54,8,0)</f>
        <v>N/A</v>
      </c>
      <c r="AC466" s="65" t="str">
        <f>VLOOKUP(I466,Hoja2!A$3:I$54,9,0)</f>
        <v>FORTALECIMIENTO PVE PSICOSOCIAL</v>
      </c>
      <c r="AD466" s="83"/>
    </row>
    <row r="467" spans="1:30" ht="25.5">
      <c r="A467" s="156"/>
      <c r="B467" s="153"/>
      <c r="C467" s="114"/>
      <c r="D467" s="124"/>
      <c r="E467" s="121"/>
      <c r="F467" s="121"/>
      <c r="G467" s="121"/>
      <c r="H467" s="58" t="str">
        <f>VLOOKUP(I467,Hoja2!A$3:I$54,2,0)</f>
        <v>SISMOS, INCENDIOS, INUNDACIONES, TERREMOTOS, VENDAVALES</v>
      </c>
      <c r="I467" s="59" t="s">
        <v>250</v>
      </c>
      <c r="J467" s="58" t="str">
        <f>VLOOKUP(I467,Hoja2!A$3:I$54,3,0)</f>
        <v>LESIONES, ATRAPAMIENTO, APLASTAMIENTO, PÉRDIDAS MATERIALES</v>
      </c>
      <c r="K467" s="60"/>
      <c r="L467" s="58" t="str">
        <f>VLOOKUP(I467,Hoja2!A$3:I$54,4,0)</f>
        <v>PG INSPECCIONES, PG EMERGENCIA</v>
      </c>
      <c r="M467" s="58" t="str">
        <f>VLOOKUP(I467,Hoja2!A$3:I$54,5,0)</f>
        <v>BRIGADAS DE EMERGENCIA</v>
      </c>
      <c r="N467" s="61">
        <v>2</v>
      </c>
      <c r="O467" s="61">
        <v>2</v>
      </c>
      <c r="P467" s="61">
        <v>10</v>
      </c>
      <c r="Q467" s="61">
        <f t="shared" si="56"/>
        <v>4</v>
      </c>
      <c r="R467" s="61">
        <f t="shared" si="57"/>
        <v>40</v>
      </c>
      <c r="S467" s="61" t="str">
        <f t="shared" si="58"/>
        <v>B-4</v>
      </c>
      <c r="T467" s="66" t="str">
        <f t="shared" si="59"/>
        <v>III</v>
      </c>
      <c r="U467" s="66" t="str">
        <f t="shared" si="55"/>
        <v>Mejorable</v>
      </c>
      <c r="V467" s="60">
        <v>3</v>
      </c>
      <c r="W467" s="58" t="str">
        <f>VLOOKUP(I467,Hoja2!A$3:I$54,6,0)</f>
        <v>SECUELA, CALIFICACIÓN DE ENFERMEDAD LABORAL, MUERTE</v>
      </c>
      <c r="X467" s="65"/>
      <c r="Y467" s="65"/>
      <c r="Z467" s="65"/>
      <c r="AA467" s="64" t="str">
        <f>VLOOKUP(I467,Hoja2!A$3:I$54,7,0)</f>
        <v>NS PLANES DE EMERGENCIA</v>
      </c>
      <c r="AB467" s="64" t="str">
        <f>VLOOKUP(I467,Hoja2!A$3:I$54,8,0)</f>
        <v>N/A</v>
      </c>
      <c r="AC467" s="65" t="str">
        <f>VLOOKUP(I467,Hoja2!A$3:I$54,9,0)</f>
        <v>N/A</v>
      </c>
      <c r="AD467" s="83"/>
    </row>
    <row r="468" spans="1:30" ht="26.25" thickBot="1">
      <c r="A468" s="156"/>
      <c r="B468" s="153"/>
      <c r="C468" s="115"/>
      <c r="D468" s="125"/>
      <c r="E468" s="122"/>
      <c r="F468" s="122"/>
      <c r="G468" s="122"/>
      <c r="H468" s="93" t="str">
        <f>VLOOKUP(I468,Hoja2!A$3:I$54,2,0)</f>
        <v>LLUVIAS, GRANIZADA, HELADAS</v>
      </c>
      <c r="I468" s="94" t="s">
        <v>251</v>
      </c>
      <c r="J468" s="93" t="str">
        <f>VLOOKUP(I468,Hoja2!A$3:I$54,3,0)</f>
        <v>LESIONES, ATRAPAMIENTO, APLASTAMIENTO, PÉRDIDAS MATERIALES</v>
      </c>
      <c r="K468" s="95"/>
      <c r="L468" s="93" t="str">
        <f>VLOOKUP(I468,Hoja2!A$3:I$54,4,0)</f>
        <v>PG INSPECCIONES, PG EMERGENCIA</v>
      </c>
      <c r="M468" s="93" t="str">
        <f>VLOOKUP(I468,Hoja2!A$3:I$54,5,0)</f>
        <v>BRIGADAS DE EMERGENCIA</v>
      </c>
      <c r="N468" s="96">
        <v>2</v>
      </c>
      <c r="O468" s="96">
        <v>3</v>
      </c>
      <c r="P468" s="96">
        <v>10</v>
      </c>
      <c r="Q468" s="96">
        <f t="shared" si="56"/>
        <v>6</v>
      </c>
      <c r="R468" s="96">
        <f t="shared" si="57"/>
        <v>60</v>
      </c>
      <c r="S468" s="96" t="str">
        <f t="shared" si="58"/>
        <v>M-6</v>
      </c>
      <c r="T468" s="89" t="str">
        <f t="shared" si="59"/>
        <v>III</v>
      </c>
      <c r="U468" s="89" t="str">
        <f t="shared" si="55"/>
        <v>Mejorable</v>
      </c>
      <c r="V468" s="95">
        <v>3</v>
      </c>
      <c r="W468" s="93" t="str">
        <f>VLOOKUP(I468,Hoja2!A$3:I$54,6,0)</f>
        <v>SECUELA, CALIFICACIÓN DE ENFERMEDAD LABORAL, MUERTE</v>
      </c>
      <c r="X468" s="97"/>
      <c r="Y468" s="97"/>
      <c r="Z468" s="97"/>
      <c r="AA468" s="98" t="str">
        <f>VLOOKUP(I468,Hoja2!A$3:I$54,7,0)</f>
        <v>NS PLANES DE EMERGENCIA</v>
      </c>
      <c r="AB468" s="98" t="str">
        <f>VLOOKUP(I468,Hoja2!A$3:I$54,8,0)</f>
        <v>N/A</v>
      </c>
      <c r="AC468" s="97" t="str">
        <f>VLOOKUP(I468,Hoja2!A$3:I$54,9,0)</f>
        <v>N/A</v>
      </c>
      <c r="AD468" s="99"/>
    </row>
    <row r="469" spans="1:30" ht="25.5">
      <c r="A469" s="156"/>
      <c r="B469" s="153"/>
      <c r="C469" s="149" t="s">
        <v>310</v>
      </c>
      <c r="D469" s="146" t="s">
        <v>328</v>
      </c>
      <c r="E469" s="126" t="s">
        <v>304</v>
      </c>
      <c r="F469" s="126">
        <v>52</v>
      </c>
      <c r="G469" s="126" t="s">
        <v>256</v>
      </c>
      <c r="H469" s="100" t="str">
        <f>VLOOKUP(I469,Hoja2!A$3:I$54,2,0)</f>
        <v>INADECUADAS CONEXIONES ELÉCTRICAS, SATURACIÓN EN TOMAS DE ENERGÍA</v>
      </c>
      <c r="I469" s="101" t="s">
        <v>158</v>
      </c>
      <c r="J469" s="100" t="str">
        <f>VLOOKUP(I469,Hoja2!A$3:I$54,3,0)</f>
        <v>QUEMADURAS, ELECTROCUCIÓN, ARITMIA CARDIACA, MUERTE</v>
      </c>
      <c r="K469" s="102"/>
      <c r="L469" s="100" t="str">
        <f>VLOOKUP(I469,Hoja2!A$3:I$54,4,0)</f>
        <v>PG INSPECCIONES, PG EMERGENCIA, REQUISITOS MÍNIMOS PARA LÍNEAS ELÉCTRICAS</v>
      </c>
      <c r="M469" s="100" t="str">
        <f>VLOOKUP(I469,Hoja2!A$3:I$54,5,0)</f>
        <v>ELEMENTOS DE PROTECCIÓN PERSONAL</v>
      </c>
      <c r="N469" s="103">
        <v>10</v>
      </c>
      <c r="O469" s="103">
        <v>3</v>
      </c>
      <c r="P469" s="103">
        <v>60</v>
      </c>
      <c r="Q469" s="103">
        <f t="shared" si="56"/>
        <v>30</v>
      </c>
      <c r="R469" s="103">
        <f t="shared" si="57"/>
        <v>1800</v>
      </c>
      <c r="S469" s="103" t="str">
        <f t="shared" si="58"/>
        <v>MA-30</v>
      </c>
      <c r="T469" s="78" t="str">
        <f t="shared" si="59"/>
        <v>I</v>
      </c>
      <c r="U469" s="78" t="str">
        <f>IF(T469=0,"",IF(T469="IV","Aceptable",IF(T469="III","Mejorable",IF(T469="II","No Aceptable o Aceptable con Control Especifico",IF(T469="I","No Aceptable","")))))</f>
        <v>No Aceptable</v>
      </c>
      <c r="V469" s="102">
        <v>6</v>
      </c>
      <c r="W469" s="100" t="str">
        <f>VLOOKUP(I469,Hoja2!A$3:I$54,6,0)</f>
        <v>SECUELA, CALIFICACIÓN DE ENFERMEDAD LABORAL, MUERTE</v>
      </c>
      <c r="X469" s="104"/>
      <c r="Y469" s="104"/>
      <c r="Z469" s="104"/>
      <c r="AA469" s="105" t="str">
        <f>VLOOKUP(I469,Hoja2!A$3:I$54,7,0)</f>
        <v>NS LÍNEAS ELÉCTRICAS</v>
      </c>
      <c r="AB469" s="105" t="str">
        <f>VLOOKUP(I469,Hoja2!A$3:I$54,8,0)</f>
        <v>BUENAS PRACTICAS, APLICACIÓN DE PROCEDIMIENTOS</v>
      </c>
      <c r="AC469" s="106" t="str">
        <f>VLOOKUP(I469,Hoja2!A$3:I$54,9,0)</f>
        <v>BUENAS PRACTICAS, APLICACIÓN DE PROCEDIMIENTOS</v>
      </c>
      <c r="AD469" s="107"/>
    </row>
    <row r="470" spans="1:30" ht="25.5">
      <c r="A470" s="156"/>
      <c r="B470" s="153"/>
      <c r="C470" s="150"/>
      <c r="D470" s="147"/>
      <c r="E470" s="127"/>
      <c r="F470" s="127"/>
      <c r="G470" s="127"/>
      <c r="H470" s="67" t="str">
        <f>VLOOKUP(I470,Hoja2!A$3:I$54,2,0)</f>
        <v>INADECUADAS CONEXIONES ELÉCTRICAS, SATURACIÓN EN TOMAS DE ENERGÍA</v>
      </c>
      <c r="I470" s="68" t="s">
        <v>163</v>
      </c>
      <c r="J470" s="67" t="str">
        <f>VLOOKUP(I470,Hoja2!A$3:I$54,3,0)</f>
        <v>INTOXICACIÓN, QUEMADURAS</v>
      </c>
      <c r="K470" s="69"/>
      <c r="L470" s="67" t="str">
        <f>VLOOKUP(I470,Hoja2!A$3:I$54,4,0)</f>
        <v>PG INSPECCIONES, PG EMERGENCIA</v>
      </c>
      <c r="M470" s="67" t="str">
        <f>VLOOKUP(I470,Hoja2!A$3:I$54,5,0)</f>
        <v>BRIGADAS DE EMERGENCIA</v>
      </c>
      <c r="N470" s="70">
        <v>10</v>
      </c>
      <c r="O470" s="70">
        <v>3</v>
      </c>
      <c r="P470" s="70">
        <v>60</v>
      </c>
      <c r="Q470" s="70">
        <f t="shared" si="56"/>
        <v>30</v>
      </c>
      <c r="R470" s="70">
        <f t="shared" si="57"/>
        <v>1800</v>
      </c>
      <c r="S470" s="70" t="str">
        <f t="shared" si="58"/>
        <v>MA-30</v>
      </c>
      <c r="T470" s="62" t="str">
        <f t="shared" si="59"/>
        <v>I</v>
      </c>
      <c r="U470" s="62" t="str">
        <f aca="true" t="shared" si="60" ref="U470:U504">IF(T470=0,"",IF(T470="IV","Aceptable",IF(T470="III","Mejorable",IF(T470="II","No Aceptable o Aceptable con Control Especifico",IF(T470="I","No Aceptable","")))))</f>
        <v>No Aceptable</v>
      </c>
      <c r="V470" s="69">
        <v>6</v>
      </c>
      <c r="W470" s="67" t="str">
        <f>VLOOKUP(I470,Hoja2!A$3:I$54,6,0)</f>
        <v>SECUELA, CALIFICACIÓN DE ENFERMEDAD LABORAL, MUERTE</v>
      </c>
      <c r="X470" s="71"/>
      <c r="Y470" s="71"/>
      <c r="Z470" s="71"/>
      <c r="AA470" s="72" t="str">
        <f>VLOOKUP(I470,Hoja2!A$3:I$54,7,0)</f>
        <v>NS PLANES DE EMERGENCIA</v>
      </c>
      <c r="AB470" s="72" t="str">
        <f>VLOOKUP(I470,Hoja2!A$3:I$54,8,0)</f>
        <v>REPORTES DE CONDICIONES INSEGURAS</v>
      </c>
      <c r="AC470" s="73" t="str">
        <f>VLOOKUP(I470,Hoja2!A$3:I$54,9,0)</f>
        <v>N/A</v>
      </c>
      <c r="AD470" s="84"/>
    </row>
    <row r="471" spans="1:30" ht="40.5">
      <c r="A471" s="156"/>
      <c r="B471" s="153"/>
      <c r="C471" s="150"/>
      <c r="D471" s="147"/>
      <c r="E471" s="127"/>
      <c r="F471" s="127"/>
      <c r="G471" s="127"/>
      <c r="H471" s="67" t="str">
        <f>VLOOKUP(I471,Hoja2!A$3:I$54,2,0)</f>
        <v>ESCALERAS SIN BARANDAL, PISOS A DESNIVEL,INFRAESTRUCTURA DÉBIL, OBJETOS MAL UBICADOS, AUSENCIA DE ORDEN Y ASEO</v>
      </c>
      <c r="I471" s="68" t="s">
        <v>247</v>
      </c>
      <c r="J471" s="67" t="str">
        <f>VLOOKUP(I471,Hoja2!A$3:I$54,3,0)</f>
        <v>CAÍDAS DEL MISMO Y DISTINTO NIVEL, FRACTURAS, GOLPE CON OBJETOS, CAÍDA DE OBJETOS, OBSTRUCCIÓN DE VÍAS</v>
      </c>
      <c r="K471" s="69"/>
      <c r="L471" s="67" t="str">
        <f>VLOOKUP(I471,Hoja2!A$3:I$54,4,0)</f>
        <v>PG INSPECCIONES, PG EMERGENCIA</v>
      </c>
      <c r="M471" s="67" t="str">
        <f>VLOOKUP(I471,Hoja2!A$3:I$54,5,0)</f>
        <v>CAPACITACIÓN</v>
      </c>
      <c r="N471" s="70">
        <v>6</v>
      </c>
      <c r="O471" s="70">
        <v>3</v>
      </c>
      <c r="P471" s="70">
        <v>10</v>
      </c>
      <c r="Q471" s="70">
        <f t="shared" si="56"/>
        <v>18</v>
      </c>
      <c r="R471" s="70">
        <f t="shared" si="57"/>
        <v>180</v>
      </c>
      <c r="S471" s="70" t="str">
        <f t="shared" si="58"/>
        <v>A-18</v>
      </c>
      <c r="T471" s="62" t="str">
        <f t="shared" si="59"/>
        <v>II</v>
      </c>
      <c r="U471" s="62" t="str">
        <f t="shared" si="60"/>
        <v>No Aceptable o Aceptable con Control Especifico</v>
      </c>
      <c r="V471" s="69">
        <v>6</v>
      </c>
      <c r="W471" s="67" t="str">
        <f>VLOOKUP(I471,Hoja2!A$3:I$54,6,0)</f>
        <v>SECUELA, CALIFICACIÓN DE ENFERMEDAD LABORAL, MUERTE</v>
      </c>
      <c r="X471" s="73"/>
      <c r="Y471" s="73"/>
      <c r="Z471" s="73"/>
      <c r="AA471" s="72" t="str">
        <f>VLOOKUP(I471,Hoja2!A$3:I$54,7,0)</f>
        <v>N/A</v>
      </c>
      <c r="AB471" s="72" t="str">
        <f>VLOOKUP(I471,Hoja2!A$3:I$54,8,0)</f>
        <v>REPORTES DE CONDICIONES INSEGURAS</v>
      </c>
      <c r="AC471" s="73" t="str">
        <f>VLOOKUP(I471,Hoja2!A$3:I$54,9,0)</f>
        <v>SEGUIMIENTO A ACCIONES PREVENTIVAS Y CORRECTIVAS</v>
      </c>
      <c r="AD471" s="84"/>
    </row>
    <row r="472" spans="1:30" ht="40.5">
      <c r="A472" s="156"/>
      <c r="B472" s="153"/>
      <c r="C472" s="150"/>
      <c r="D472" s="147"/>
      <c r="E472" s="127"/>
      <c r="F472" s="127"/>
      <c r="G472" s="127"/>
      <c r="H472" s="67" t="str">
        <f>VLOOKUP(I472,Hoja2!A$3:I$54,2,0)</f>
        <v>LLUVIAS, CRECIENTE DE RIOS Y QUEBRADAS, CAÍDAS DESDE TARAVITAS Y PUENTES</v>
      </c>
      <c r="I472" s="68" t="s">
        <v>334</v>
      </c>
      <c r="J472" s="67" t="str">
        <f>VLOOKUP(I472,Hoja2!A$3:I$54,3,0)</f>
        <v>INMERSIÓN, MUERTE</v>
      </c>
      <c r="K472" s="69"/>
      <c r="L472" s="67" t="str">
        <f>VLOOKUP(I472,Hoja2!A$3:I$54,4,0)</f>
        <v>PG INSPECCIONES, PG EMERGENCIA</v>
      </c>
      <c r="M472" s="67" t="str">
        <f>VLOOKUP(I472,Hoja2!A$3:I$54,5,0)</f>
        <v>CAPACITACIÓN</v>
      </c>
      <c r="N472" s="70">
        <v>6</v>
      </c>
      <c r="O472" s="70">
        <v>3</v>
      </c>
      <c r="P472" s="70">
        <v>10</v>
      </c>
      <c r="Q472" s="70">
        <f t="shared" si="56"/>
        <v>18</v>
      </c>
      <c r="R472" s="70">
        <f t="shared" si="57"/>
        <v>180</v>
      </c>
      <c r="S472" s="70" t="str">
        <f t="shared" si="58"/>
        <v>A-18</v>
      </c>
      <c r="T472" s="66" t="str">
        <f t="shared" si="59"/>
        <v>II</v>
      </c>
      <c r="U472" s="66" t="str">
        <f t="shared" si="60"/>
        <v>No Aceptable o Aceptable con Control Especifico</v>
      </c>
      <c r="V472" s="69">
        <v>6</v>
      </c>
      <c r="W472" s="67" t="str">
        <f>VLOOKUP(I472,Hoja2!A$3:I$54,6,0)</f>
        <v>SECUELA, CALIFICACIÓN DE ENFERMEDAD LABORAL, MUERTE</v>
      </c>
      <c r="X472" s="73"/>
      <c r="Y472" s="73"/>
      <c r="Z472" s="73"/>
      <c r="AA472" s="72" t="str">
        <f>VLOOKUP(I472,Hoja2!A$3:I$54,7,0)</f>
        <v>N/A</v>
      </c>
      <c r="AB472" s="72" t="str">
        <f>VLOOKUP(I472,Hoja2!A$3:I$54,8,0)</f>
        <v>REPORTES DE CONDICIONES INSEGURAS</v>
      </c>
      <c r="AC472" s="73" t="str">
        <f>VLOOKUP(I472,Hoja2!A$3:I$54,9,0)</f>
        <v>SEGUIMIENTO A ACCIONES PREVENTIVAS Y CORRECTIVAS</v>
      </c>
      <c r="AD472" s="84"/>
    </row>
    <row r="473" spans="1:30" ht="25.5">
      <c r="A473" s="156"/>
      <c r="B473" s="153"/>
      <c r="C473" s="150"/>
      <c r="D473" s="147"/>
      <c r="E473" s="127"/>
      <c r="F473" s="127"/>
      <c r="G473" s="127"/>
      <c r="H473" s="67" t="str">
        <f>VLOOKUP(I473,Hoja2!A$3:I$54,2,0)</f>
        <v>SUPERFICIES DE TRABAJO IRREGULARES O DESLIZANTES</v>
      </c>
      <c r="I473" s="68" t="s">
        <v>248</v>
      </c>
      <c r="J473" s="67" t="str">
        <f>VLOOKUP(I473,Hoja2!A$3:I$54,3,0)</f>
        <v>CAÍDAS DEL MISMO Y DISTINTO NIVEL, FRACTURAS, GOLPE CON OBJETOS</v>
      </c>
      <c r="K473" s="69"/>
      <c r="L473" s="67" t="str">
        <f>VLOOKUP(I473,Hoja2!A$3:I$54,4,0)</f>
        <v>PG INSPECCIONES, PG EMERGENCIA</v>
      </c>
      <c r="M473" s="67" t="str">
        <f>VLOOKUP(I473,Hoja2!A$3:I$54,5,0)</f>
        <v>CAPACITACIÓN</v>
      </c>
      <c r="N473" s="70">
        <v>6</v>
      </c>
      <c r="O473" s="70">
        <v>4</v>
      </c>
      <c r="P473" s="70">
        <v>25</v>
      </c>
      <c r="Q473" s="70">
        <f t="shared" si="56"/>
        <v>24</v>
      </c>
      <c r="R473" s="70">
        <f t="shared" si="57"/>
        <v>600</v>
      </c>
      <c r="S473" s="70" t="str">
        <f t="shared" si="58"/>
        <v>MA-24</v>
      </c>
      <c r="T473" s="66" t="str">
        <f t="shared" si="59"/>
        <v>I</v>
      </c>
      <c r="U473" s="66" t="str">
        <f t="shared" si="60"/>
        <v>No Aceptable</v>
      </c>
      <c r="V473" s="69">
        <v>6</v>
      </c>
      <c r="W473" s="67" t="str">
        <f>VLOOKUP(I473,Hoja2!A$3:I$54,6,0)</f>
        <v>SECUELA, CALIFICACIÓN DE ENFERMEDAD LABORAL, MUERTE</v>
      </c>
      <c r="X473" s="73"/>
      <c r="Y473" s="73"/>
      <c r="Z473" s="73"/>
      <c r="AA473" s="72" t="str">
        <f>VLOOKUP(I473,Hoja2!A$3:I$54,7,0)</f>
        <v>N/A</v>
      </c>
      <c r="AB473" s="72" t="str">
        <f>VLOOKUP(I473,Hoja2!A$3:I$54,8,0)</f>
        <v>REPORTES DE CONDICIONES INSEGURAS</v>
      </c>
      <c r="AC473" s="73" t="str">
        <f>VLOOKUP(I473,Hoja2!A$3:I$54,9,0)</f>
        <v>SEGUIMIENTO A ACCIONES PREVENTIVAS Y CORRECTIVAS</v>
      </c>
      <c r="AD473" s="84"/>
    </row>
    <row r="474" spans="1:30" ht="40.5">
      <c r="A474" s="156"/>
      <c r="B474" s="153"/>
      <c r="C474" s="150"/>
      <c r="D474" s="147"/>
      <c r="E474" s="127"/>
      <c r="F474" s="127"/>
      <c r="G474" s="127"/>
      <c r="H474" s="67" t="str">
        <f>VLOOKUP(I474,Hoja2!A$3:I$54,2,0)</f>
        <v>SISTEMAS Y MEDIDAS DE ALMACENAMIENTO</v>
      </c>
      <c r="I474" s="68" t="s">
        <v>249</v>
      </c>
      <c r="J474" s="67" t="str">
        <f>VLOOKUP(I474,Hoja2!A$3:I$54,3,0)</f>
        <v>CAÍDAS DEL MISMO Y DISTINTO NIVEL, FRACTURAS, GOLPE CON OBJETOS, CAÍDA DE OBJETOS, OBSTRUCCIÓN DE VÍAS</v>
      </c>
      <c r="K474" s="69"/>
      <c r="L474" s="67" t="str">
        <f>VLOOKUP(I474,Hoja2!A$3:I$54,4,0)</f>
        <v>PG INSPECCIONES, PG EMERGENCIA</v>
      </c>
      <c r="M474" s="67" t="str">
        <f>VLOOKUP(I474,Hoja2!A$3:I$54,5,0)</f>
        <v>CAPACITACIÓN</v>
      </c>
      <c r="N474" s="70">
        <v>6</v>
      </c>
      <c r="O474" s="70">
        <v>3</v>
      </c>
      <c r="P474" s="70">
        <v>10</v>
      </c>
      <c r="Q474" s="70">
        <f t="shared" si="56"/>
        <v>18</v>
      </c>
      <c r="R474" s="70">
        <f t="shared" si="57"/>
        <v>180</v>
      </c>
      <c r="S474" s="70" t="str">
        <f t="shared" si="58"/>
        <v>A-18</v>
      </c>
      <c r="T474" s="66" t="str">
        <f t="shared" si="59"/>
        <v>II</v>
      </c>
      <c r="U474" s="66" t="str">
        <f t="shared" si="60"/>
        <v>No Aceptable o Aceptable con Control Especifico</v>
      </c>
      <c r="V474" s="69">
        <v>6</v>
      </c>
      <c r="W474" s="67" t="str">
        <f>VLOOKUP(I474,Hoja2!A$3:I$54,6,0)</f>
        <v>SECUELA, CALIFICACIÓN DE ENFERMEDAD LABORAL, MUERTE</v>
      </c>
      <c r="X474" s="73"/>
      <c r="Y474" s="73"/>
      <c r="Z474" s="73"/>
      <c r="AA474" s="72" t="str">
        <f>VLOOKUP(I474,Hoja2!A$3:I$54,7,0)</f>
        <v>N/A</v>
      </c>
      <c r="AB474" s="72" t="str">
        <f>VLOOKUP(I474,Hoja2!A$3:I$54,8,0)</f>
        <v>REPORTES DE CONDICIONES INSEGURAS</v>
      </c>
      <c r="AC474" s="73" t="str">
        <f>VLOOKUP(I474,Hoja2!A$3:I$54,9,0)</f>
        <v>SEGUIMIENTO A ACCIONES PREVENTIVAS Y CORRECTIVAS</v>
      </c>
      <c r="AD474" s="84"/>
    </row>
    <row r="475" spans="1:30" ht="40.5">
      <c r="A475" s="156"/>
      <c r="B475" s="153"/>
      <c r="C475" s="150"/>
      <c r="D475" s="147"/>
      <c r="E475" s="127"/>
      <c r="F475" s="127"/>
      <c r="G475" s="127"/>
      <c r="H475" s="67" t="str">
        <f>VLOOKUP(I475,Hoja2!A$3:I$54,2,0)</f>
        <v>ATROPELLAMIENTO, ENVESTIDA</v>
      </c>
      <c r="I475" s="68" t="s">
        <v>189</v>
      </c>
      <c r="J475" s="67" t="str">
        <f>VLOOKUP(I475,Hoja2!A$3:I$54,3,0)</f>
        <v>LESIONES, PÉRDIDAS MATERIALES, MUERTE</v>
      </c>
      <c r="K475" s="69"/>
      <c r="L475" s="67" t="str">
        <f>VLOOKUP(I475,Hoja2!A$3:I$54,4,0)</f>
        <v>PG INSPECCIONES, PG EMERGENCIA</v>
      </c>
      <c r="M475" s="67" t="str">
        <f>VLOOKUP(I475,Hoja2!A$3:I$54,5,0)</f>
        <v>PG SEGURIDAD VIAL</v>
      </c>
      <c r="N475" s="70">
        <v>2</v>
      </c>
      <c r="O475" s="70">
        <v>4</v>
      </c>
      <c r="P475" s="70">
        <v>25</v>
      </c>
      <c r="Q475" s="70">
        <f t="shared" si="56"/>
        <v>8</v>
      </c>
      <c r="R475" s="70">
        <f t="shared" si="57"/>
        <v>200</v>
      </c>
      <c r="S475" s="70" t="str">
        <f t="shared" si="58"/>
        <v>M-8</v>
      </c>
      <c r="T475" s="62" t="str">
        <f t="shared" si="59"/>
        <v>II</v>
      </c>
      <c r="U475" s="62" t="str">
        <f t="shared" si="60"/>
        <v>No Aceptable o Aceptable con Control Especifico</v>
      </c>
      <c r="V475" s="69">
        <v>6</v>
      </c>
      <c r="W475" s="67" t="str">
        <f>VLOOKUP(I475,Hoja2!A$3:I$54,6,0)</f>
        <v>SECUELA, CALIFICACIÓN DE ENFERMEDAD LABORAL, MUERTE</v>
      </c>
      <c r="X475" s="73"/>
      <c r="Y475" s="73"/>
      <c r="Z475" s="73"/>
      <c r="AA475" s="72" t="str">
        <f>VLOOKUP(I475,Hoja2!A$3:I$54,7,0)</f>
        <v>NS SEGURIDAD VIAL</v>
      </c>
      <c r="AB475" s="72" t="str">
        <f>VLOOKUP(I475,Hoja2!A$3:I$54,8,0)</f>
        <v>REPORTE DE CONDICIONES</v>
      </c>
      <c r="AC475" s="73" t="str">
        <f>VLOOKUP(I475,Hoja2!A$3:I$54,9,0)</f>
        <v>LISTAS PREOPERACIONALES, MANTENIMIENTO PREVENTIVO Y CORRECTIVO</v>
      </c>
      <c r="AD475" s="84"/>
    </row>
    <row r="476" spans="1:30" ht="40.5">
      <c r="A476" s="156"/>
      <c r="B476" s="153"/>
      <c r="C476" s="150"/>
      <c r="D476" s="147"/>
      <c r="E476" s="127"/>
      <c r="F476" s="127"/>
      <c r="G476" s="127"/>
      <c r="H476" s="67" t="str">
        <f>VLOOKUP(I476,Hoja2!A$3:I$54,2,0)</f>
        <v>ATRACO, ROBO, ATENTADO, SECUESTROS, DE ORDEN PÚBLICO</v>
      </c>
      <c r="I476" s="68" t="s">
        <v>180</v>
      </c>
      <c r="J476" s="67" t="str">
        <f>VLOOKUP(I476,Hoja2!A$3:I$54,3,0)</f>
        <v>HERIDAS, LESIONES FÍSICAS / PSICOLÓGICAS</v>
      </c>
      <c r="K476" s="69"/>
      <c r="L476" s="67" t="str">
        <f>VLOOKUP(I476,Hoja2!A$3:I$54,4,0)</f>
        <v>PG INSPECCIONES, PG EMERGENCIA</v>
      </c>
      <c r="M476" s="67" t="str">
        <f>VLOOKUP(I476,Hoja2!A$3:I$54,5,0)</f>
        <v>UNIFORMES CORPORATIVOS, CHAQUETAS CORPORATIVAS, CARNETIZACIÓN</v>
      </c>
      <c r="N476" s="70">
        <v>6</v>
      </c>
      <c r="O476" s="70">
        <v>3</v>
      </c>
      <c r="P476" s="70">
        <v>25</v>
      </c>
      <c r="Q476" s="70">
        <f t="shared" si="56"/>
        <v>18</v>
      </c>
      <c r="R476" s="70">
        <f t="shared" si="57"/>
        <v>450</v>
      </c>
      <c r="S476" s="70" t="str">
        <f t="shared" si="58"/>
        <v>A-18</v>
      </c>
      <c r="T476" s="62" t="str">
        <f t="shared" si="59"/>
        <v>II</v>
      </c>
      <c r="U476" s="62" t="str">
        <f t="shared" si="60"/>
        <v>No Aceptable o Aceptable con Control Especifico</v>
      </c>
      <c r="V476" s="69">
        <v>6</v>
      </c>
      <c r="W476" s="67" t="str">
        <f>VLOOKUP(I476,Hoja2!A$3:I$54,6,0)</f>
        <v>SECUELA, CALIFICACIÓN DE ENFERMEDAD LABORAL, MUERTE</v>
      </c>
      <c r="X476" s="73"/>
      <c r="Y476" s="73"/>
      <c r="Z476" s="73"/>
      <c r="AA476" s="72" t="str">
        <f>VLOOKUP(I476,Hoja2!A$3:I$54,7,0)</f>
        <v>N/A</v>
      </c>
      <c r="AB476" s="72" t="str">
        <f>VLOOKUP(I476,Hoja2!A$3:I$54,8,0)</f>
        <v>BUENAS PRACTICAS, APLICACIÓN DE PROCEDIMIENTOS</v>
      </c>
      <c r="AC476" s="73" t="str">
        <f>VLOOKUP(I476,Hoja2!A$3:I$54,9,0)</f>
        <v>BUENAS PRACTICAS</v>
      </c>
      <c r="AD476" s="84"/>
    </row>
    <row r="477" spans="1:30" ht="25.5">
      <c r="A477" s="156"/>
      <c r="B477" s="153"/>
      <c r="C477" s="150"/>
      <c r="D477" s="147"/>
      <c r="E477" s="127"/>
      <c r="F477" s="127"/>
      <c r="G477" s="127"/>
      <c r="H477" s="67" t="str">
        <f>VLOOKUP(I477,Hoja2!A$3:I$54,2,0)</f>
        <v>EXPLOSION, FUGA, DERRAME E INCENDIO</v>
      </c>
      <c r="I477" s="68" t="s">
        <v>230</v>
      </c>
      <c r="J477" s="67" t="str">
        <f>VLOOKUP(I477,Hoja2!A$3:I$54,3,0)</f>
        <v>INTOXICACIÓN, QUEMADURAS, LESIONES, ATRAPAMIENTO</v>
      </c>
      <c r="K477" s="69"/>
      <c r="L477" s="67" t="str">
        <f>VLOOKUP(I477,Hoja2!A$3:I$54,4,0)</f>
        <v>PG INSPECCIONES, PG EMERGENCIA</v>
      </c>
      <c r="M477" s="67" t="str">
        <f>VLOOKUP(I477,Hoja2!A$3:I$54,5,0)</f>
        <v>NO OBSERVADO</v>
      </c>
      <c r="N477" s="70">
        <v>2</v>
      </c>
      <c r="O477" s="70">
        <v>2</v>
      </c>
      <c r="P477" s="70">
        <v>10</v>
      </c>
      <c r="Q477" s="70">
        <f t="shared" si="56"/>
        <v>4</v>
      </c>
      <c r="R477" s="70">
        <f t="shared" si="57"/>
        <v>40</v>
      </c>
      <c r="S477" s="70" t="str">
        <f t="shared" si="58"/>
        <v>B-4</v>
      </c>
      <c r="T477" s="62" t="str">
        <f t="shared" si="59"/>
        <v>III</v>
      </c>
      <c r="U477" s="62" t="str">
        <f t="shared" si="60"/>
        <v>Mejorable</v>
      </c>
      <c r="V477" s="69">
        <v>6</v>
      </c>
      <c r="W477" s="67" t="str">
        <f>VLOOKUP(I477,Hoja2!A$3:I$54,6,0)</f>
        <v>SECUELA, CALIFICACIÓN DE ENFERMEDAD LABORAL, MUERTE</v>
      </c>
      <c r="X477" s="73"/>
      <c r="Y477" s="73"/>
      <c r="Z477" s="73"/>
      <c r="AA477" s="72" t="str">
        <f>VLOOKUP(I477,Hoja2!A$3:I$54,7,0)</f>
        <v>NS PLANES DE EMERGENCIA</v>
      </c>
      <c r="AB477" s="72" t="str">
        <f>VLOOKUP(I477,Hoja2!A$3:I$54,8,0)</f>
        <v>PROTOCOLOS DE EVACUACIÓN, PUNTO DE ENCUENTRO</v>
      </c>
      <c r="AC477" s="73" t="str">
        <f>VLOOKUP(I477,Hoja2!A$3:I$54,9,0)</f>
        <v>N/A</v>
      </c>
      <c r="AD477" s="84"/>
    </row>
    <row r="478" spans="1:30" ht="51">
      <c r="A478" s="156"/>
      <c r="B478" s="153"/>
      <c r="C478" s="150"/>
      <c r="D478" s="147"/>
      <c r="E478" s="127"/>
      <c r="F478" s="127"/>
      <c r="G478" s="127"/>
      <c r="H478" s="109" t="str">
        <f>VLOOKUP(I478,Hoja2!A$3:I$54,2,0)</f>
        <v>MÁQUINARIA Y EQUIPO</v>
      </c>
      <c r="I478" s="68" t="s">
        <v>168</v>
      </c>
      <c r="J478" s="109" t="str">
        <f>VLOOKUP(I478,Hoja2!A$3:I$54,3,0)</f>
        <v>ATRAPAMIENTO, AMPUTACIÓN, APLASTAMIENTO, FRACTURA</v>
      </c>
      <c r="K478" s="69"/>
      <c r="L478" s="109" t="str">
        <f>VLOOKUP(I478,Hoja2!A$3:I$54,4,0)</f>
        <v>PG INSPECCIONES, PG EMERGENCIA, REQUISITOS PARA MANEJO DE MÁQUINAS, REQUISITOS PARA REALIZAR LABORES EN TALLERES</v>
      </c>
      <c r="M478" s="109" t="str">
        <f>VLOOKUP(I478,Hoja2!A$3:I$54,5,0)</f>
        <v>ELEMENTOS DE PROTECCIÓN PERSONAL</v>
      </c>
      <c r="N478" s="70">
        <v>2</v>
      </c>
      <c r="O478" s="70">
        <v>1</v>
      </c>
      <c r="P478" s="70">
        <v>10</v>
      </c>
      <c r="Q478" s="70">
        <f t="shared" si="56"/>
        <v>2</v>
      </c>
      <c r="R478" s="70">
        <f t="shared" si="57"/>
        <v>20</v>
      </c>
      <c r="S478" s="70" t="str">
        <f t="shared" si="58"/>
        <v>B-2</v>
      </c>
      <c r="T478" s="62" t="str">
        <f t="shared" si="59"/>
        <v>IV</v>
      </c>
      <c r="U478" s="62" t="str">
        <f t="shared" si="60"/>
        <v>Aceptable</v>
      </c>
      <c r="V478" s="69">
        <v>6</v>
      </c>
      <c r="W478" s="109" t="str">
        <f>VLOOKUP(I478,Hoja2!A$3:I$54,6,0)</f>
        <v>SECUELA, CALIFICACIÓN DE ENFERMEDAD LABORAL, MUERTE</v>
      </c>
      <c r="X478" s="73"/>
      <c r="Y478" s="73"/>
      <c r="Z478" s="73"/>
      <c r="AA478" s="72" t="str">
        <f>VLOOKUP(I478,Hoja2!A$3:I$54,7,0)</f>
        <v>NS EQUIPOS</v>
      </c>
      <c r="AB478" s="72" t="str">
        <f>VLOOKUP(I478,Hoja2!A$3:I$54,8,0)</f>
        <v>BUENAS PRACTICAS, PROCEDIMIENTOS, INSPECCIONES PREUSO OPERACIONALES</v>
      </c>
      <c r="AC478" s="73" t="str">
        <f>VLOOKUP(I478,Hoja2!A$3:I$54,9,0)</f>
        <v>INSPECCIONES PREOPERACIONALES</v>
      </c>
      <c r="AD478" s="84"/>
    </row>
    <row r="479" spans="1:30" ht="63.75">
      <c r="A479" s="156"/>
      <c r="B479" s="153"/>
      <c r="C479" s="150"/>
      <c r="D479" s="147"/>
      <c r="E479" s="127"/>
      <c r="F479" s="127"/>
      <c r="G479" s="127"/>
      <c r="H479" s="109" t="str">
        <f>VLOOKUP(I479,Hoja2!A$3:I$54,2,0)</f>
        <v>HERRAMIENTAS MANUALES</v>
      </c>
      <c r="I479" s="68" t="s">
        <v>174</v>
      </c>
      <c r="J479" s="109" t="str">
        <f>VLOOKUP(I479,Hoja2!A$3:I$54,3,0)</f>
        <v>QUEMADURAS, LESIONES, PELLIZCOS, APLASTAMIENTOS</v>
      </c>
      <c r="K479" s="69"/>
      <c r="L479" s="109" t="str">
        <f>VLOOKUP(I479,Hoja2!A$3:I$54,4,0)</f>
        <v>REQUISITOS MANEJO DE EQUIPOS EMPLEADOS EN LABORES DE CONSTRUCCION ACUEDUCTO Y ALCANTARILLADO, PG INSPECCIONES,PG EMERGENCIA, REQUISITOS  PARA EL MANEJO DE MÁQUINAS HERRAMIENTAS</v>
      </c>
      <c r="M479" s="109" t="str">
        <f>VLOOKUP(I479,Hoja2!A$3:I$54,5,0)</f>
        <v>ELEMENTOS DE PROTECCIÓN PERSONAL</v>
      </c>
      <c r="N479" s="70">
        <v>2</v>
      </c>
      <c r="O479" s="70">
        <v>1</v>
      </c>
      <c r="P479" s="70">
        <v>10</v>
      </c>
      <c r="Q479" s="70">
        <f t="shared" si="56"/>
        <v>2</v>
      </c>
      <c r="R479" s="70">
        <f t="shared" si="57"/>
        <v>20</v>
      </c>
      <c r="S479" s="70" t="str">
        <f t="shared" si="58"/>
        <v>B-2</v>
      </c>
      <c r="T479" s="62" t="str">
        <f t="shared" si="59"/>
        <v>IV</v>
      </c>
      <c r="U479" s="62" t="str">
        <f t="shared" si="60"/>
        <v>Aceptable</v>
      </c>
      <c r="V479" s="69">
        <v>6</v>
      </c>
      <c r="W479" s="109" t="str">
        <f>VLOOKUP(I479,Hoja2!A$3:I$54,6,0)</f>
        <v>SECUELA, CALIFICACIÓN DE ENFERMEDAD LABORAL</v>
      </c>
      <c r="X479" s="73"/>
      <c r="Y479" s="73"/>
      <c r="Z479" s="73"/>
      <c r="AA479" s="72" t="str">
        <f>VLOOKUP(I479,Hoja2!A$3:I$54,7,0)</f>
        <v>NS HERRAMIENTAS</v>
      </c>
      <c r="AB479" s="72" t="str">
        <f>VLOOKUP(I479,Hoja2!A$3:I$54,8,0)</f>
        <v>BUENAS PRACTICAS,  INSPECCIONES OPERACIONALES</v>
      </c>
      <c r="AC479" s="73" t="str">
        <f>VLOOKUP(I479,Hoja2!A$3:I$54,9,0)</f>
        <v>INSPECCIONES PREOPERACIONALES</v>
      </c>
      <c r="AD479" s="84"/>
    </row>
    <row r="480" spans="1:30" ht="40.5">
      <c r="A480" s="156"/>
      <c r="B480" s="153"/>
      <c r="C480" s="150"/>
      <c r="D480" s="147"/>
      <c r="E480" s="127"/>
      <c r="F480" s="127"/>
      <c r="G480" s="127"/>
      <c r="H480" s="109" t="str">
        <f>VLOOKUP(I480,Hoja2!A$3:I$54,2,0)</f>
        <v>MANTENIMIENTO DE PUENTE GRUAS, LIMPIEZA DE CANALES, MANTENIMIENTO DE INSTALACIONES LOCATIVAS, MANTENIMIENTO Y REPARACION DE POZOS</v>
      </c>
      <c r="I480" s="68" t="s">
        <v>203</v>
      </c>
      <c r="J480" s="109" t="str">
        <f>VLOOKUP(I480,Hoja2!A$3:I$54,3,0)</f>
        <v>LESIONES, FRACTURAS</v>
      </c>
      <c r="K480" s="69"/>
      <c r="L480" s="109" t="str">
        <f>VLOOKUP(I480,Hoja2!A$3:I$54,4,0)</f>
        <v>PG INSPECCIONES, PG EMERGENCIA, REQUISITOS MÍNIMOS DE SEGURIDAD E HIGIENE PARA TRABAJOS EN ALTURAS</v>
      </c>
      <c r="M480" s="109" t="str">
        <f>VLOOKUP(I480,Hoja2!A$3:I$54,5,0)</f>
        <v>ELEMENTOS DE PROTECCIÓN PERSONAL</v>
      </c>
      <c r="N480" s="70">
        <v>6</v>
      </c>
      <c r="O480" s="70">
        <v>3</v>
      </c>
      <c r="P480" s="70">
        <v>25</v>
      </c>
      <c r="Q480" s="70">
        <f t="shared" si="56"/>
        <v>18</v>
      </c>
      <c r="R480" s="70">
        <f t="shared" si="57"/>
        <v>450</v>
      </c>
      <c r="S480" s="70" t="str">
        <f t="shared" si="58"/>
        <v>A-18</v>
      </c>
      <c r="T480" s="62" t="str">
        <f t="shared" si="59"/>
        <v>II</v>
      </c>
      <c r="U480" s="62" t="str">
        <f t="shared" si="60"/>
        <v>No Aceptable o Aceptable con Control Especifico</v>
      </c>
      <c r="V480" s="69">
        <v>6</v>
      </c>
      <c r="W480" s="109" t="str">
        <f>VLOOKUP(I480,Hoja2!A$3:I$54,6,0)</f>
        <v>SECUELA, CALIFICACIÓN DE ENFERMEDAD LABORAL, MUERTE</v>
      </c>
      <c r="X480" s="73"/>
      <c r="Y480" s="73"/>
      <c r="Z480" s="73"/>
      <c r="AA480" s="72" t="str">
        <f>VLOOKUP(I480,Hoja2!A$3:I$54,7,0)</f>
        <v>NS TRABAJO EN ALTURAS</v>
      </c>
      <c r="AB480" s="72" t="str">
        <f>VLOOKUP(I480,Hoja2!A$3:I$54,8,0)</f>
        <v>BUENAS PRACTICAS Y USO DE EPP COLECTIVOS</v>
      </c>
      <c r="AC480" s="73" t="str">
        <f>VLOOKUP(I480,Hoja2!A$3:I$54,9,0)</f>
        <v>USO EPP, LISTAS PREOPERACIONALES</v>
      </c>
      <c r="AD480" s="84"/>
    </row>
    <row r="481" spans="1:30" ht="40.5">
      <c r="A481" s="156"/>
      <c r="B481" s="153"/>
      <c r="C481" s="150"/>
      <c r="D481" s="147"/>
      <c r="E481" s="127"/>
      <c r="F481" s="127"/>
      <c r="G481" s="127"/>
      <c r="H481" s="109" t="str">
        <f>VLOOKUP(I481,Hoja2!A$3:I$54,2,0)</f>
        <v>INGRESO A POZOS, RED DE ACUEDUCTO, EXCAVACIONES</v>
      </c>
      <c r="I481" s="68" t="s">
        <v>196</v>
      </c>
      <c r="J481" s="109" t="str">
        <f>VLOOKUP(I481,Hoja2!A$3:I$54,3,0)</f>
        <v>INTOXICACIÓN, ASFIXIA</v>
      </c>
      <c r="K481" s="69"/>
      <c r="L481" s="109" t="str">
        <f>VLOOKUP(I481,Hoja2!A$3:I$54,4,0)</f>
        <v>PG INSPECCIONES, PG EMERGENCIA, REQUISITOS MÍNIMOS DE SEGURIDAD E HIGIENE PARA ESPACIOS CONFINADOS</v>
      </c>
      <c r="M481" s="109" t="str">
        <f>VLOOKUP(I481,Hoja2!A$3:I$54,5,0)</f>
        <v>ELEMENTOS DE PROTECCIÓN PERSONAL</v>
      </c>
      <c r="N481" s="70">
        <v>6</v>
      </c>
      <c r="O481" s="70">
        <v>3</v>
      </c>
      <c r="P481" s="70">
        <v>25</v>
      </c>
      <c r="Q481" s="70">
        <f t="shared" si="56"/>
        <v>18</v>
      </c>
      <c r="R481" s="70">
        <f t="shared" si="57"/>
        <v>450</v>
      </c>
      <c r="S481" s="70" t="str">
        <f t="shared" si="58"/>
        <v>A-18</v>
      </c>
      <c r="T481" s="62" t="str">
        <f t="shared" si="59"/>
        <v>II</v>
      </c>
      <c r="U481" s="62" t="str">
        <f t="shared" si="60"/>
        <v>No Aceptable o Aceptable con Control Especifico</v>
      </c>
      <c r="V481" s="69">
        <v>6</v>
      </c>
      <c r="W481" s="109" t="str">
        <f>VLOOKUP(I481,Hoja2!A$3:I$54,6,0)</f>
        <v>SECUELA, CALIFICACIÓN DE ENFERMEDAD LABORAL, MUERTE</v>
      </c>
      <c r="X481" s="73"/>
      <c r="Y481" s="73"/>
      <c r="Z481" s="73"/>
      <c r="AA481" s="72" t="str">
        <f>VLOOKUP(I481,Hoja2!A$3:I$54,7,0)</f>
        <v>NS ESPACIOS CONFINADOS</v>
      </c>
      <c r="AB481" s="72" t="str">
        <f>VLOOKUP(I481,Hoja2!A$3:I$54,8,0)</f>
        <v>BUENAS PRACTICAS, USO DE EPP Y COLECTIVOS</v>
      </c>
      <c r="AC481" s="73" t="str">
        <f>VLOOKUP(I481,Hoja2!A$3:I$54,9,0)</f>
        <v>LISTAS PREOPERACIONALES</v>
      </c>
      <c r="AD481" s="84"/>
    </row>
    <row r="482" spans="1:30" ht="38.25">
      <c r="A482" s="156"/>
      <c r="B482" s="153"/>
      <c r="C482" s="150"/>
      <c r="D482" s="147"/>
      <c r="E482" s="127"/>
      <c r="F482" s="127"/>
      <c r="G482" s="127"/>
      <c r="H482" s="67" t="str">
        <f>VLOOKUP(I482,Hoja2!A$3:I$54,2,0)</f>
        <v>CARGA Y DESCARGA DE MÁQUINARIAS Y EQUIPOS</v>
      </c>
      <c r="I482" s="68" t="s">
        <v>216</v>
      </c>
      <c r="J482" s="67" t="str">
        <f>VLOOKUP(I482,Hoja2!A$3:I$54,3,0)</f>
        <v>APLASTAMIENTO, ATRAPAMIENTO, AMPUTACIÓN, PÉRDIDAS MATERIALES, FRACTURAS</v>
      </c>
      <c r="K482" s="69"/>
      <c r="L482" s="67" t="str">
        <f>VLOOKUP(I482,Hoja2!A$3:I$54,4,0)</f>
        <v>PG INSPECCIONES, PG EMERGENCIA, REQUISITOS MÍNIMOS DE SEGURIDAD E HIGIENE PARA TRABAJOS EN ALTURAS</v>
      </c>
      <c r="M482" s="67" t="str">
        <f>VLOOKUP(I482,Hoja2!A$3:I$54,5,0)</f>
        <v>NO OBSERVADO</v>
      </c>
      <c r="N482" s="70">
        <v>2</v>
      </c>
      <c r="O482" s="70">
        <v>1</v>
      </c>
      <c r="P482" s="70">
        <v>10</v>
      </c>
      <c r="Q482" s="70">
        <f t="shared" si="56"/>
        <v>2</v>
      </c>
      <c r="R482" s="70">
        <f t="shared" si="57"/>
        <v>20</v>
      </c>
      <c r="S482" s="70" t="str">
        <f t="shared" si="58"/>
        <v>B-2</v>
      </c>
      <c r="T482" s="62" t="str">
        <f t="shared" si="59"/>
        <v>IV</v>
      </c>
      <c r="U482" s="62" t="str">
        <f t="shared" si="60"/>
        <v>Aceptable</v>
      </c>
      <c r="V482" s="69">
        <v>6</v>
      </c>
      <c r="W482" s="67" t="str">
        <f>VLOOKUP(I482,Hoja2!A$3:I$54,6,0)</f>
        <v>SECUELA, CALIFICACIÓN DE ENFERMEDAD LABORAL, MUERTE</v>
      </c>
      <c r="X482" s="73"/>
      <c r="Y482" s="73"/>
      <c r="Z482" s="73"/>
      <c r="AA482" s="72" t="str">
        <f>VLOOKUP(I482,Hoja2!A$3:I$54,7,0)</f>
        <v>NS DE IZAJE</v>
      </c>
      <c r="AB482" s="72" t="str">
        <f>VLOOKUP(I482,Hoja2!A$3:I$54,8,0)</f>
        <v>BUENAS PRACTICAS, INSPECCIONES PREOPERACIONALES</v>
      </c>
      <c r="AC482" s="73" t="str">
        <f>VLOOKUP(I482,Hoja2!A$3:I$54,9,0)</f>
        <v>USO ADECUADO DE LENGUAJE PARA OPERACIONES DE IZAJE</v>
      </c>
      <c r="AD482" s="84"/>
    </row>
    <row r="483" spans="1:30" ht="15">
      <c r="A483" s="156"/>
      <c r="B483" s="153"/>
      <c r="C483" s="150"/>
      <c r="D483" s="147"/>
      <c r="E483" s="127"/>
      <c r="F483" s="127"/>
      <c r="G483" s="127"/>
      <c r="H483" s="67" t="str">
        <f>VLOOKUP(I483,Hoja2!A$3:I$54,2,0)</f>
        <v>AUSENCIA O EXCESO DE LUZ EN UN AMBIENTE</v>
      </c>
      <c r="I483" s="68" t="s">
        <v>47</v>
      </c>
      <c r="J483" s="67" t="str">
        <f>VLOOKUP(I483,Hoja2!A$3:I$54,3,0)</f>
        <v>ESTRÉS, DIFICULTAD PARA VER, CANSANCIO VISUAL</v>
      </c>
      <c r="K483" s="69"/>
      <c r="L483" s="67" t="str">
        <f>VLOOKUP(I483,Hoja2!A$3:I$54,4,0)</f>
        <v>PG INSPECCIONES, PG EMERGENCIA</v>
      </c>
      <c r="M483" s="67" t="str">
        <f>VLOOKUP(I483,Hoja2!A$3:I$54,5,0)</f>
        <v>NO OBSERVADO</v>
      </c>
      <c r="N483" s="70">
        <v>10</v>
      </c>
      <c r="O483" s="70">
        <v>3</v>
      </c>
      <c r="P483" s="70">
        <v>25</v>
      </c>
      <c r="Q483" s="70">
        <f t="shared" si="56"/>
        <v>30</v>
      </c>
      <c r="R483" s="70">
        <f t="shared" si="57"/>
        <v>750</v>
      </c>
      <c r="S483" s="70" t="str">
        <f t="shared" si="58"/>
        <v>MA-30</v>
      </c>
      <c r="T483" s="62" t="str">
        <f t="shared" si="59"/>
        <v>I</v>
      </c>
      <c r="U483" s="62" t="str">
        <f t="shared" si="60"/>
        <v>No Aceptable</v>
      </c>
      <c r="V483" s="69">
        <v>6</v>
      </c>
      <c r="W483" s="67" t="str">
        <f>VLOOKUP(I483,Hoja2!A$3:I$54,6,0)</f>
        <v>SECUELA, CALIFICACIÓN DE ENFERMEDAD LABORAL</v>
      </c>
      <c r="X483" s="73"/>
      <c r="Y483" s="73"/>
      <c r="Z483" s="73"/>
      <c r="AA483" s="72" t="str">
        <f>VLOOKUP(I483,Hoja2!A$3:I$54,7,0)</f>
        <v>N/A</v>
      </c>
      <c r="AB483" s="72" t="str">
        <f>VLOOKUP(I483,Hoja2!A$3:I$54,8,0)</f>
        <v>AUTOCUIDADO E HIGIENE</v>
      </c>
      <c r="AC483" s="73" t="str">
        <f>VLOOKUP(I483,Hoja2!A$3:I$54,9,0)</f>
        <v>PG HIGIENE</v>
      </c>
      <c r="AD483" s="84"/>
    </row>
    <row r="484" spans="1:30" ht="15">
      <c r="A484" s="156"/>
      <c r="B484" s="153"/>
      <c r="C484" s="150"/>
      <c r="D484" s="147"/>
      <c r="E484" s="127"/>
      <c r="F484" s="127"/>
      <c r="G484" s="127"/>
      <c r="H484" s="67" t="str">
        <f>VLOOKUP(I484,Hoja2!A$3:I$54,2,0)</f>
        <v>MÁQUINARIA O EQUIPO</v>
      </c>
      <c r="I484" s="68" t="s">
        <v>54</v>
      </c>
      <c r="J484" s="67" t="str">
        <f>VLOOKUP(I484,Hoja2!A$3:I$54,3,0)</f>
        <v>SORDERA, ESTRÉS, HIPOACUSIA, CEFALÉA, IRRATIBILIDAD</v>
      </c>
      <c r="K484" s="69"/>
      <c r="L484" s="67" t="str">
        <f>VLOOKUP(I484,Hoja2!A$3:I$54,4,0)</f>
        <v>PG INSPECCIONES, PG EMERGENCIA</v>
      </c>
      <c r="M484" s="67" t="str">
        <f>VLOOKUP(I484,Hoja2!A$3:I$54,5,0)</f>
        <v>PVE RUIDO</v>
      </c>
      <c r="N484" s="70">
        <v>10</v>
      </c>
      <c r="O484" s="70">
        <v>4</v>
      </c>
      <c r="P484" s="70">
        <v>25</v>
      </c>
      <c r="Q484" s="70">
        <f t="shared" si="56"/>
        <v>40</v>
      </c>
      <c r="R484" s="70">
        <f t="shared" si="57"/>
        <v>1000</v>
      </c>
      <c r="S484" s="70" t="str">
        <f t="shared" si="58"/>
        <v>MA-40</v>
      </c>
      <c r="T484" s="62" t="str">
        <f t="shared" si="59"/>
        <v>I</v>
      </c>
      <c r="U484" s="62" t="str">
        <f t="shared" si="60"/>
        <v>No Aceptable</v>
      </c>
      <c r="V484" s="69">
        <v>6</v>
      </c>
      <c r="W484" s="67" t="str">
        <f>VLOOKUP(I484,Hoja2!A$3:I$54,6,0)</f>
        <v>SECUELA, CALIFICACIÓN DE ENFERMEDAD LABORAL</v>
      </c>
      <c r="X484" s="73"/>
      <c r="Y484" s="73"/>
      <c r="Z484" s="73"/>
      <c r="AA484" s="72" t="str">
        <f>VLOOKUP(I484,Hoja2!A$3:I$54,7,0)</f>
        <v>N/A</v>
      </c>
      <c r="AB484" s="72" t="str">
        <f>VLOOKUP(I484,Hoja2!A$3:I$54,8,0)</f>
        <v>AUTOCUIDADO E HIGIENE</v>
      </c>
      <c r="AC484" s="73" t="str">
        <f>VLOOKUP(I484,Hoja2!A$3:I$54,9,0)</f>
        <v>FORTALECIMIENTO PV RUIDO</v>
      </c>
      <c r="AD484" s="84"/>
    </row>
    <row r="485" spans="1:30" ht="15">
      <c r="A485" s="156"/>
      <c r="B485" s="153"/>
      <c r="C485" s="150"/>
      <c r="D485" s="147"/>
      <c r="E485" s="127"/>
      <c r="F485" s="127"/>
      <c r="G485" s="127"/>
      <c r="H485" s="67" t="str">
        <f>VLOOKUP(I485,Hoja2!A$3:I$54,2,0)</f>
        <v>MÁQUINARIA O EQUIPO</v>
      </c>
      <c r="I485" s="68" t="s">
        <v>59</v>
      </c>
      <c r="J485" s="67" t="str">
        <f>VLOOKUP(I485,Hoja2!A$3:I$54,3,0)</f>
        <v>MAREOS, VÓMITOS, Y SÍNTOMAS NEURÓLOGICOS</v>
      </c>
      <c r="K485" s="69"/>
      <c r="L485" s="67" t="str">
        <f>VLOOKUP(I485,Hoja2!A$3:I$54,4,0)</f>
        <v>PG INSPECCIONES, PG EMERGENCIA</v>
      </c>
      <c r="M485" s="67" t="str">
        <f>VLOOKUP(I485,Hoja2!A$3:I$54,5,0)</f>
        <v>PVE RUIDO</v>
      </c>
      <c r="N485" s="70">
        <v>2</v>
      </c>
      <c r="O485" s="70">
        <v>3</v>
      </c>
      <c r="P485" s="70">
        <v>10</v>
      </c>
      <c r="Q485" s="70">
        <f t="shared" si="56"/>
        <v>6</v>
      </c>
      <c r="R485" s="70">
        <f t="shared" si="57"/>
        <v>60</v>
      </c>
      <c r="S485" s="70" t="str">
        <f t="shared" si="58"/>
        <v>M-6</v>
      </c>
      <c r="T485" s="62" t="str">
        <f t="shared" si="59"/>
        <v>III</v>
      </c>
      <c r="U485" s="62" t="str">
        <f t="shared" si="60"/>
        <v>Mejorable</v>
      </c>
      <c r="V485" s="69">
        <v>6</v>
      </c>
      <c r="W485" s="67" t="str">
        <f>VLOOKUP(I485,Hoja2!A$3:I$54,6,0)</f>
        <v>SECUELA, CALIFICACIÓN DE ENFERMEDAD LABORAL</v>
      </c>
      <c r="X485" s="73"/>
      <c r="Y485" s="73"/>
      <c r="Z485" s="73"/>
      <c r="AA485" s="72" t="str">
        <f>VLOOKUP(I485,Hoja2!A$3:I$54,7,0)</f>
        <v>N/A</v>
      </c>
      <c r="AB485" s="72" t="str">
        <f>VLOOKUP(I485,Hoja2!A$3:I$54,8,0)</f>
        <v>AUTOCUIDADO</v>
      </c>
      <c r="AC485" s="73" t="str">
        <f>VLOOKUP(I485,Hoja2!A$3:I$54,9,0)</f>
        <v>PG HIGIENE</v>
      </c>
      <c r="AD485" s="84"/>
    </row>
    <row r="486" spans="1:30" ht="15">
      <c r="A486" s="156"/>
      <c r="B486" s="153"/>
      <c r="C486" s="150"/>
      <c r="D486" s="147"/>
      <c r="E486" s="127"/>
      <c r="F486" s="127"/>
      <c r="G486" s="127"/>
      <c r="H486" s="67" t="str">
        <f>VLOOKUP(I486,Hoja2!A$3:I$54,2,0)</f>
        <v>X, GAMMA, ALFA, BETA, NEUTRONES</v>
      </c>
      <c r="I486" s="68" t="s">
        <v>69</v>
      </c>
      <c r="J486" s="67" t="str">
        <f>VLOOKUP(I486,Hoja2!A$3:I$54,3,0)</f>
        <v>QUEMADURAS</v>
      </c>
      <c r="K486" s="69"/>
      <c r="L486" s="67" t="str">
        <f>VLOOKUP(I486,Hoja2!A$3:I$54,4,0)</f>
        <v>PG INSPECCIONES, PG EMERGENCIA</v>
      </c>
      <c r="M486" s="67" t="str">
        <f>VLOOKUP(I486,Hoja2!A$3:I$54,5,0)</f>
        <v>PVE RADIACIÓN</v>
      </c>
      <c r="N486" s="70">
        <v>2</v>
      </c>
      <c r="O486" s="70">
        <v>3</v>
      </c>
      <c r="P486" s="70">
        <v>10</v>
      </c>
      <c r="Q486" s="70">
        <f t="shared" si="56"/>
        <v>6</v>
      </c>
      <c r="R486" s="70">
        <f t="shared" si="57"/>
        <v>60</v>
      </c>
      <c r="S486" s="70" t="str">
        <f t="shared" si="58"/>
        <v>M-6</v>
      </c>
      <c r="T486" s="62" t="str">
        <f t="shared" si="59"/>
        <v>III</v>
      </c>
      <c r="U486" s="62" t="str">
        <f t="shared" si="60"/>
        <v>Mejorable</v>
      </c>
      <c r="V486" s="69">
        <v>6</v>
      </c>
      <c r="W486" s="67" t="str">
        <f>VLOOKUP(I486,Hoja2!A$3:I$54,6,0)</f>
        <v>SECUELA, CALIFICACIÓN DE ENFERMEDAD LABORAL, MUERTE</v>
      </c>
      <c r="X486" s="73"/>
      <c r="Y486" s="73"/>
      <c r="Z486" s="73"/>
      <c r="AA486" s="72" t="str">
        <f>VLOOKUP(I486,Hoja2!A$3:I$54,7,0)</f>
        <v>N/A</v>
      </c>
      <c r="AB486" s="72" t="str">
        <f>VLOOKUP(I486,Hoja2!A$3:I$54,8,0)</f>
        <v>N/A</v>
      </c>
      <c r="AC486" s="73" t="str">
        <f>VLOOKUP(I486,Hoja2!A$3:I$54,9,0)</f>
        <v>FORTALECIMIENTO PVE RADIACIÓN</v>
      </c>
      <c r="AD486" s="84"/>
    </row>
    <row r="487" spans="1:30" ht="25.5">
      <c r="A487" s="156"/>
      <c r="B487" s="153"/>
      <c r="C487" s="150"/>
      <c r="D487" s="147"/>
      <c r="E487" s="127"/>
      <c r="F487" s="127"/>
      <c r="G487" s="127"/>
      <c r="H487" s="67" t="str">
        <f>VLOOKUP(I487,Hoja2!A$3:I$54,2,0)</f>
        <v>POLVOS INORGÁNICOS</v>
      </c>
      <c r="I487" s="68" t="s">
        <v>78</v>
      </c>
      <c r="J487" s="67" t="str">
        <f>VLOOKUP(I487,Hoja2!A$3:I$54,3,0)</f>
        <v>COMPLICACIONES RESPIRATORIAS</v>
      </c>
      <c r="K487" s="69"/>
      <c r="L487" s="67" t="str">
        <f>VLOOKUP(I487,Hoja2!A$3:I$54,4,0)</f>
        <v>PG INSPECCIONES, PG EMERGENCIA, PG RIESGO QUÍMICO</v>
      </c>
      <c r="M487" s="67" t="str">
        <f>VLOOKUP(I487,Hoja2!A$3:I$54,5,0)</f>
        <v>ELEMENTOS DE PROTECCIÓN PERSONAL</v>
      </c>
      <c r="N487" s="70">
        <v>2</v>
      </c>
      <c r="O487" s="70">
        <v>3</v>
      </c>
      <c r="P487" s="70">
        <v>10</v>
      </c>
      <c r="Q487" s="70">
        <f t="shared" si="56"/>
        <v>6</v>
      </c>
      <c r="R487" s="70">
        <f t="shared" si="57"/>
        <v>60</v>
      </c>
      <c r="S487" s="70" t="str">
        <f t="shared" si="58"/>
        <v>M-6</v>
      </c>
      <c r="T487" s="62" t="str">
        <f t="shared" si="59"/>
        <v>III</v>
      </c>
      <c r="U487" s="62" t="str">
        <f t="shared" si="60"/>
        <v>Mejorable</v>
      </c>
      <c r="V487" s="69">
        <v>6</v>
      </c>
      <c r="W487" s="67" t="str">
        <f>VLOOKUP(I487,Hoja2!A$3:I$54,6,0)</f>
        <v>SECUELA, CALIFICACIÓN DE ENFERMEDAD LABORAL</v>
      </c>
      <c r="X487" s="73"/>
      <c r="Y487" s="73"/>
      <c r="Z487" s="73"/>
      <c r="AA487" s="72" t="str">
        <f>VLOOKUP(I487,Hoja2!A$3:I$54,7,0)</f>
        <v>NS QUIMICOS</v>
      </c>
      <c r="AB487" s="72" t="str">
        <f>VLOOKUP(I487,Hoja2!A$3:I$54,8,0)</f>
        <v>BUENAS PRACTICAS Y USO DE EPP</v>
      </c>
      <c r="AC487" s="73" t="str">
        <f>VLOOKUP(I487,Hoja2!A$3:I$54,9,0)</f>
        <v>PG HIGIENE</v>
      </c>
      <c r="AD487" s="84"/>
    </row>
    <row r="488" spans="1:30" ht="25.5">
      <c r="A488" s="156"/>
      <c r="B488" s="153"/>
      <c r="C488" s="150"/>
      <c r="D488" s="147"/>
      <c r="E488" s="127"/>
      <c r="F488" s="127"/>
      <c r="G488" s="127"/>
      <c r="H488" s="67" t="str">
        <f>VLOOKUP(I488,Hoja2!A$3:I$54,2,0)</f>
        <v>MATERIAL PARTICULADO</v>
      </c>
      <c r="I488" s="68" t="s">
        <v>84</v>
      </c>
      <c r="J488" s="67" t="str">
        <f>VLOOKUP(I488,Hoja2!A$3:I$54,3,0)</f>
        <v>COMPLICACIONES RESPIRATORIAS</v>
      </c>
      <c r="K488" s="69"/>
      <c r="L488" s="67" t="str">
        <f>VLOOKUP(I488,Hoja2!A$3:I$54,4,0)</f>
        <v>PG INSPECCIONES, PG EMERGENCIA, PG RIESGO QUÍMICO</v>
      </c>
      <c r="M488" s="67" t="str">
        <f>VLOOKUP(I488,Hoja2!A$3:I$54,5,0)</f>
        <v>ELEMENTOS DE PROTECCIÓN PERSONAL</v>
      </c>
      <c r="N488" s="70">
        <v>2</v>
      </c>
      <c r="O488" s="70">
        <v>1</v>
      </c>
      <c r="P488" s="70">
        <v>10</v>
      </c>
      <c r="Q488" s="70">
        <f t="shared" si="56"/>
        <v>2</v>
      </c>
      <c r="R488" s="70">
        <f t="shared" si="57"/>
        <v>20</v>
      </c>
      <c r="S488" s="70" t="str">
        <f t="shared" si="58"/>
        <v>B-2</v>
      </c>
      <c r="T488" s="62" t="str">
        <f t="shared" si="59"/>
        <v>IV</v>
      </c>
      <c r="U488" s="62" t="str">
        <f t="shared" si="60"/>
        <v>Aceptable</v>
      </c>
      <c r="V488" s="69">
        <v>6</v>
      </c>
      <c r="W488" s="67" t="str">
        <f>VLOOKUP(I488,Hoja2!A$3:I$54,6,0)</f>
        <v>SECUELA, CALIFICACIÓN DE ENFERMEDAD LABORAL</v>
      </c>
      <c r="X488" s="73"/>
      <c r="Y488" s="73"/>
      <c r="Z488" s="73"/>
      <c r="AA488" s="72" t="str">
        <f>VLOOKUP(I488,Hoja2!A$3:I$54,7,0)</f>
        <v>NS QUIMICOS</v>
      </c>
      <c r="AB488" s="72" t="str">
        <f>VLOOKUP(I488,Hoja2!A$3:I$54,8,0)</f>
        <v>BUENAS PRACTICAS Y USO DE EPP</v>
      </c>
      <c r="AC488" s="73" t="str">
        <f>VLOOKUP(I488,Hoja2!A$3:I$54,9,0)</f>
        <v>FORTALECIMIENTO PVE QUÍMICO</v>
      </c>
      <c r="AD488" s="84"/>
    </row>
    <row r="489" spans="1:30" ht="25.5">
      <c r="A489" s="156"/>
      <c r="B489" s="153"/>
      <c r="C489" s="150"/>
      <c r="D489" s="147"/>
      <c r="E489" s="127"/>
      <c r="F489" s="127"/>
      <c r="G489" s="127"/>
      <c r="H489" s="67" t="str">
        <f>VLOOKUP(I489,Hoja2!A$3:I$54,2,0)</f>
        <v>HUMOS METÁLICOS O NO METÁLICOS</v>
      </c>
      <c r="I489" s="68" t="s">
        <v>93</v>
      </c>
      <c r="J489" s="67" t="str">
        <f>VLOOKUP(I489,Hoja2!A$3:I$54,3,0)</f>
        <v>COMPLICACIONES RESPIRATORIAS</v>
      </c>
      <c r="K489" s="69"/>
      <c r="L489" s="67" t="str">
        <f>VLOOKUP(I489,Hoja2!A$3:I$54,4,0)</f>
        <v>PG INSPECCIONES, PG EMERGENCIA, PG RIESGO QUÍMICO</v>
      </c>
      <c r="M489" s="67" t="str">
        <f>VLOOKUP(I489,Hoja2!A$3:I$54,5,0)</f>
        <v>ELEMENTOS DE PROTECCIÓN PERSONAL</v>
      </c>
      <c r="N489" s="70">
        <v>2</v>
      </c>
      <c r="O489" s="70">
        <v>1</v>
      </c>
      <c r="P489" s="70">
        <v>10</v>
      </c>
      <c r="Q489" s="70">
        <f t="shared" si="56"/>
        <v>2</v>
      </c>
      <c r="R489" s="70">
        <f t="shared" si="57"/>
        <v>20</v>
      </c>
      <c r="S489" s="70" t="str">
        <f t="shared" si="58"/>
        <v>B-2</v>
      </c>
      <c r="T489" s="62" t="str">
        <f t="shared" si="59"/>
        <v>IV</v>
      </c>
      <c r="U489" s="62" t="str">
        <f t="shared" si="60"/>
        <v>Aceptable</v>
      </c>
      <c r="V489" s="69">
        <v>6</v>
      </c>
      <c r="W489" s="67" t="str">
        <f>VLOOKUP(I489,Hoja2!A$3:I$54,6,0)</f>
        <v>SECUELA, CALIFICACIÓN DE ENFERMEDAD LABORAL, MUERTE</v>
      </c>
      <c r="X489" s="73"/>
      <c r="Y489" s="73"/>
      <c r="Z489" s="73"/>
      <c r="AA489" s="72" t="str">
        <f>VLOOKUP(I489,Hoja2!A$3:I$54,7,0)</f>
        <v>NS QUIMICOS</v>
      </c>
      <c r="AB489" s="72" t="str">
        <f>VLOOKUP(I489,Hoja2!A$3:I$54,8,0)</f>
        <v>BUENAS PRACTICAS, AUTOCUIDADO Y EPP</v>
      </c>
      <c r="AC489" s="73" t="str">
        <f>VLOOKUP(I489,Hoja2!A$3:I$54,9,0)</f>
        <v>FORTALECIMIENTO PVE QUÍMICO</v>
      </c>
      <c r="AD489" s="84"/>
    </row>
    <row r="490" spans="1:30" ht="15">
      <c r="A490" s="156"/>
      <c r="B490" s="153"/>
      <c r="C490" s="150"/>
      <c r="D490" s="147"/>
      <c r="E490" s="127"/>
      <c r="F490" s="127"/>
      <c r="G490" s="127"/>
      <c r="H490" s="67" t="str">
        <f>VLOOKUP(I490,Hoja2!A$3:I$54,2,0)</f>
        <v>MICROORGANISMOS</v>
      </c>
      <c r="I490" s="68" t="s">
        <v>237</v>
      </c>
      <c r="J490" s="67" t="str">
        <f>VLOOKUP(I490,Hoja2!A$3:I$54,3,0)</f>
        <v>GRIPAS, NAUSEAS, MAREOS, MALESTAR GENERAL</v>
      </c>
      <c r="K490" s="69"/>
      <c r="L490" s="67" t="str">
        <f>VLOOKUP(I490,Hoja2!A$3:I$54,4,0)</f>
        <v>PG INSPECCIONES, PG EMERGENCIA</v>
      </c>
      <c r="M490" s="67" t="str">
        <f>VLOOKUP(I490,Hoja2!A$3:I$54,5,0)</f>
        <v>PVE BIOLÓGICO</v>
      </c>
      <c r="N490" s="70">
        <v>2</v>
      </c>
      <c r="O490" s="70">
        <v>1</v>
      </c>
      <c r="P490" s="70">
        <v>10</v>
      </c>
      <c r="Q490" s="70">
        <f t="shared" si="56"/>
        <v>2</v>
      </c>
      <c r="R490" s="70">
        <f t="shared" si="57"/>
        <v>20</v>
      </c>
      <c r="S490" s="70" t="str">
        <f t="shared" si="58"/>
        <v>B-2</v>
      </c>
      <c r="T490" s="62" t="str">
        <f t="shared" si="59"/>
        <v>IV</v>
      </c>
      <c r="U490" s="62" t="str">
        <f t="shared" si="60"/>
        <v>Aceptable</v>
      </c>
      <c r="V490" s="69">
        <v>6</v>
      </c>
      <c r="W490" s="67" t="str">
        <f>VLOOKUP(I490,Hoja2!A$3:I$54,6,0)</f>
        <v>SECUELA</v>
      </c>
      <c r="X490" s="73"/>
      <c r="Y490" s="73"/>
      <c r="Z490" s="73"/>
      <c r="AA490" s="72" t="str">
        <f>VLOOKUP(I490,Hoja2!A$3:I$54,7,0)</f>
        <v>NS BIOLÓGICO</v>
      </c>
      <c r="AB490" s="72" t="str">
        <f>VLOOKUP(I490,Hoja2!A$3:I$54,8,0)</f>
        <v>N/A</v>
      </c>
      <c r="AC490" s="73" t="str">
        <f>VLOOKUP(I490,Hoja2!A$3:I$54,9,0)</f>
        <v>BUENAS PRACTICAS</v>
      </c>
      <c r="AD490" s="84"/>
    </row>
    <row r="491" spans="1:30" ht="25.5">
      <c r="A491" s="156"/>
      <c r="B491" s="153"/>
      <c r="C491" s="150"/>
      <c r="D491" s="147"/>
      <c r="E491" s="127"/>
      <c r="F491" s="127"/>
      <c r="G491" s="127"/>
      <c r="H491" s="67" t="str">
        <f>VLOOKUP(I491,Hoja2!A$3:I$54,2,0)</f>
        <v>MICROORGANISMOS EN EL AMBIENTE</v>
      </c>
      <c r="I491" s="68" t="s">
        <v>240</v>
      </c>
      <c r="J491" s="67" t="str">
        <f>VLOOKUP(I491,Hoja2!A$3:I$54,3,0)</f>
        <v>LESIONES EN LA PIEL, MALESTAR GENERAL</v>
      </c>
      <c r="K491" s="69"/>
      <c r="L491" s="67" t="str">
        <f>VLOOKUP(I491,Hoja2!A$3:I$54,4,0)</f>
        <v>PG INSPECCIONES, PG EMERGENCIA</v>
      </c>
      <c r="M491" s="67" t="str">
        <f>VLOOKUP(I491,Hoja2!A$3:I$54,5,0)</f>
        <v>PVE BIOLÓGICO, ELEMENTOS DE PROTECCION PERSONAL</v>
      </c>
      <c r="N491" s="70">
        <v>2</v>
      </c>
      <c r="O491" s="70">
        <v>3</v>
      </c>
      <c r="P491" s="70">
        <v>10</v>
      </c>
      <c r="Q491" s="70">
        <f t="shared" si="56"/>
        <v>6</v>
      </c>
      <c r="R491" s="70">
        <f t="shared" si="57"/>
        <v>60</v>
      </c>
      <c r="S491" s="70" t="str">
        <f t="shared" si="58"/>
        <v>M-6</v>
      </c>
      <c r="T491" s="62" t="str">
        <f t="shared" si="59"/>
        <v>III</v>
      </c>
      <c r="U491" s="62" t="str">
        <f t="shared" si="60"/>
        <v>Mejorable</v>
      </c>
      <c r="V491" s="69">
        <v>6</v>
      </c>
      <c r="W491" s="67" t="str">
        <f>VLOOKUP(I491,Hoja2!A$3:I$54,6,0)</f>
        <v>SECUELA, CALIFICACIÓN DE ENFERMEDAD LABORAL, MUERTE</v>
      </c>
      <c r="X491" s="73"/>
      <c r="Y491" s="73"/>
      <c r="Z491" s="73"/>
      <c r="AA491" s="72" t="str">
        <f>VLOOKUP(I491,Hoja2!A$3:I$54,7,0)</f>
        <v>NS BIOLÓGICO</v>
      </c>
      <c r="AB491" s="72" t="str">
        <f>VLOOKUP(I491,Hoja2!A$3:I$54,8,0)</f>
        <v>AUTOCIODADO E HIGIENE, USO DE EPP</v>
      </c>
      <c r="AC491" s="73" t="str">
        <f>VLOOKUP(I491,Hoja2!A$3:I$54,9,0)</f>
        <v>N/A</v>
      </c>
      <c r="AD491" s="84"/>
    </row>
    <row r="492" spans="1:30" ht="25.5">
      <c r="A492" s="156"/>
      <c r="B492" s="153"/>
      <c r="C492" s="150"/>
      <c r="D492" s="147"/>
      <c r="E492" s="127"/>
      <c r="F492" s="127"/>
      <c r="G492" s="127"/>
      <c r="H492" s="67" t="str">
        <f>VLOOKUP(I492,Hoja2!A$3:I$54,2,0)</f>
        <v>HONGOS</v>
      </c>
      <c r="I492" s="68" t="s">
        <v>113</v>
      </c>
      <c r="J492" s="67" t="str">
        <f>VLOOKUP(I492,Hoja2!A$3:I$54,3,0)</f>
        <v>LESIONES EN LA PIEL</v>
      </c>
      <c r="K492" s="69"/>
      <c r="L492" s="67" t="str">
        <f>VLOOKUP(I492,Hoja2!A$3:I$54,4,0)</f>
        <v>PG INSPECCIONES, PG EMERGENCIA</v>
      </c>
      <c r="M492" s="67" t="str">
        <f>VLOOKUP(I492,Hoja2!A$3:I$54,5,0)</f>
        <v>PVE BIOLÓGICO</v>
      </c>
      <c r="N492" s="70">
        <v>2</v>
      </c>
      <c r="O492" s="70">
        <v>1</v>
      </c>
      <c r="P492" s="70">
        <v>10</v>
      </c>
      <c r="Q492" s="70">
        <f t="shared" si="56"/>
        <v>2</v>
      </c>
      <c r="R492" s="70">
        <f t="shared" si="57"/>
        <v>20</v>
      </c>
      <c r="S492" s="70" t="str">
        <f t="shared" si="58"/>
        <v>B-2</v>
      </c>
      <c r="T492" s="62" t="str">
        <f t="shared" si="59"/>
        <v>IV</v>
      </c>
      <c r="U492" s="62" t="str">
        <f t="shared" si="60"/>
        <v>Aceptable</v>
      </c>
      <c r="V492" s="69">
        <v>6</v>
      </c>
      <c r="W492" s="67" t="str">
        <f>VLOOKUP(I492,Hoja2!A$3:I$54,6,0)</f>
        <v>SECUELA</v>
      </c>
      <c r="X492" s="73"/>
      <c r="Y492" s="73"/>
      <c r="Z492" s="73"/>
      <c r="AA492" s="72" t="str">
        <f>VLOOKUP(I492,Hoja2!A$3:I$54,7,0)</f>
        <v>NS BIOLÓGICO</v>
      </c>
      <c r="AB492" s="72" t="str">
        <f>VLOOKUP(I492,Hoja2!A$3:I$54,8,0)</f>
        <v>AUTOCUIDADO E HIGIENE, USO DE EPP</v>
      </c>
      <c r="AC492" s="73" t="str">
        <f>VLOOKUP(I492,Hoja2!A$3:I$54,9,0)</f>
        <v>N/A</v>
      </c>
      <c r="AD492" s="84"/>
    </row>
    <row r="493" spans="1:30" ht="40.5">
      <c r="A493" s="156"/>
      <c r="B493" s="153"/>
      <c r="C493" s="150"/>
      <c r="D493" s="147"/>
      <c r="E493" s="127"/>
      <c r="F493" s="127"/>
      <c r="G493" s="127"/>
      <c r="H493" s="67" t="str">
        <f>VLOOKUP(I493,Hoja2!A$3:I$54,2,0)</f>
        <v>FLUIDOS</v>
      </c>
      <c r="I493" s="68" t="s">
        <v>117</v>
      </c>
      <c r="J493" s="67" t="str">
        <f>VLOOKUP(I493,Hoja2!A$3:I$54,3,0)</f>
        <v>LESIONES DÉRMICAS</v>
      </c>
      <c r="K493" s="69"/>
      <c r="L493" s="67" t="str">
        <f>VLOOKUP(I493,Hoja2!A$3:I$54,4,0)</f>
        <v>PG INSPECCIONES, PG EMERGENCIA</v>
      </c>
      <c r="M493" s="67" t="str">
        <f>VLOOKUP(I493,Hoja2!A$3:I$54,5,0)</f>
        <v>PVE BIOLÓGICO, ELEMENTOS DE PROTECCION PERSONAL</v>
      </c>
      <c r="N493" s="70">
        <v>2</v>
      </c>
      <c r="O493" s="70">
        <v>4</v>
      </c>
      <c r="P493" s="70">
        <v>25</v>
      </c>
      <c r="Q493" s="70">
        <f t="shared" si="56"/>
        <v>8</v>
      </c>
      <c r="R493" s="70">
        <f t="shared" si="57"/>
        <v>200</v>
      </c>
      <c r="S493" s="70" t="str">
        <f t="shared" si="58"/>
        <v>M-8</v>
      </c>
      <c r="T493" s="62" t="str">
        <f t="shared" si="59"/>
        <v>II</v>
      </c>
      <c r="U493" s="62" t="str">
        <f t="shared" si="60"/>
        <v>No Aceptable o Aceptable con Control Especifico</v>
      </c>
      <c r="V493" s="69">
        <v>6</v>
      </c>
      <c r="W493" s="67" t="str">
        <f>VLOOKUP(I493,Hoja2!A$3:I$54,6,0)</f>
        <v>SECUELA, CALIFICACIÓN DE ENFERMEDAD LABORAL, MUERTE</v>
      </c>
      <c r="X493" s="73"/>
      <c r="Y493" s="73"/>
      <c r="Z493" s="73"/>
      <c r="AA493" s="72" t="str">
        <f>VLOOKUP(I493,Hoja2!A$3:I$54,7,0)</f>
        <v>NS BIOLÓGICO</v>
      </c>
      <c r="AB493" s="72" t="str">
        <f>VLOOKUP(I493,Hoja2!A$3:I$54,8,0)</f>
        <v>AUTOCUIDADO E HIGIENE, USO DE EPP</v>
      </c>
      <c r="AC493" s="73" t="str">
        <f>VLOOKUP(I493,Hoja2!A$3:I$54,9,0)</f>
        <v>N/A</v>
      </c>
      <c r="AD493" s="84"/>
    </row>
    <row r="494" spans="1:30" ht="25.5">
      <c r="A494" s="156"/>
      <c r="B494" s="153"/>
      <c r="C494" s="150"/>
      <c r="D494" s="147"/>
      <c r="E494" s="127"/>
      <c r="F494" s="127"/>
      <c r="G494" s="127"/>
      <c r="H494" s="67" t="str">
        <f>VLOOKUP(I494,Hoja2!A$3:I$54,2,0)</f>
        <v>PARÁSITOS</v>
      </c>
      <c r="I494" s="68" t="s">
        <v>119</v>
      </c>
      <c r="J494" s="67" t="str">
        <f>VLOOKUP(I494,Hoja2!A$3:I$54,3,0)</f>
        <v>LESIONES, INFECCIONES PARASITARIAS</v>
      </c>
      <c r="K494" s="69"/>
      <c r="L494" s="67" t="str">
        <f>VLOOKUP(I494,Hoja2!A$3:I$54,4,0)</f>
        <v>PG INSPECCIONES, PG EMERGENCIA</v>
      </c>
      <c r="M494" s="67" t="str">
        <f>VLOOKUP(I494,Hoja2!A$3:I$54,5,0)</f>
        <v>PVE BIOLÓGICO, ELEMENTOS DE PROTECCION PERSONAL</v>
      </c>
      <c r="N494" s="70">
        <v>2</v>
      </c>
      <c r="O494" s="70">
        <v>2</v>
      </c>
      <c r="P494" s="70">
        <v>10</v>
      </c>
      <c r="Q494" s="70">
        <f t="shared" si="56"/>
        <v>4</v>
      </c>
      <c r="R494" s="70">
        <f t="shared" si="57"/>
        <v>40</v>
      </c>
      <c r="S494" s="70" t="str">
        <f t="shared" si="58"/>
        <v>B-4</v>
      </c>
      <c r="T494" s="62" t="str">
        <f t="shared" si="59"/>
        <v>III</v>
      </c>
      <c r="U494" s="62" t="str">
        <f t="shared" si="60"/>
        <v>Mejorable</v>
      </c>
      <c r="V494" s="69">
        <v>6</v>
      </c>
      <c r="W494" s="67" t="str">
        <f>VLOOKUP(I494,Hoja2!A$3:I$54,6,0)</f>
        <v>SECUELA</v>
      </c>
      <c r="X494" s="73"/>
      <c r="Y494" s="73"/>
      <c r="Z494" s="73"/>
      <c r="AA494" s="72" t="str">
        <f>VLOOKUP(I494,Hoja2!A$3:I$54,7,0)</f>
        <v>NS BIOLÓGICO</v>
      </c>
      <c r="AB494" s="72" t="str">
        <f>VLOOKUP(I494,Hoja2!A$3:I$54,8,0)</f>
        <v>AUTOCUIDADO E HIGIENE, USO DE EPP</v>
      </c>
      <c r="AC494" s="73" t="str">
        <f>VLOOKUP(I494,Hoja2!A$3:I$54,9,0)</f>
        <v>N/A</v>
      </c>
      <c r="AD494" s="84"/>
    </row>
    <row r="495" spans="1:30" ht="25.5">
      <c r="A495" s="156"/>
      <c r="B495" s="153"/>
      <c r="C495" s="150"/>
      <c r="D495" s="147"/>
      <c r="E495" s="127"/>
      <c r="F495" s="127"/>
      <c r="G495" s="127"/>
      <c r="H495" s="67" t="str">
        <f>VLOOKUP(I495,Hoja2!A$3:I$54,2,0)</f>
        <v>ANIMALES VIVOS</v>
      </c>
      <c r="I495" s="68" t="s">
        <v>122</v>
      </c>
      <c r="J495" s="67" t="str">
        <f>VLOOKUP(I495,Hoja2!A$3:I$54,3,0)</f>
        <v>LESIONES EN TEJIDOS, INFECCIONES, ENFERMADES INFECTOCONTAGIOSAS</v>
      </c>
      <c r="K495" s="69"/>
      <c r="L495" s="67" t="str">
        <f>VLOOKUP(I495,Hoja2!A$3:I$54,4,0)</f>
        <v>PG INSPECCIONES, PG EMERGENCIA</v>
      </c>
      <c r="M495" s="67" t="str">
        <f>VLOOKUP(I495,Hoja2!A$3:I$54,5,0)</f>
        <v>ELEMENTOS DE PROTECCIÓN PERSONAL</v>
      </c>
      <c r="N495" s="70">
        <v>2</v>
      </c>
      <c r="O495" s="70">
        <v>2</v>
      </c>
      <c r="P495" s="70">
        <v>10</v>
      </c>
      <c r="Q495" s="70">
        <f t="shared" si="56"/>
        <v>4</v>
      </c>
      <c r="R495" s="70">
        <f t="shared" si="57"/>
        <v>40</v>
      </c>
      <c r="S495" s="70" t="str">
        <f t="shared" si="58"/>
        <v>B-4</v>
      </c>
      <c r="T495" s="62" t="str">
        <f t="shared" si="59"/>
        <v>III</v>
      </c>
      <c r="U495" s="62" t="str">
        <f t="shared" si="60"/>
        <v>Mejorable</v>
      </c>
      <c r="V495" s="69">
        <v>6</v>
      </c>
      <c r="W495" s="67" t="str">
        <f>VLOOKUP(I495,Hoja2!A$3:I$54,6,0)</f>
        <v>SECUELA, CALIFICACIÓN DE ENFERMEDAD LABORAL, MUERTE</v>
      </c>
      <c r="X495" s="73"/>
      <c r="Y495" s="73"/>
      <c r="Z495" s="73"/>
      <c r="AA495" s="72" t="str">
        <f>VLOOKUP(I495,Hoja2!A$3:I$54,7,0)</f>
        <v>NS BIOLÓGICO</v>
      </c>
      <c r="AB495" s="72" t="str">
        <f>VLOOKUP(I495,Hoja2!A$3:I$54,8,0)</f>
        <v>AUTOCUIDADO E HIGIENE, USO DE EPP</v>
      </c>
      <c r="AC495" s="73" t="str">
        <f>VLOOKUP(I495,Hoja2!A$3:I$54,9,0)</f>
        <v>BUENAS PRACTICAS</v>
      </c>
      <c r="AD495" s="84"/>
    </row>
    <row r="496" spans="1:30" ht="38.25">
      <c r="A496" s="156"/>
      <c r="B496" s="153"/>
      <c r="C496" s="150"/>
      <c r="D496" s="147"/>
      <c r="E496" s="127"/>
      <c r="F496" s="127"/>
      <c r="G496" s="127"/>
      <c r="H496" s="67" t="str">
        <f>VLOOKUP(I496,Hoja2!A$3:I$54,2,0)</f>
        <v>CARGA DE UN PESO MAYOR AL RECOMENDADO</v>
      </c>
      <c r="I496" s="68" t="s">
        <v>125</v>
      </c>
      <c r="J496" s="67" t="str">
        <f>VLOOKUP(I496,Hoja2!A$3:I$54,3,0)</f>
        <v>LESIONES OSTEOMUSCULARES</v>
      </c>
      <c r="K496" s="69"/>
      <c r="L496" s="67" t="str">
        <f>VLOOKUP(I496,Hoja2!A$3:I$54,4,0)</f>
        <v>PG INSPECCIONES, PG EMERGENCIA</v>
      </c>
      <c r="M496" s="67" t="str">
        <f>VLOOKUP(I496,Hoja2!A$3:I$54,5,0)</f>
        <v>PVE BIOMECÁNICO, PROGRAMA PAUSAS ACTIVAS, PG MEDICINA PREVENTIVA Y DEL TRABAJO</v>
      </c>
      <c r="N496" s="70">
        <v>2</v>
      </c>
      <c r="O496" s="70">
        <v>3</v>
      </c>
      <c r="P496" s="70">
        <v>10</v>
      </c>
      <c r="Q496" s="70">
        <f t="shared" si="56"/>
        <v>6</v>
      </c>
      <c r="R496" s="70">
        <f t="shared" si="57"/>
        <v>60</v>
      </c>
      <c r="S496" s="70" t="str">
        <f t="shared" si="58"/>
        <v>M-6</v>
      </c>
      <c r="T496" s="62" t="str">
        <f t="shared" si="59"/>
        <v>III</v>
      </c>
      <c r="U496" s="62" t="str">
        <f t="shared" si="60"/>
        <v>Mejorable</v>
      </c>
      <c r="V496" s="69">
        <v>6</v>
      </c>
      <c r="W496" s="67" t="str">
        <f>VLOOKUP(I496,Hoja2!A$3:I$54,6,0)</f>
        <v>SECUELA, CALIFICACIÓN DE ENFERMEDAD LABORAL</v>
      </c>
      <c r="X496" s="73"/>
      <c r="Y496" s="73"/>
      <c r="Z496" s="73"/>
      <c r="AA496" s="72" t="str">
        <f>VLOOKUP(I496,Hoja2!A$3:I$54,7,0)</f>
        <v>NS MANEJO DE CARGAS</v>
      </c>
      <c r="AB496" s="72" t="str">
        <f>VLOOKUP(I496,Hoja2!A$3:I$54,8,0)</f>
        <v>LEVANTAMIENTO MANUAL Y MECÁNICO DE CARGAS</v>
      </c>
      <c r="AC496" s="73" t="str">
        <f>VLOOKUP(I496,Hoja2!A$3:I$54,9,0)</f>
        <v>FORTALECIMIENTO PVE BIOMECÁNICO</v>
      </c>
      <c r="AD496" s="84"/>
    </row>
    <row r="497" spans="1:30" ht="40.5">
      <c r="A497" s="156"/>
      <c r="B497" s="153"/>
      <c r="C497" s="150"/>
      <c r="D497" s="147"/>
      <c r="E497" s="127"/>
      <c r="F497" s="127"/>
      <c r="G497" s="127"/>
      <c r="H497" s="67" t="str">
        <f>VLOOKUP(I497,Hoja2!A$3:I$54,2,0)</f>
        <v>FORZADAS, PROLONGADAS EN PERSONAL OPERATIVO</v>
      </c>
      <c r="I497" s="68" t="s">
        <v>243</v>
      </c>
      <c r="J497" s="67" t="str">
        <f>VLOOKUP(I497,Hoja2!A$3:I$54,3,0)</f>
        <v>DOLOR DE ESPALDA, LESIONES EN LA COLUMNA</v>
      </c>
      <c r="K497" s="69"/>
      <c r="L497" s="67" t="str">
        <f>VLOOKUP(I497,Hoja2!A$3:I$54,4,0)</f>
        <v>PG INSPECCIONES, PG EMERGENCIA</v>
      </c>
      <c r="M497" s="67" t="str">
        <f>VLOOKUP(I497,Hoja2!A$3:I$54,5,0)</f>
        <v>PVE BIOMECÁNICO, EXÁMENES PERIODICOS, PG MEDICINA PREVENTIVA Y DEL TRABAJO</v>
      </c>
      <c r="N497" s="70">
        <v>2</v>
      </c>
      <c r="O497" s="70">
        <v>3</v>
      </c>
      <c r="P497" s="70">
        <v>25</v>
      </c>
      <c r="Q497" s="70">
        <f t="shared" si="56"/>
        <v>6</v>
      </c>
      <c r="R497" s="70">
        <f t="shared" si="57"/>
        <v>150</v>
      </c>
      <c r="S497" s="70" t="str">
        <f t="shared" si="58"/>
        <v>M-6</v>
      </c>
      <c r="T497" s="62" t="str">
        <f t="shared" si="59"/>
        <v>II</v>
      </c>
      <c r="U497" s="62" t="str">
        <f t="shared" si="60"/>
        <v>No Aceptable o Aceptable con Control Especifico</v>
      </c>
      <c r="V497" s="69">
        <v>6</v>
      </c>
      <c r="W497" s="67" t="str">
        <f>VLOOKUP(I497,Hoja2!A$3:I$54,6,0)</f>
        <v>SECUELA, CALIFICACIÓN DE ENFERMEDAD LABORAL</v>
      </c>
      <c r="X497" s="73"/>
      <c r="Y497" s="73"/>
      <c r="Z497" s="73"/>
      <c r="AA497" s="72" t="str">
        <f>VLOOKUP(I497,Hoja2!A$3:I$54,7,0)</f>
        <v>NS MANEJO DE CARGAS</v>
      </c>
      <c r="AB497" s="72" t="str">
        <f>VLOOKUP(I497,Hoja2!A$3:I$54,8,0)</f>
        <v>HIGIENE POSTURAL</v>
      </c>
      <c r="AC497" s="73" t="str">
        <f>VLOOKUP(I497,Hoja2!A$3:I$54,9,0)</f>
        <v>FORTALECIMIENTO PVE BIOMECÁNICO</v>
      </c>
      <c r="AD497" s="84"/>
    </row>
    <row r="498" spans="1:30" ht="40.5">
      <c r="A498" s="156"/>
      <c r="B498" s="153"/>
      <c r="C498" s="150"/>
      <c r="D498" s="147"/>
      <c r="E498" s="127"/>
      <c r="F498" s="127"/>
      <c r="G498" s="127"/>
      <c r="H498" s="67" t="str">
        <f>VLOOKUP(I498,Hoja2!A$3:I$54,2,0)</f>
        <v>HIGIENE POSTURAL, MOVIMIENTOS REPETITIVOS</v>
      </c>
      <c r="I498" s="68" t="s">
        <v>245</v>
      </c>
      <c r="J498" s="67" t="str">
        <f>VLOOKUP(I498,Hoja2!A$3:I$54,3,0)</f>
        <v>LESIONES OSTEOMUSCULARES, TRANSTORNO DE TRAUMA ACUMULATIVO</v>
      </c>
      <c r="K498" s="69"/>
      <c r="L498" s="67" t="str">
        <f>VLOOKUP(I498,Hoja2!A$3:I$54,4,0)</f>
        <v>PG INSPECCIONES, PG EMERGENCIA</v>
      </c>
      <c r="M498" s="67" t="str">
        <f>VLOOKUP(I498,Hoja2!A$3:I$54,5,0)</f>
        <v>PVE BIOMECÁNICO, PG MEDICINA PREVENTIVA Y DEL TRABAJO</v>
      </c>
      <c r="N498" s="70">
        <v>2</v>
      </c>
      <c r="O498" s="70">
        <v>3</v>
      </c>
      <c r="P498" s="70">
        <v>25</v>
      </c>
      <c r="Q498" s="70">
        <f t="shared" si="56"/>
        <v>6</v>
      </c>
      <c r="R498" s="70">
        <f t="shared" si="57"/>
        <v>150</v>
      </c>
      <c r="S498" s="70" t="str">
        <f t="shared" si="58"/>
        <v>M-6</v>
      </c>
      <c r="T498" s="62" t="str">
        <f t="shared" si="59"/>
        <v>II</v>
      </c>
      <c r="U498" s="62" t="str">
        <f t="shared" si="60"/>
        <v>No Aceptable o Aceptable con Control Especifico</v>
      </c>
      <c r="V498" s="69">
        <v>6</v>
      </c>
      <c r="W498" s="67" t="str">
        <f>VLOOKUP(I498,Hoja2!A$3:I$54,6,0)</f>
        <v>SECUELA, CALIFICACIÓN DE ENFERMEDAD LABORAL</v>
      </c>
      <c r="X498" s="73"/>
      <c r="Y498" s="73"/>
      <c r="Z498" s="73"/>
      <c r="AA498" s="72" t="str">
        <f>VLOOKUP(I498,Hoja2!A$3:I$54,7,0)</f>
        <v>NS MANEJO DE CARGAS</v>
      </c>
      <c r="AB498" s="72" t="str">
        <f>VLOOKUP(I498,Hoja2!A$3:I$54,8,0)</f>
        <v>HIGIENE POSTURAL</v>
      </c>
      <c r="AC498" s="73" t="str">
        <f>VLOOKUP(I498,Hoja2!A$3:I$54,9,0)</f>
        <v>FORTALECIMIENTO PVE BIOMECÁNICO</v>
      </c>
      <c r="AD498" s="84"/>
    </row>
    <row r="499" spans="1:30" ht="25.5">
      <c r="A499" s="156"/>
      <c r="B499" s="153"/>
      <c r="C499" s="150"/>
      <c r="D499" s="147"/>
      <c r="E499" s="127"/>
      <c r="F499" s="127"/>
      <c r="G499" s="127"/>
      <c r="H499" s="67" t="str">
        <f>VLOOKUP(I499,Hoja2!A$3:I$54,2,0)</f>
        <v>RELACIONES, COHESIÓN, CALIDAD DE INTERACCIONES NO EFECTIVA, NO HAY TRABAJO EN EQUIPO</v>
      </c>
      <c r="I499" s="68" t="s">
        <v>141</v>
      </c>
      <c r="J499" s="67" t="str">
        <f>VLOOKUP(I499,Hoja2!A$3:I$54,3,0)</f>
        <v>ENFERMEDADES DIGESTIVAS, IRRITABILIDAD</v>
      </c>
      <c r="K499" s="69"/>
      <c r="L499" s="67" t="str">
        <f>VLOOKUP(I499,Hoja2!A$3:I$54,4,0)</f>
        <v>N/A</v>
      </c>
      <c r="M499" s="67" t="str">
        <f>VLOOKUP(I499,Hoja2!A$3:I$54,5,0)</f>
        <v>PVE PSICOSOCIAL</v>
      </c>
      <c r="N499" s="70">
        <v>2</v>
      </c>
      <c r="O499" s="70">
        <v>3</v>
      </c>
      <c r="P499" s="70">
        <v>10</v>
      </c>
      <c r="Q499" s="70">
        <f t="shared" si="56"/>
        <v>6</v>
      </c>
      <c r="R499" s="70">
        <f t="shared" si="57"/>
        <v>60</v>
      </c>
      <c r="S499" s="70" t="str">
        <f t="shared" si="58"/>
        <v>M-6</v>
      </c>
      <c r="T499" s="62" t="str">
        <f t="shared" si="59"/>
        <v>III</v>
      </c>
      <c r="U499" s="62" t="str">
        <f t="shared" si="60"/>
        <v>Mejorable</v>
      </c>
      <c r="V499" s="69">
        <v>6</v>
      </c>
      <c r="W499" s="67" t="str">
        <f>VLOOKUP(I499,Hoja2!A$3:I$54,6,0)</f>
        <v>SECUELA, CALIFICACIÓN DE ENFERMEDAD LABORAL</v>
      </c>
      <c r="X499" s="73"/>
      <c r="Y499" s="73"/>
      <c r="Z499" s="73"/>
      <c r="AA499" s="72" t="str">
        <f>VLOOKUP(I499,Hoja2!A$3:I$54,7,0)</f>
        <v>N/A</v>
      </c>
      <c r="AB499" s="72" t="str">
        <f>VLOOKUP(I499,Hoja2!A$3:I$54,8,0)</f>
        <v>N/A</v>
      </c>
      <c r="AC499" s="73" t="str">
        <f>VLOOKUP(I499,Hoja2!A$3:I$54,9,0)</f>
        <v>FORTALECIMIENTO PVE PSICOSOCIAL</v>
      </c>
      <c r="AD499" s="84"/>
    </row>
    <row r="500" spans="1:30" ht="25.5">
      <c r="A500" s="156"/>
      <c r="B500" s="153"/>
      <c r="C500" s="150"/>
      <c r="D500" s="147"/>
      <c r="E500" s="127"/>
      <c r="F500" s="127"/>
      <c r="G500" s="127"/>
      <c r="H500" s="67" t="str">
        <f>VLOOKUP(I500,Hoja2!A$3:I$54,2,0)</f>
        <v>CARGA MENTAL, DEMANDAS EMOCIONALES, INESPECIFICIDAD DE DEFINICIÓN DE ROLES, MONOTONÍA</v>
      </c>
      <c r="I500" s="68" t="s">
        <v>146</v>
      </c>
      <c r="J500" s="67" t="str">
        <f>VLOOKUP(I500,Hoja2!A$3:I$54,3,0)</f>
        <v>ESTRÉS, CEFALÉA, IRRITABILIDAD</v>
      </c>
      <c r="K500" s="69"/>
      <c r="L500" s="67" t="str">
        <f>VLOOKUP(I500,Hoja2!A$3:I$54,4,0)</f>
        <v>N/A</v>
      </c>
      <c r="M500" s="67" t="str">
        <f>VLOOKUP(I500,Hoja2!A$3:I$54,5,0)</f>
        <v>PVE PSICOSOCIAL</v>
      </c>
      <c r="N500" s="70">
        <v>2</v>
      </c>
      <c r="O500" s="70">
        <v>1</v>
      </c>
      <c r="P500" s="70">
        <v>10</v>
      </c>
      <c r="Q500" s="70">
        <f t="shared" si="56"/>
        <v>2</v>
      </c>
      <c r="R500" s="70">
        <f t="shared" si="57"/>
        <v>20</v>
      </c>
      <c r="S500" s="70" t="str">
        <f t="shared" si="58"/>
        <v>B-2</v>
      </c>
      <c r="T500" s="62" t="str">
        <f t="shared" si="59"/>
        <v>IV</v>
      </c>
      <c r="U500" s="62" t="str">
        <f t="shared" si="60"/>
        <v>Aceptable</v>
      </c>
      <c r="V500" s="69">
        <v>6</v>
      </c>
      <c r="W500" s="67" t="str">
        <f>VLOOKUP(I500,Hoja2!A$3:I$54,6,0)</f>
        <v>SECUELA, CALIFICACIÓN DE ENFERMEDAD LABORAL</v>
      </c>
      <c r="X500" s="73"/>
      <c r="Y500" s="73"/>
      <c r="Z500" s="73"/>
      <c r="AA500" s="72" t="str">
        <f>VLOOKUP(I500,Hoja2!A$3:I$54,7,0)</f>
        <v>N/A</v>
      </c>
      <c r="AB500" s="72" t="str">
        <f>VLOOKUP(I500,Hoja2!A$3:I$54,8,0)</f>
        <v>N/A</v>
      </c>
      <c r="AC500" s="73" t="str">
        <f>VLOOKUP(I500,Hoja2!A$3:I$54,9,0)</f>
        <v>FORTALECIMIENTO PVE PSICOSOCIAL</v>
      </c>
      <c r="AD500" s="84"/>
    </row>
    <row r="501" spans="1:30" ht="38.25">
      <c r="A501" s="156"/>
      <c r="B501" s="153"/>
      <c r="C501" s="150"/>
      <c r="D501" s="147"/>
      <c r="E501" s="127"/>
      <c r="F501" s="127"/>
      <c r="G501" s="127"/>
      <c r="H501" s="67" t="str">
        <f>VLOOKUP(I501,Hoja2!A$3:I$54,2,0)</f>
        <v>TECNOLOGÍA NO AVANZADA, COMUNICACIÓN NO EFECTIVA, SOBRECARGA CUANTITATIVA Y CUALITATIVA, NO HAY VARIACIÓN EN FORMA DE TRABAJO</v>
      </c>
      <c r="I501" s="68" t="s">
        <v>149</v>
      </c>
      <c r="J501" s="67" t="str">
        <f>VLOOKUP(I501,Hoja2!A$3:I$54,3,0)</f>
        <v>ENFERMEDADES DIGESTIVAS, IRRITABILIDAD</v>
      </c>
      <c r="K501" s="69"/>
      <c r="L501" s="67" t="str">
        <f>VLOOKUP(I501,Hoja2!A$3:I$54,4,0)</f>
        <v>N/A</v>
      </c>
      <c r="M501" s="67" t="str">
        <f>VLOOKUP(I501,Hoja2!A$3:I$54,5,0)</f>
        <v>PVE PSICOSOCIAL</v>
      </c>
      <c r="N501" s="70">
        <v>2</v>
      </c>
      <c r="O501" s="70">
        <v>2</v>
      </c>
      <c r="P501" s="70">
        <v>10</v>
      </c>
      <c r="Q501" s="70">
        <f t="shared" si="56"/>
        <v>4</v>
      </c>
      <c r="R501" s="70">
        <f t="shared" si="57"/>
        <v>40</v>
      </c>
      <c r="S501" s="70" t="str">
        <f t="shared" si="58"/>
        <v>B-4</v>
      </c>
      <c r="T501" s="66" t="str">
        <f t="shared" si="59"/>
        <v>III</v>
      </c>
      <c r="U501" s="66" t="str">
        <f t="shared" si="60"/>
        <v>Mejorable</v>
      </c>
      <c r="V501" s="69">
        <v>6</v>
      </c>
      <c r="W501" s="67" t="str">
        <f>VLOOKUP(I501,Hoja2!A$3:I$54,6,0)</f>
        <v>SECUELA, CALIFICACIÓN DE ENFERMEDAD LABORAL</v>
      </c>
      <c r="X501" s="73"/>
      <c r="Y501" s="73"/>
      <c r="Z501" s="73"/>
      <c r="AA501" s="72" t="str">
        <f>VLOOKUP(I501,Hoja2!A$3:I$54,7,0)</f>
        <v>N/A</v>
      </c>
      <c r="AB501" s="72" t="str">
        <f>VLOOKUP(I501,Hoja2!A$3:I$54,8,0)</f>
        <v>N/A</v>
      </c>
      <c r="AC501" s="73" t="str">
        <f>VLOOKUP(I501,Hoja2!A$3:I$54,9,0)</f>
        <v>FORTALECIMIENTO PVE PSICOSOCIAL</v>
      </c>
      <c r="AD501" s="84"/>
    </row>
    <row r="502" spans="1:30" ht="25.5">
      <c r="A502" s="156"/>
      <c r="B502" s="153"/>
      <c r="C502" s="150"/>
      <c r="D502" s="147"/>
      <c r="E502" s="127"/>
      <c r="F502" s="127"/>
      <c r="G502" s="127"/>
      <c r="H502" s="67" t="str">
        <f>VLOOKUP(I502,Hoja2!A$3:I$54,2,0)</f>
        <v>ESTILOS DE MANDO RÍGIDOS, AUSENCIA DE CAPACITACIÓN, AUSENCIA DE PROGRAMAS DE BIENESTAR</v>
      </c>
      <c r="I502" s="68" t="s">
        <v>154</v>
      </c>
      <c r="J502" s="67" t="str">
        <f>VLOOKUP(I502,Hoja2!A$3:I$54,3,0)</f>
        <v>ESTRÉS, DEPRESIÓN, DESMOTIVACIÓN, AUSENCIA DE ATENCIÓN</v>
      </c>
      <c r="K502" s="69"/>
      <c r="L502" s="67" t="str">
        <f>VLOOKUP(I502,Hoja2!A$3:I$54,4,0)</f>
        <v>N/A</v>
      </c>
      <c r="M502" s="67" t="str">
        <f>VLOOKUP(I502,Hoja2!A$3:I$54,5,0)</f>
        <v>PVE PSICOSOCIAL</v>
      </c>
      <c r="N502" s="70">
        <v>2</v>
      </c>
      <c r="O502" s="70">
        <v>2</v>
      </c>
      <c r="P502" s="70">
        <v>10</v>
      </c>
      <c r="Q502" s="70">
        <f t="shared" si="56"/>
        <v>4</v>
      </c>
      <c r="R502" s="70">
        <f t="shared" si="57"/>
        <v>40</v>
      </c>
      <c r="S502" s="70" t="str">
        <f t="shared" si="58"/>
        <v>B-4</v>
      </c>
      <c r="T502" s="66" t="str">
        <f t="shared" si="59"/>
        <v>III</v>
      </c>
      <c r="U502" s="66" t="str">
        <f t="shared" si="60"/>
        <v>Mejorable</v>
      </c>
      <c r="V502" s="69">
        <v>6</v>
      </c>
      <c r="W502" s="67" t="str">
        <f>VLOOKUP(I502,Hoja2!A$3:I$54,6,0)</f>
        <v>SECUELA, CALIFICACIÓN DE ENFERMEDAD LABORAL</v>
      </c>
      <c r="X502" s="73"/>
      <c r="Y502" s="73"/>
      <c r="Z502" s="73"/>
      <c r="AA502" s="72" t="str">
        <f>VLOOKUP(I502,Hoja2!A$3:I$54,7,0)</f>
        <v>N/A</v>
      </c>
      <c r="AB502" s="72" t="str">
        <f>VLOOKUP(I502,Hoja2!A$3:I$54,8,0)</f>
        <v>N/A</v>
      </c>
      <c r="AC502" s="73" t="str">
        <f>VLOOKUP(I502,Hoja2!A$3:I$54,9,0)</f>
        <v>FORTALECIMIENTO PVE PSICOSOCIAL</v>
      </c>
      <c r="AD502" s="84"/>
    </row>
    <row r="503" spans="1:30" ht="25.5">
      <c r="A503" s="156"/>
      <c r="B503" s="153"/>
      <c r="C503" s="150"/>
      <c r="D503" s="147"/>
      <c r="E503" s="127"/>
      <c r="F503" s="127"/>
      <c r="G503" s="127"/>
      <c r="H503" s="67" t="str">
        <f>VLOOKUP(I503,Hoja2!A$3:I$54,2,0)</f>
        <v>SISMOS, INCENDIOS, INUNDACIONES, TERREMOTOS, VENDAVALES</v>
      </c>
      <c r="I503" s="68" t="s">
        <v>250</v>
      </c>
      <c r="J503" s="67" t="str">
        <f>VLOOKUP(I503,Hoja2!A$3:I$54,3,0)</f>
        <v>LESIONES, ATRAPAMIENTO, APLASTAMIENTO, PÉRDIDAS MATERIALES</v>
      </c>
      <c r="K503" s="69"/>
      <c r="L503" s="67" t="str">
        <f>VLOOKUP(I503,Hoja2!A$3:I$54,4,0)</f>
        <v>PG INSPECCIONES, PG EMERGENCIA</v>
      </c>
      <c r="M503" s="67" t="str">
        <f>VLOOKUP(I503,Hoja2!A$3:I$54,5,0)</f>
        <v>BRIGADAS DE EMERGENCIA</v>
      </c>
      <c r="N503" s="70">
        <v>2</v>
      </c>
      <c r="O503" s="70">
        <v>2</v>
      </c>
      <c r="P503" s="70">
        <v>10</v>
      </c>
      <c r="Q503" s="70">
        <f t="shared" si="56"/>
        <v>4</v>
      </c>
      <c r="R503" s="70">
        <f t="shared" si="57"/>
        <v>40</v>
      </c>
      <c r="S503" s="70" t="str">
        <f t="shared" si="58"/>
        <v>B-4</v>
      </c>
      <c r="T503" s="66" t="str">
        <f t="shared" si="59"/>
        <v>III</v>
      </c>
      <c r="U503" s="66" t="str">
        <f t="shared" si="60"/>
        <v>Mejorable</v>
      </c>
      <c r="V503" s="69">
        <v>6</v>
      </c>
      <c r="W503" s="67" t="str">
        <f>VLOOKUP(I503,Hoja2!A$3:I$54,6,0)</f>
        <v>SECUELA, CALIFICACIÓN DE ENFERMEDAD LABORAL, MUERTE</v>
      </c>
      <c r="X503" s="73"/>
      <c r="Y503" s="73"/>
      <c r="Z503" s="73"/>
      <c r="AA503" s="72" t="str">
        <f>VLOOKUP(I503,Hoja2!A$3:I$54,7,0)</f>
        <v>NS PLANES DE EMERGENCIA</v>
      </c>
      <c r="AB503" s="72" t="str">
        <f>VLOOKUP(I503,Hoja2!A$3:I$54,8,0)</f>
        <v>N/A</v>
      </c>
      <c r="AC503" s="73" t="str">
        <f>VLOOKUP(I503,Hoja2!A$3:I$54,9,0)</f>
        <v>N/A</v>
      </c>
      <c r="AD503" s="84"/>
    </row>
    <row r="504" spans="1:30" ht="26.25" thickBot="1">
      <c r="A504" s="156"/>
      <c r="B504" s="153"/>
      <c r="C504" s="151"/>
      <c r="D504" s="148"/>
      <c r="E504" s="128"/>
      <c r="F504" s="128"/>
      <c r="G504" s="128"/>
      <c r="H504" s="85" t="str">
        <f>VLOOKUP(I504,Hoja2!A$3:I$54,2,0)</f>
        <v>LLUVIAS, GRANIZADA, HELADAS</v>
      </c>
      <c r="I504" s="86" t="s">
        <v>251</v>
      </c>
      <c r="J504" s="85" t="str">
        <f>VLOOKUP(I504,Hoja2!A$3:I$54,3,0)</f>
        <v>LESIONES, ATRAPAMIENTO, APLASTAMIENTO, PÉRDIDAS MATERIALES</v>
      </c>
      <c r="K504" s="87"/>
      <c r="L504" s="85" t="str">
        <f>VLOOKUP(I504,Hoja2!A$3:I$54,4,0)</f>
        <v>PG INSPECCIONES, PG EMERGENCIA</v>
      </c>
      <c r="M504" s="85" t="str">
        <f>VLOOKUP(I504,Hoja2!A$3:I$54,5,0)</f>
        <v>BRIGADAS DE EMERGENCIA</v>
      </c>
      <c r="N504" s="88">
        <v>2</v>
      </c>
      <c r="O504" s="88">
        <v>3</v>
      </c>
      <c r="P504" s="88">
        <v>10</v>
      </c>
      <c r="Q504" s="88">
        <f t="shared" si="56"/>
        <v>6</v>
      </c>
      <c r="R504" s="88">
        <f t="shared" si="57"/>
        <v>60</v>
      </c>
      <c r="S504" s="88" t="str">
        <f t="shared" si="58"/>
        <v>M-6</v>
      </c>
      <c r="T504" s="89" t="str">
        <f t="shared" si="59"/>
        <v>III</v>
      </c>
      <c r="U504" s="89" t="str">
        <f t="shared" si="60"/>
        <v>Mejorable</v>
      </c>
      <c r="V504" s="87">
        <v>6</v>
      </c>
      <c r="W504" s="85" t="str">
        <f>VLOOKUP(I504,Hoja2!A$3:I$54,6,0)</f>
        <v>SECUELA, CALIFICACIÓN DE ENFERMEDAD LABORAL, MUERTE</v>
      </c>
      <c r="X504" s="90"/>
      <c r="Y504" s="90"/>
      <c r="Z504" s="90"/>
      <c r="AA504" s="91" t="str">
        <f>VLOOKUP(I504,Hoja2!A$3:I$54,7,0)</f>
        <v>NS PLANES DE EMERGENCIA</v>
      </c>
      <c r="AB504" s="91" t="str">
        <f>VLOOKUP(I504,Hoja2!A$3:I$54,8,0)</f>
        <v>N/A</v>
      </c>
      <c r="AC504" s="90" t="str">
        <f>VLOOKUP(I504,Hoja2!A$3:I$54,9,0)</f>
        <v>N/A</v>
      </c>
      <c r="AD504" s="92"/>
    </row>
    <row r="505" spans="1:30" ht="60.75" customHeight="1">
      <c r="A505" s="156"/>
      <c r="B505" s="153"/>
      <c r="C505" s="113" t="s">
        <v>340</v>
      </c>
      <c r="D505" s="123" t="s">
        <v>339</v>
      </c>
      <c r="E505" s="120" t="s">
        <v>338</v>
      </c>
      <c r="F505" s="120" t="s">
        <v>337</v>
      </c>
      <c r="G505" s="120" t="s">
        <v>256</v>
      </c>
      <c r="H505" s="110" t="str">
        <f>VLOOKUP(I505,Hoja2!A$3:I$54,2,0)</f>
        <v>INADECUADAS CONEXIONES ELÉCTRICAS, SATURACIÓN EN TOMAS DE ENERGÍA</v>
      </c>
      <c r="I505" s="75" t="s">
        <v>158</v>
      </c>
      <c r="J505" s="110" t="str">
        <f>VLOOKUP(I505,Hoja2!A$3:I$54,3,0)</f>
        <v>QUEMADURAS, ELECTROCUCIÓN, ARITMIA CARDIACA, MUERTE</v>
      </c>
      <c r="K505" s="76"/>
      <c r="L505" s="110" t="str">
        <f>VLOOKUP(I505,Hoja2!A$3:I$54,4,0)</f>
        <v>PG INSPECCIONES, PG EMERGENCIA, REQUISITOS MÍNIMOS PARA LÍNEAS ELÉCTRICAS</v>
      </c>
      <c r="M505" s="110" t="str">
        <f>VLOOKUP(I505,Hoja2!A$3:I$54,5,0)</f>
        <v>ELEMENTOS DE PROTECCIÓN PERSONAL</v>
      </c>
      <c r="N505" s="77">
        <v>10</v>
      </c>
      <c r="O505" s="77">
        <v>3</v>
      </c>
      <c r="P505" s="77">
        <v>60</v>
      </c>
      <c r="Q505" s="77">
        <f t="shared" si="56"/>
        <v>30</v>
      </c>
      <c r="R505" s="77">
        <f t="shared" si="57"/>
        <v>1800</v>
      </c>
      <c r="S505" s="77" t="str">
        <f t="shared" si="58"/>
        <v>MA-30</v>
      </c>
      <c r="T505" s="78" t="str">
        <f t="shared" si="59"/>
        <v>I</v>
      </c>
      <c r="U505" s="78" t="str">
        <f>IF(T505=0,"",IF(T505="IV","Aceptable",IF(T505="III","Mejorable",IF(T505="II","No Aceptable o Aceptable con Control Especifico",IF(T505="I","No Aceptable","")))))</f>
        <v>No Aceptable</v>
      </c>
      <c r="V505" s="76">
        <v>3</v>
      </c>
      <c r="W505" s="110" t="str">
        <f>VLOOKUP(I505,Hoja2!A$3:I$54,6,0)</f>
        <v>SECUELA, CALIFICACIÓN DE ENFERMEDAD LABORAL, MUERTE</v>
      </c>
      <c r="X505" s="79"/>
      <c r="Y505" s="79"/>
      <c r="Z505" s="79"/>
      <c r="AA505" s="80" t="str">
        <f>VLOOKUP(I505,Hoja2!A$3:I$54,7,0)</f>
        <v>NS LÍNEAS ELÉCTRICAS</v>
      </c>
      <c r="AB505" s="80" t="str">
        <f>VLOOKUP(I505,Hoja2!A$3:I$54,8,0)</f>
        <v>BUENAS PRACTICAS, APLICACIÓN DE PROCEDIMIENTOS</v>
      </c>
      <c r="AC505" s="81" t="str">
        <f>VLOOKUP(I505,Hoja2!A$3:I$54,9,0)</f>
        <v>BUENAS PRACTICAS, APLICACIÓN DE PROCEDIMIENTOS</v>
      </c>
      <c r="AD505" s="82"/>
    </row>
    <row r="506" spans="1:30" ht="60.75" customHeight="1">
      <c r="A506" s="156"/>
      <c r="B506" s="153"/>
      <c r="C506" s="114"/>
      <c r="D506" s="124"/>
      <c r="E506" s="121"/>
      <c r="F506" s="121"/>
      <c r="G506" s="121"/>
      <c r="H506" s="111" t="str">
        <f>VLOOKUP(I506,Hoja2!A$3:I$54,2,0)</f>
        <v>INADECUADAS CONEXIONES ELÉCTRICAS, SATURACIÓN EN TOMAS DE ENERGÍA</v>
      </c>
      <c r="I506" s="59" t="s">
        <v>163</v>
      </c>
      <c r="J506" s="111" t="str">
        <f>VLOOKUP(I506,Hoja2!A$3:I$54,3,0)</f>
        <v>INTOXICACIÓN, QUEMADURAS</v>
      </c>
      <c r="K506" s="60"/>
      <c r="L506" s="111" t="str">
        <f>VLOOKUP(I506,Hoja2!A$3:I$54,4,0)</f>
        <v>PG INSPECCIONES, PG EMERGENCIA</v>
      </c>
      <c r="M506" s="111" t="str">
        <f>VLOOKUP(I506,Hoja2!A$3:I$54,5,0)</f>
        <v>BRIGADAS DE EMERGENCIA</v>
      </c>
      <c r="N506" s="61">
        <v>10</v>
      </c>
      <c r="O506" s="61">
        <v>3</v>
      </c>
      <c r="P506" s="61">
        <v>60</v>
      </c>
      <c r="Q506" s="61">
        <f t="shared" si="56"/>
        <v>30</v>
      </c>
      <c r="R506" s="61">
        <f t="shared" si="57"/>
        <v>1800</v>
      </c>
      <c r="S506" s="61" t="str">
        <f t="shared" si="58"/>
        <v>MA-30</v>
      </c>
      <c r="T506" s="62" t="str">
        <f t="shared" si="59"/>
        <v>I</v>
      </c>
      <c r="U506" s="62" t="str">
        <f aca="true" t="shared" si="61" ref="U506:U540">IF(T506=0,"",IF(T506="IV","Aceptable",IF(T506="III","Mejorable",IF(T506="II","No Aceptable o Aceptable con Control Especifico",IF(T506="I","No Aceptable","")))))</f>
        <v>No Aceptable</v>
      </c>
      <c r="V506" s="60">
        <v>3</v>
      </c>
      <c r="W506" s="111" t="str">
        <f>VLOOKUP(I506,Hoja2!A$3:I$54,6,0)</f>
        <v>SECUELA, CALIFICACIÓN DE ENFERMEDAD LABORAL, MUERTE</v>
      </c>
      <c r="X506" s="63"/>
      <c r="Y506" s="63"/>
      <c r="Z506" s="63"/>
      <c r="AA506" s="64" t="str">
        <f>VLOOKUP(I506,Hoja2!A$3:I$54,7,0)</f>
        <v>NS PLANES DE EMERGENCIA</v>
      </c>
      <c r="AB506" s="64" t="str">
        <f>VLOOKUP(I506,Hoja2!A$3:I$54,8,0)</f>
        <v>REPORTES DE CONDICIONES INSEGURAS</v>
      </c>
      <c r="AC506" s="65" t="str">
        <f>VLOOKUP(I506,Hoja2!A$3:I$54,9,0)</f>
        <v>N/A</v>
      </c>
      <c r="AD506" s="83"/>
    </row>
    <row r="507" spans="1:30" ht="60.75" customHeight="1">
      <c r="A507" s="156"/>
      <c r="B507" s="153"/>
      <c r="C507" s="114"/>
      <c r="D507" s="124"/>
      <c r="E507" s="121"/>
      <c r="F507" s="121"/>
      <c r="G507" s="121"/>
      <c r="H507" s="111" t="str">
        <f>VLOOKUP(I507,Hoja2!A$3:I$54,2,0)</f>
        <v>ESCALERAS SIN BARANDAL, PISOS A DESNIVEL,INFRAESTRUCTURA DÉBIL, OBJETOS MAL UBICADOS, AUSENCIA DE ORDEN Y ASEO</v>
      </c>
      <c r="I507" s="59" t="s">
        <v>247</v>
      </c>
      <c r="J507" s="111" t="str">
        <f>VLOOKUP(I507,Hoja2!A$3:I$54,3,0)</f>
        <v>CAÍDAS DEL MISMO Y DISTINTO NIVEL, FRACTURAS, GOLPE CON OBJETOS, CAÍDA DE OBJETOS, OBSTRUCCIÓN DE VÍAS</v>
      </c>
      <c r="K507" s="60"/>
      <c r="L507" s="111" t="str">
        <f>VLOOKUP(I507,Hoja2!A$3:I$54,4,0)</f>
        <v>PG INSPECCIONES, PG EMERGENCIA</v>
      </c>
      <c r="M507" s="111" t="str">
        <f>VLOOKUP(I507,Hoja2!A$3:I$54,5,0)</f>
        <v>CAPACITACIÓN</v>
      </c>
      <c r="N507" s="61">
        <v>10</v>
      </c>
      <c r="O507" s="61">
        <v>4</v>
      </c>
      <c r="P507" s="61">
        <v>25</v>
      </c>
      <c r="Q507" s="61">
        <f t="shared" si="56"/>
        <v>40</v>
      </c>
      <c r="R507" s="61">
        <f t="shared" si="57"/>
        <v>1000</v>
      </c>
      <c r="S507" s="61" t="str">
        <f t="shared" si="58"/>
        <v>MA-40</v>
      </c>
      <c r="T507" s="62" t="str">
        <f t="shared" si="59"/>
        <v>I</v>
      </c>
      <c r="U507" s="62" t="str">
        <f t="shared" si="61"/>
        <v>No Aceptable</v>
      </c>
      <c r="V507" s="60">
        <v>3</v>
      </c>
      <c r="W507" s="111" t="str">
        <f>VLOOKUP(I507,Hoja2!A$3:I$54,6,0)</f>
        <v>SECUELA, CALIFICACIÓN DE ENFERMEDAD LABORAL, MUERTE</v>
      </c>
      <c r="X507" s="65"/>
      <c r="Y507" s="65"/>
      <c r="Z507" s="65"/>
      <c r="AA507" s="64" t="str">
        <f>VLOOKUP(I507,Hoja2!A$3:I$54,7,0)</f>
        <v>N/A</v>
      </c>
      <c r="AB507" s="64" t="str">
        <f>VLOOKUP(I507,Hoja2!A$3:I$54,8,0)</f>
        <v>REPORTES DE CONDICIONES INSEGURAS</v>
      </c>
      <c r="AC507" s="65" t="str">
        <f>VLOOKUP(I507,Hoja2!A$3:I$54,9,0)</f>
        <v>SEGUIMIENTO A ACCIONES PREVENTIVAS Y CORRECTIVAS</v>
      </c>
      <c r="AD507" s="83"/>
    </row>
    <row r="508" spans="1:30" ht="60.75" customHeight="1">
      <c r="A508" s="156"/>
      <c r="B508" s="153"/>
      <c r="C508" s="114"/>
      <c r="D508" s="124"/>
      <c r="E508" s="121"/>
      <c r="F508" s="121"/>
      <c r="G508" s="121"/>
      <c r="H508" s="111" t="str">
        <f>VLOOKUP(I508,Hoja2!A$3:I$54,2,0)</f>
        <v>LLUVIAS, CRECIENTE DE RIOS Y QUEBRADAS, CAÍDAS DESDE TARAVITAS Y PUENTES</v>
      </c>
      <c r="I508" s="59" t="s">
        <v>334</v>
      </c>
      <c r="J508" s="111" t="str">
        <f>VLOOKUP(I508,Hoja2!A$3:I$54,3,0)</f>
        <v>INMERSIÓN, MUERTE</v>
      </c>
      <c r="K508" s="60"/>
      <c r="L508" s="111" t="str">
        <f>VLOOKUP(I508,Hoja2!A$3:I$54,4,0)</f>
        <v>PG INSPECCIONES, PG EMERGENCIA</v>
      </c>
      <c r="M508" s="111" t="str">
        <f>VLOOKUP(I508,Hoja2!A$3:I$54,5,0)</f>
        <v>CAPACITACIÓN</v>
      </c>
      <c r="N508" s="61">
        <v>6</v>
      </c>
      <c r="O508" s="61">
        <v>3</v>
      </c>
      <c r="P508" s="61">
        <v>10</v>
      </c>
      <c r="Q508" s="61">
        <f t="shared" si="56"/>
        <v>18</v>
      </c>
      <c r="R508" s="61">
        <f t="shared" si="57"/>
        <v>180</v>
      </c>
      <c r="S508" s="61" t="str">
        <f t="shared" si="58"/>
        <v>A-18</v>
      </c>
      <c r="T508" s="66" t="str">
        <f t="shared" si="59"/>
        <v>II</v>
      </c>
      <c r="U508" s="66" t="str">
        <f t="shared" si="61"/>
        <v>No Aceptable o Aceptable con Control Especifico</v>
      </c>
      <c r="V508" s="60">
        <v>3</v>
      </c>
      <c r="W508" s="111" t="str">
        <f>VLOOKUP(I508,Hoja2!A$3:I$54,6,0)</f>
        <v>SECUELA, CALIFICACIÓN DE ENFERMEDAD LABORAL, MUERTE</v>
      </c>
      <c r="X508" s="65"/>
      <c r="Y508" s="65"/>
      <c r="Z508" s="65"/>
      <c r="AA508" s="64" t="str">
        <f>VLOOKUP(I508,Hoja2!A$3:I$54,7,0)</f>
        <v>N/A</v>
      </c>
      <c r="AB508" s="64" t="str">
        <f>VLOOKUP(I508,Hoja2!A$3:I$54,8,0)</f>
        <v>REPORTES DE CONDICIONES INSEGURAS</v>
      </c>
      <c r="AC508" s="65" t="str">
        <f>VLOOKUP(I508,Hoja2!A$3:I$54,9,0)</f>
        <v>SEGUIMIENTO A ACCIONES PREVENTIVAS Y CORRECTIVAS</v>
      </c>
      <c r="AD508" s="83"/>
    </row>
    <row r="509" spans="1:30" ht="60.75" customHeight="1">
      <c r="A509" s="156"/>
      <c r="B509" s="153"/>
      <c r="C509" s="114"/>
      <c r="D509" s="124"/>
      <c r="E509" s="121"/>
      <c r="F509" s="121"/>
      <c r="G509" s="121"/>
      <c r="H509" s="111" t="str">
        <f>VLOOKUP(I509,Hoja2!A$3:I$54,2,0)</f>
        <v>SUPERFICIES DE TRABAJO IRREGULARES O DESLIZANTES</v>
      </c>
      <c r="I509" s="59" t="s">
        <v>248</v>
      </c>
      <c r="J509" s="111" t="str">
        <f>VLOOKUP(I509,Hoja2!A$3:I$54,3,0)</f>
        <v>CAÍDAS DEL MISMO Y DISTINTO NIVEL, FRACTURAS, GOLPE CON OBJETOS</v>
      </c>
      <c r="K509" s="60"/>
      <c r="L509" s="111" t="str">
        <f>VLOOKUP(I509,Hoja2!A$3:I$54,4,0)</f>
        <v>PG INSPECCIONES, PG EMERGENCIA</v>
      </c>
      <c r="M509" s="111" t="str">
        <f>VLOOKUP(I509,Hoja2!A$3:I$54,5,0)</f>
        <v>CAPACITACIÓN</v>
      </c>
      <c r="N509" s="61">
        <v>6</v>
      </c>
      <c r="O509" s="61">
        <v>4</v>
      </c>
      <c r="P509" s="61">
        <v>25</v>
      </c>
      <c r="Q509" s="61">
        <f t="shared" si="56"/>
        <v>24</v>
      </c>
      <c r="R509" s="61">
        <f t="shared" si="57"/>
        <v>600</v>
      </c>
      <c r="S509" s="61" t="str">
        <f t="shared" si="58"/>
        <v>MA-24</v>
      </c>
      <c r="T509" s="66" t="str">
        <f t="shared" si="59"/>
        <v>I</v>
      </c>
      <c r="U509" s="66" t="str">
        <f t="shared" si="61"/>
        <v>No Aceptable</v>
      </c>
      <c r="V509" s="60">
        <v>3</v>
      </c>
      <c r="W509" s="111" t="str">
        <f>VLOOKUP(I509,Hoja2!A$3:I$54,6,0)</f>
        <v>SECUELA, CALIFICACIÓN DE ENFERMEDAD LABORAL, MUERTE</v>
      </c>
      <c r="X509" s="65"/>
      <c r="Y509" s="65"/>
      <c r="Z509" s="65"/>
      <c r="AA509" s="64" t="str">
        <f>VLOOKUP(I509,Hoja2!A$3:I$54,7,0)</f>
        <v>N/A</v>
      </c>
      <c r="AB509" s="64" t="str">
        <f>VLOOKUP(I509,Hoja2!A$3:I$54,8,0)</f>
        <v>REPORTES DE CONDICIONES INSEGURAS</v>
      </c>
      <c r="AC509" s="65" t="str">
        <f>VLOOKUP(I509,Hoja2!A$3:I$54,9,0)</f>
        <v>SEGUIMIENTO A ACCIONES PREVENTIVAS Y CORRECTIVAS</v>
      </c>
      <c r="AD509" s="83"/>
    </row>
    <row r="510" spans="1:30" ht="60.75" customHeight="1">
      <c r="A510" s="156"/>
      <c r="B510" s="153"/>
      <c r="C510" s="114"/>
      <c r="D510" s="124"/>
      <c r="E510" s="121"/>
      <c r="F510" s="121"/>
      <c r="G510" s="121"/>
      <c r="H510" s="111" t="str">
        <f>VLOOKUP(I510,Hoja2!A$3:I$54,2,0)</f>
        <v>SISTEMAS Y MEDIDAS DE ALMACENAMIENTO</v>
      </c>
      <c r="I510" s="59" t="s">
        <v>249</v>
      </c>
      <c r="J510" s="111" t="str">
        <f>VLOOKUP(I510,Hoja2!A$3:I$54,3,0)</f>
        <v>CAÍDAS DEL MISMO Y DISTINTO NIVEL, FRACTURAS, GOLPE CON OBJETOS, CAÍDA DE OBJETOS, OBSTRUCCIÓN DE VÍAS</v>
      </c>
      <c r="K510" s="60"/>
      <c r="L510" s="111" t="str">
        <f>VLOOKUP(I510,Hoja2!A$3:I$54,4,0)</f>
        <v>PG INSPECCIONES, PG EMERGENCIA</v>
      </c>
      <c r="M510" s="111" t="str">
        <f>VLOOKUP(I510,Hoja2!A$3:I$54,5,0)</f>
        <v>CAPACITACIÓN</v>
      </c>
      <c r="N510" s="61">
        <v>10</v>
      </c>
      <c r="O510" s="61">
        <v>4</v>
      </c>
      <c r="P510" s="61">
        <v>10</v>
      </c>
      <c r="Q510" s="61">
        <f t="shared" si="56"/>
        <v>40</v>
      </c>
      <c r="R510" s="61">
        <f t="shared" si="57"/>
        <v>400</v>
      </c>
      <c r="S510" s="61" t="str">
        <f t="shared" si="58"/>
        <v>MA-40</v>
      </c>
      <c r="T510" s="66" t="str">
        <f t="shared" si="59"/>
        <v>II</v>
      </c>
      <c r="U510" s="66" t="str">
        <f t="shared" si="61"/>
        <v>No Aceptable o Aceptable con Control Especifico</v>
      </c>
      <c r="V510" s="60">
        <v>3</v>
      </c>
      <c r="W510" s="111" t="str">
        <f>VLOOKUP(I510,Hoja2!A$3:I$54,6,0)</f>
        <v>SECUELA, CALIFICACIÓN DE ENFERMEDAD LABORAL, MUERTE</v>
      </c>
      <c r="X510" s="65"/>
      <c r="Y510" s="65"/>
      <c r="Z510" s="65"/>
      <c r="AA510" s="64" t="str">
        <f>VLOOKUP(I510,Hoja2!A$3:I$54,7,0)</f>
        <v>N/A</v>
      </c>
      <c r="AB510" s="64" t="str">
        <f>VLOOKUP(I510,Hoja2!A$3:I$54,8,0)</f>
        <v>REPORTES DE CONDICIONES INSEGURAS</v>
      </c>
      <c r="AC510" s="65" t="str">
        <f>VLOOKUP(I510,Hoja2!A$3:I$54,9,0)</f>
        <v>SEGUIMIENTO A ACCIONES PREVENTIVAS Y CORRECTIVAS</v>
      </c>
      <c r="AD510" s="83"/>
    </row>
    <row r="511" spans="1:30" ht="60.75" customHeight="1">
      <c r="A511" s="156"/>
      <c r="B511" s="153"/>
      <c r="C511" s="114"/>
      <c r="D511" s="124"/>
      <c r="E511" s="121"/>
      <c r="F511" s="121"/>
      <c r="G511" s="121"/>
      <c r="H511" s="111" t="str">
        <f>VLOOKUP(I511,Hoja2!A$3:I$54,2,0)</f>
        <v>ATROPELLAMIENTO, ENVESTIDA</v>
      </c>
      <c r="I511" s="59" t="s">
        <v>189</v>
      </c>
      <c r="J511" s="111" t="str">
        <f>VLOOKUP(I511,Hoja2!A$3:I$54,3,0)</f>
        <v>LESIONES, PÉRDIDAS MATERIALES, MUERTE</v>
      </c>
      <c r="K511" s="60"/>
      <c r="L511" s="111" t="str">
        <f>VLOOKUP(I511,Hoja2!A$3:I$54,4,0)</f>
        <v>PG INSPECCIONES, PG EMERGENCIA</v>
      </c>
      <c r="M511" s="111" t="str">
        <f>VLOOKUP(I511,Hoja2!A$3:I$54,5,0)</f>
        <v>PG SEGURIDAD VIAL</v>
      </c>
      <c r="N511" s="61">
        <v>2</v>
      </c>
      <c r="O511" s="61">
        <v>3</v>
      </c>
      <c r="P511" s="61">
        <v>10</v>
      </c>
      <c r="Q511" s="61">
        <f t="shared" si="56"/>
        <v>6</v>
      </c>
      <c r="R511" s="61">
        <f t="shared" si="57"/>
        <v>60</v>
      </c>
      <c r="S511" s="61" t="str">
        <f t="shared" si="58"/>
        <v>M-6</v>
      </c>
      <c r="T511" s="62" t="str">
        <f t="shared" si="59"/>
        <v>III</v>
      </c>
      <c r="U511" s="62" t="str">
        <f t="shared" si="61"/>
        <v>Mejorable</v>
      </c>
      <c r="V511" s="60">
        <v>3</v>
      </c>
      <c r="W511" s="111" t="str">
        <f>VLOOKUP(I511,Hoja2!A$3:I$54,6,0)</f>
        <v>SECUELA, CALIFICACIÓN DE ENFERMEDAD LABORAL, MUERTE</v>
      </c>
      <c r="X511" s="65"/>
      <c r="Y511" s="65"/>
      <c r="Z511" s="65"/>
      <c r="AA511" s="64" t="str">
        <f>VLOOKUP(I511,Hoja2!A$3:I$54,7,0)</f>
        <v>NS SEGURIDAD VIAL</v>
      </c>
      <c r="AB511" s="64" t="str">
        <f>VLOOKUP(I511,Hoja2!A$3:I$54,8,0)</f>
        <v>REPORTE DE CONDICIONES</v>
      </c>
      <c r="AC511" s="65" t="str">
        <f>VLOOKUP(I511,Hoja2!A$3:I$54,9,0)</f>
        <v>LISTAS PREOPERACIONALES, MANTENIMIENTO PREVENTIVO Y CORRECTIVO</v>
      </c>
      <c r="AD511" s="83"/>
    </row>
    <row r="512" spans="1:30" ht="60.75" customHeight="1">
      <c r="A512" s="156"/>
      <c r="B512" s="153"/>
      <c r="C512" s="114"/>
      <c r="D512" s="124"/>
      <c r="E512" s="121"/>
      <c r="F512" s="121"/>
      <c r="G512" s="121"/>
      <c r="H512" s="111" t="str">
        <f>VLOOKUP(I512,Hoja2!A$3:I$54,2,0)</f>
        <v>ATRACO, ROBO, ATENTADO, SECUESTROS, DE ORDEN PÚBLICO</v>
      </c>
      <c r="I512" s="59" t="s">
        <v>180</v>
      </c>
      <c r="J512" s="111" t="str">
        <f>VLOOKUP(I512,Hoja2!A$3:I$54,3,0)</f>
        <v>HERIDAS, LESIONES FÍSICAS / PSICOLÓGICAS</v>
      </c>
      <c r="K512" s="60"/>
      <c r="L512" s="111" t="str">
        <f>VLOOKUP(I512,Hoja2!A$3:I$54,4,0)</f>
        <v>PG INSPECCIONES, PG EMERGENCIA</v>
      </c>
      <c r="M512" s="111" t="str">
        <f>VLOOKUP(I512,Hoja2!A$3:I$54,5,0)</f>
        <v>UNIFORMES CORPORATIVOS, CHAQUETAS CORPORATIVAS, CARNETIZACIÓN</v>
      </c>
      <c r="N512" s="61">
        <v>10</v>
      </c>
      <c r="O512" s="61">
        <v>4</v>
      </c>
      <c r="P512" s="61">
        <v>25</v>
      </c>
      <c r="Q512" s="61">
        <f t="shared" si="56"/>
        <v>40</v>
      </c>
      <c r="R512" s="61">
        <f t="shared" si="57"/>
        <v>1000</v>
      </c>
      <c r="S512" s="61" t="str">
        <f t="shared" si="58"/>
        <v>MA-40</v>
      </c>
      <c r="T512" s="62" t="str">
        <f t="shared" si="59"/>
        <v>I</v>
      </c>
      <c r="U512" s="62" t="str">
        <f t="shared" si="61"/>
        <v>No Aceptable</v>
      </c>
      <c r="V512" s="60">
        <v>3</v>
      </c>
      <c r="W512" s="111" t="str">
        <f>VLOOKUP(I512,Hoja2!A$3:I$54,6,0)</f>
        <v>SECUELA, CALIFICACIÓN DE ENFERMEDAD LABORAL, MUERTE</v>
      </c>
      <c r="X512" s="65"/>
      <c r="Y512" s="65"/>
      <c r="Z512" s="65"/>
      <c r="AA512" s="64" t="str">
        <f>VLOOKUP(I512,Hoja2!A$3:I$54,7,0)</f>
        <v>N/A</v>
      </c>
      <c r="AB512" s="64" t="str">
        <f>VLOOKUP(I512,Hoja2!A$3:I$54,8,0)</f>
        <v>BUENAS PRACTICAS, APLICACIÓN DE PROCEDIMIENTOS</v>
      </c>
      <c r="AC512" s="65" t="str">
        <f>VLOOKUP(I512,Hoja2!A$3:I$54,9,0)</f>
        <v>BUENAS PRACTICAS</v>
      </c>
      <c r="AD512" s="83"/>
    </row>
    <row r="513" spans="1:30" ht="60.75" customHeight="1">
      <c r="A513" s="156"/>
      <c r="B513" s="153"/>
      <c r="C513" s="114"/>
      <c r="D513" s="124"/>
      <c r="E513" s="121"/>
      <c r="F513" s="121"/>
      <c r="G513" s="121"/>
      <c r="H513" s="111" t="str">
        <f>VLOOKUP(I513,Hoja2!A$3:I$54,2,0)</f>
        <v>EXPLOSION, FUGA, DERRAME E INCENDIO</v>
      </c>
      <c r="I513" s="59" t="s">
        <v>230</v>
      </c>
      <c r="J513" s="111" t="str">
        <f>VLOOKUP(I513,Hoja2!A$3:I$54,3,0)</f>
        <v>INTOXICACIÓN, QUEMADURAS, LESIONES, ATRAPAMIENTO</v>
      </c>
      <c r="K513" s="60"/>
      <c r="L513" s="111" t="str">
        <f>VLOOKUP(I513,Hoja2!A$3:I$54,4,0)</f>
        <v>PG INSPECCIONES, PG EMERGENCIA</v>
      </c>
      <c r="M513" s="111" t="str">
        <f>VLOOKUP(I513,Hoja2!A$3:I$54,5,0)</f>
        <v>NO OBSERVADO</v>
      </c>
      <c r="N513" s="61">
        <v>10</v>
      </c>
      <c r="O513" s="61">
        <v>4</v>
      </c>
      <c r="P513" s="61">
        <v>10</v>
      </c>
      <c r="Q513" s="61">
        <f t="shared" si="56"/>
        <v>40</v>
      </c>
      <c r="R513" s="61">
        <f t="shared" si="57"/>
        <v>400</v>
      </c>
      <c r="S513" s="61" t="str">
        <f t="shared" si="58"/>
        <v>MA-40</v>
      </c>
      <c r="T513" s="62" t="str">
        <f t="shared" si="59"/>
        <v>II</v>
      </c>
      <c r="U513" s="62" t="str">
        <f t="shared" si="61"/>
        <v>No Aceptable o Aceptable con Control Especifico</v>
      </c>
      <c r="V513" s="60">
        <v>3</v>
      </c>
      <c r="W513" s="111" t="str">
        <f>VLOOKUP(I513,Hoja2!A$3:I$54,6,0)</f>
        <v>SECUELA, CALIFICACIÓN DE ENFERMEDAD LABORAL, MUERTE</v>
      </c>
      <c r="X513" s="65"/>
      <c r="Y513" s="65"/>
      <c r="Z513" s="65"/>
      <c r="AA513" s="64" t="str">
        <f>VLOOKUP(I513,Hoja2!A$3:I$54,7,0)</f>
        <v>NS PLANES DE EMERGENCIA</v>
      </c>
      <c r="AB513" s="64" t="str">
        <f>VLOOKUP(I513,Hoja2!A$3:I$54,8,0)</f>
        <v>PROTOCOLOS DE EVACUACIÓN, PUNTO DE ENCUENTRO</v>
      </c>
      <c r="AC513" s="65" t="str">
        <f>VLOOKUP(I513,Hoja2!A$3:I$54,9,0)</f>
        <v>N/A</v>
      </c>
      <c r="AD513" s="83"/>
    </row>
    <row r="514" spans="1:30" ht="51">
      <c r="A514" s="156"/>
      <c r="B514" s="153"/>
      <c r="C514" s="114"/>
      <c r="D514" s="124"/>
      <c r="E514" s="121"/>
      <c r="F514" s="121"/>
      <c r="G514" s="121"/>
      <c r="H514" s="111" t="str">
        <f>VLOOKUP(I514,Hoja2!A$3:I$54,2,0)</f>
        <v>MÁQUINARIA Y EQUIPO</v>
      </c>
      <c r="I514" s="59" t="s">
        <v>168</v>
      </c>
      <c r="J514" s="111" t="str">
        <f>VLOOKUP(I514,Hoja2!A$3:I$54,3,0)</f>
        <v>ATRAPAMIENTO, AMPUTACIÓN, APLASTAMIENTO, FRACTURA</v>
      </c>
      <c r="K514" s="60"/>
      <c r="L514" s="111" t="str">
        <f>VLOOKUP(I514,Hoja2!A$3:I$54,4,0)</f>
        <v>PG INSPECCIONES, PG EMERGENCIA, REQUISITOS PARA MANEJO DE MÁQUINAS, REQUISITOS PARA REALIZAR LABORES EN TALLERES</v>
      </c>
      <c r="M514" s="111" t="str">
        <f>VLOOKUP(I514,Hoja2!A$3:I$54,5,0)</f>
        <v>ELEMENTOS DE PROTECCIÓN PERSONAL</v>
      </c>
      <c r="N514" s="61">
        <v>2</v>
      </c>
      <c r="O514" s="61">
        <v>1</v>
      </c>
      <c r="P514" s="61">
        <v>10</v>
      </c>
      <c r="Q514" s="61">
        <f t="shared" si="56"/>
        <v>2</v>
      </c>
      <c r="R514" s="61">
        <f t="shared" si="57"/>
        <v>20</v>
      </c>
      <c r="S514" s="61" t="str">
        <f t="shared" si="58"/>
        <v>B-2</v>
      </c>
      <c r="T514" s="62" t="str">
        <f t="shared" si="59"/>
        <v>IV</v>
      </c>
      <c r="U514" s="62" t="str">
        <f t="shared" si="61"/>
        <v>Aceptable</v>
      </c>
      <c r="V514" s="60">
        <v>3</v>
      </c>
      <c r="W514" s="111" t="str">
        <f>VLOOKUP(I514,Hoja2!A$3:I$54,6,0)</f>
        <v>SECUELA, CALIFICACIÓN DE ENFERMEDAD LABORAL, MUERTE</v>
      </c>
      <c r="X514" s="65"/>
      <c r="Y514" s="65"/>
      <c r="Z514" s="65"/>
      <c r="AA514" s="64" t="str">
        <f>VLOOKUP(I514,Hoja2!A$3:I$54,7,0)</f>
        <v>NS EQUIPOS</v>
      </c>
      <c r="AB514" s="64" t="str">
        <f>VLOOKUP(I514,Hoja2!A$3:I$54,8,0)</f>
        <v>BUENAS PRACTICAS, PROCEDIMIENTOS, INSPECCIONES PREUSO OPERACIONALES</v>
      </c>
      <c r="AC514" s="65" t="str">
        <f>VLOOKUP(I514,Hoja2!A$3:I$54,9,0)</f>
        <v>INSPECCIONES PREOPERACIONALES</v>
      </c>
      <c r="AD514" s="83"/>
    </row>
    <row r="515" spans="1:30" ht="63.75">
      <c r="A515" s="156"/>
      <c r="B515" s="153"/>
      <c r="C515" s="114"/>
      <c r="D515" s="124"/>
      <c r="E515" s="121"/>
      <c r="F515" s="121"/>
      <c r="G515" s="121"/>
      <c r="H515" s="111" t="str">
        <f>VLOOKUP(I515,Hoja2!A$3:I$54,2,0)</f>
        <v>HERRAMIENTAS MANUALES</v>
      </c>
      <c r="I515" s="59" t="s">
        <v>174</v>
      </c>
      <c r="J515" s="111" t="str">
        <f>VLOOKUP(I515,Hoja2!A$3:I$54,3,0)</f>
        <v>QUEMADURAS, LESIONES, PELLIZCOS, APLASTAMIENTOS</v>
      </c>
      <c r="K515" s="60"/>
      <c r="L515" s="111" t="str">
        <f>VLOOKUP(I515,Hoja2!A$3:I$54,4,0)</f>
        <v>REQUISITOS MANEJO DE EQUIPOS EMPLEADOS EN LABORES DE CONSTRUCCION ACUEDUCTO Y ALCANTARILLADO, PG INSPECCIONES,PG EMERGENCIA, REQUISITOS  PARA EL MANEJO DE MÁQUINAS HERRAMIENTAS</v>
      </c>
      <c r="M515" s="111" t="str">
        <f>VLOOKUP(I515,Hoja2!A$3:I$54,5,0)</f>
        <v>ELEMENTOS DE PROTECCIÓN PERSONAL</v>
      </c>
      <c r="N515" s="61">
        <v>2</v>
      </c>
      <c r="O515" s="61">
        <v>1</v>
      </c>
      <c r="P515" s="61">
        <v>10</v>
      </c>
      <c r="Q515" s="61">
        <f t="shared" si="56"/>
        <v>2</v>
      </c>
      <c r="R515" s="61">
        <f t="shared" si="57"/>
        <v>20</v>
      </c>
      <c r="S515" s="61" t="str">
        <f t="shared" si="58"/>
        <v>B-2</v>
      </c>
      <c r="T515" s="62" t="str">
        <f t="shared" si="59"/>
        <v>IV</v>
      </c>
      <c r="U515" s="62" t="str">
        <f t="shared" si="61"/>
        <v>Aceptable</v>
      </c>
      <c r="V515" s="60">
        <v>3</v>
      </c>
      <c r="W515" s="111" t="str">
        <f>VLOOKUP(I515,Hoja2!A$3:I$54,6,0)</f>
        <v>SECUELA, CALIFICACIÓN DE ENFERMEDAD LABORAL</v>
      </c>
      <c r="X515" s="65"/>
      <c r="Y515" s="65"/>
      <c r="Z515" s="65"/>
      <c r="AA515" s="64" t="str">
        <f>VLOOKUP(I515,Hoja2!A$3:I$54,7,0)</f>
        <v>NS HERRAMIENTAS</v>
      </c>
      <c r="AB515" s="64" t="str">
        <f>VLOOKUP(I515,Hoja2!A$3:I$54,8,0)</f>
        <v>BUENAS PRACTICAS,  INSPECCIONES OPERACIONALES</v>
      </c>
      <c r="AC515" s="65" t="str">
        <f>VLOOKUP(I515,Hoja2!A$3:I$54,9,0)</f>
        <v>INSPECCIONES PREOPERACIONALES</v>
      </c>
      <c r="AD515" s="83"/>
    </row>
    <row r="516" spans="1:30" ht="48.75" customHeight="1">
      <c r="A516" s="156"/>
      <c r="B516" s="153"/>
      <c r="C516" s="114"/>
      <c r="D516" s="124"/>
      <c r="E516" s="121"/>
      <c r="F516" s="121"/>
      <c r="G516" s="121"/>
      <c r="H516" s="111" t="str">
        <f>VLOOKUP(I516,Hoja2!A$3:I$54,2,0)</f>
        <v>MANTENIMIENTO DE PUENTE GRUAS, LIMPIEZA DE CANALES, MANTENIMIENTO DE INSTALACIONES LOCATIVAS, MANTENIMIENTO Y REPARACION DE POZOS</v>
      </c>
      <c r="I516" s="59" t="s">
        <v>203</v>
      </c>
      <c r="J516" s="111" t="str">
        <f>VLOOKUP(I516,Hoja2!A$3:I$54,3,0)</f>
        <v>LESIONES, FRACTURAS</v>
      </c>
      <c r="K516" s="60"/>
      <c r="L516" s="111" t="str">
        <f>VLOOKUP(I516,Hoja2!A$3:I$54,4,0)</f>
        <v>PG INSPECCIONES, PG EMERGENCIA, REQUISITOS MÍNIMOS DE SEGURIDAD E HIGIENE PARA TRABAJOS EN ALTURAS</v>
      </c>
      <c r="M516" s="111" t="str">
        <f>VLOOKUP(I516,Hoja2!A$3:I$54,5,0)</f>
        <v>ELEMENTOS DE PROTECCIÓN PERSONAL</v>
      </c>
      <c r="N516" s="61">
        <v>2</v>
      </c>
      <c r="O516" s="61">
        <v>1</v>
      </c>
      <c r="P516" s="61">
        <v>10</v>
      </c>
      <c r="Q516" s="61">
        <f t="shared" si="56"/>
        <v>2</v>
      </c>
      <c r="R516" s="61">
        <f t="shared" si="57"/>
        <v>20</v>
      </c>
      <c r="S516" s="61" t="str">
        <f t="shared" si="58"/>
        <v>B-2</v>
      </c>
      <c r="T516" s="62" t="str">
        <f t="shared" si="59"/>
        <v>IV</v>
      </c>
      <c r="U516" s="62" t="str">
        <f t="shared" si="61"/>
        <v>Aceptable</v>
      </c>
      <c r="V516" s="60">
        <v>3</v>
      </c>
      <c r="W516" s="111" t="str">
        <f>VLOOKUP(I516,Hoja2!A$3:I$54,6,0)</f>
        <v>SECUELA, CALIFICACIÓN DE ENFERMEDAD LABORAL, MUERTE</v>
      </c>
      <c r="X516" s="65"/>
      <c r="Y516" s="65"/>
      <c r="Z516" s="65"/>
      <c r="AA516" s="64" t="str">
        <f>VLOOKUP(I516,Hoja2!A$3:I$54,7,0)</f>
        <v>NS TRABAJO EN ALTURAS</v>
      </c>
      <c r="AB516" s="64" t="str">
        <f>VLOOKUP(I516,Hoja2!A$3:I$54,8,0)</f>
        <v>BUENAS PRACTICAS Y USO DE EPP COLECTIVOS</v>
      </c>
      <c r="AC516" s="65" t="str">
        <f>VLOOKUP(I516,Hoja2!A$3:I$54,9,0)</f>
        <v>USO EPP, LISTAS PREOPERACIONALES</v>
      </c>
      <c r="AD516" s="83"/>
    </row>
    <row r="517" spans="1:30" ht="66" customHeight="1">
      <c r="A517" s="156"/>
      <c r="B517" s="153"/>
      <c r="C517" s="114"/>
      <c r="D517" s="124"/>
      <c r="E517" s="121"/>
      <c r="F517" s="121"/>
      <c r="G517" s="121"/>
      <c r="H517" s="111" t="str">
        <f>VLOOKUP(I517,Hoja2!A$3:I$54,2,0)</f>
        <v>INGRESO A POZOS, RED DE ACUEDUCTO, EXCAVACIONES</v>
      </c>
      <c r="I517" s="59" t="s">
        <v>196</v>
      </c>
      <c r="J517" s="111" t="str">
        <f>VLOOKUP(I517,Hoja2!A$3:I$54,3,0)</f>
        <v>INTOXICACIÓN, ASFIXIA</v>
      </c>
      <c r="K517" s="60"/>
      <c r="L517" s="111" t="str">
        <f>VLOOKUP(I517,Hoja2!A$3:I$54,4,0)</f>
        <v>PG INSPECCIONES, PG EMERGENCIA, REQUISITOS MÍNIMOS DE SEGURIDAD E HIGIENE PARA ESPACIOS CONFINADOS</v>
      </c>
      <c r="M517" s="111" t="str">
        <f>VLOOKUP(I517,Hoja2!A$3:I$54,5,0)</f>
        <v>ELEMENTOS DE PROTECCIÓN PERSONAL</v>
      </c>
      <c r="N517" s="61">
        <v>2</v>
      </c>
      <c r="O517" s="61">
        <v>1</v>
      </c>
      <c r="P517" s="61">
        <v>10</v>
      </c>
      <c r="Q517" s="61">
        <f t="shared" si="56"/>
        <v>2</v>
      </c>
      <c r="R517" s="61">
        <f t="shared" si="57"/>
        <v>20</v>
      </c>
      <c r="S517" s="61" t="str">
        <f t="shared" si="58"/>
        <v>B-2</v>
      </c>
      <c r="T517" s="62" t="str">
        <f t="shared" si="59"/>
        <v>IV</v>
      </c>
      <c r="U517" s="62" t="str">
        <f t="shared" si="61"/>
        <v>Aceptable</v>
      </c>
      <c r="V517" s="60">
        <v>3</v>
      </c>
      <c r="W517" s="111" t="str">
        <f>VLOOKUP(I517,Hoja2!A$3:I$54,6,0)</f>
        <v>SECUELA, CALIFICACIÓN DE ENFERMEDAD LABORAL, MUERTE</v>
      </c>
      <c r="X517" s="65"/>
      <c r="Y517" s="65"/>
      <c r="Z517" s="65"/>
      <c r="AA517" s="64" t="str">
        <f>VLOOKUP(I517,Hoja2!A$3:I$54,7,0)</f>
        <v>NS ESPACIOS CONFINADOS</v>
      </c>
      <c r="AB517" s="64" t="str">
        <f>VLOOKUP(I517,Hoja2!A$3:I$54,8,0)</f>
        <v>BUENAS PRACTICAS, USO DE EPP Y COLECTIVOS</v>
      </c>
      <c r="AC517" s="65" t="str">
        <f>VLOOKUP(I517,Hoja2!A$3:I$54,9,0)</f>
        <v>LISTAS PREOPERACIONALES</v>
      </c>
      <c r="AD517" s="83"/>
    </row>
    <row r="518" spans="1:30" ht="66" customHeight="1">
      <c r="A518" s="156"/>
      <c r="B518" s="153"/>
      <c r="C518" s="114"/>
      <c r="D518" s="124"/>
      <c r="E518" s="121"/>
      <c r="F518" s="121"/>
      <c r="G518" s="121"/>
      <c r="H518" s="111" t="str">
        <f>VLOOKUP(I518,Hoja2!A$3:I$54,2,0)</f>
        <v>CARGA Y DESCARGA DE MÁQUINARIAS Y EQUIPOS</v>
      </c>
      <c r="I518" s="59" t="s">
        <v>216</v>
      </c>
      <c r="J518" s="111" t="str">
        <f>VLOOKUP(I518,Hoja2!A$3:I$54,3,0)</f>
        <v>APLASTAMIENTO, ATRAPAMIENTO, AMPUTACIÓN, PÉRDIDAS MATERIALES, FRACTURAS</v>
      </c>
      <c r="K518" s="60"/>
      <c r="L518" s="111" t="str">
        <f>VLOOKUP(I518,Hoja2!A$3:I$54,4,0)</f>
        <v>PG INSPECCIONES, PG EMERGENCIA, REQUISITOS MÍNIMOS DE SEGURIDAD E HIGIENE PARA TRABAJOS EN ALTURAS</v>
      </c>
      <c r="M518" s="111" t="str">
        <f>VLOOKUP(I518,Hoja2!A$3:I$54,5,0)</f>
        <v>NO OBSERVADO</v>
      </c>
      <c r="N518" s="61">
        <v>2</v>
      </c>
      <c r="O518" s="61">
        <v>1</v>
      </c>
      <c r="P518" s="61">
        <v>10</v>
      </c>
      <c r="Q518" s="61">
        <f t="shared" si="56"/>
        <v>2</v>
      </c>
      <c r="R518" s="61">
        <f t="shared" si="57"/>
        <v>20</v>
      </c>
      <c r="S518" s="61" t="str">
        <f t="shared" si="58"/>
        <v>B-2</v>
      </c>
      <c r="T518" s="62" t="str">
        <f t="shared" si="59"/>
        <v>IV</v>
      </c>
      <c r="U518" s="62" t="str">
        <f t="shared" si="61"/>
        <v>Aceptable</v>
      </c>
      <c r="V518" s="60">
        <v>3</v>
      </c>
      <c r="W518" s="111" t="str">
        <f>VLOOKUP(I518,Hoja2!A$3:I$54,6,0)</f>
        <v>SECUELA, CALIFICACIÓN DE ENFERMEDAD LABORAL, MUERTE</v>
      </c>
      <c r="X518" s="65"/>
      <c r="Y518" s="65"/>
      <c r="Z518" s="65"/>
      <c r="AA518" s="64" t="str">
        <f>VLOOKUP(I518,Hoja2!A$3:I$54,7,0)</f>
        <v>NS DE IZAJE</v>
      </c>
      <c r="AB518" s="64" t="str">
        <f>VLOOKUP(I518,Hoja2!A$3:I$54,8,0)</f>
        <v>BUENAS PRACTICAS, INSPECCIONES PREOPERACIONALES</v>
      </c>
      <c r="AC518" s="65" t="str">
        <f>VLOOKUP(I518,Hoja2!A$3:I$54,9,0)</f>
        <v>USO ADECUADO DE LENGUAJE PARA OPERACIONES DE IZAJE</v>
      </c>
      <c r="AD518" s="83"/>
    </row>
    <row r="519" spans="1:30" ht="66" customHeight="1">
      <c r="A519" s="156"/>
      <c r="B519" s="153"/>
      <c r="C519" s="114"/>
      <c r="D519" s="124"/>
      <c r="E519" s="121"/>
      <c r="F519" s="121"/>
      <c r="G519" s="121"/>
      <c r="H519" s="111" t="str">
        <f>VLOOKUP(I519,Hoja2!A$3:I$54,2,0)</f>
        <v>AUSENCIA O EXCESO DE LUZ EN UN AMBIENTE</v>
      </c>
      <c r="I519" s="59" t="s">
        <v>47</v>
      </c>
      <c r="J519" s="111" t="str">
        <f>VLOOKUP(I519,Hoja2!A$3:I$54,3,0)</f>
        <v>ESTRÉS, DIFICULTAD PARA VER, CANSANCIO VISUAL</v>
      </c>
      <c r="K519" s="60"/>
      <c r="L519" s="111" t="str">
        <f>VLOOKUP(I519,Hoja2!A$3:I$54,4,0)</f>
        <v>PG INSPECCIONES, PG EMERGENCIA</v>
      </c>
      <c r="M519" s="111" t="str">
        <f>VLOOKUP(I519,Hoja2!A$3:I$54,5,0)</f>
        <v>NO OBSERVADO</v>
      </c>
      <c r="N519" s="61">
        <v>10</v>
      </c>
      <c r="O519" s="61">
        <v>4</v>
      </c>
      <c r="P519" s="61">
        <v>25</v>
      </c>
      <c r="Q519" s="61">
        <f t="shared" si="56"/>
        <v>40</v>
      </c>
      <c r="R519" s="61">
        <f t="shared" si="57"/>
        <v>1000</v>
      </c>
      <c r="S519" s="61" t="str">
        <f t="shared" si="58"/>
        <v>MA-40</v>
      </c>
      <c r="T519" s="62" t="str">
        <f t="shared" si="59"/>
        <v>I</v>
      </c>
      <c r="U519" s="62" t="str">
        <f t="shared" si="61"/>
        <v>No Aceptable</v>
      </c>
      <c r="V519" s="60">
        <v>3</v>
      </c>
      <c r="W519" s="111" t="str">
        <f>VLOOKUP(I519,Hoja2!A$3:I$54,6,0)</f>
        <v>SECUELA, CALIFICACIÓN DE ENFERMEDAD LABORAL</v>
      </c>
      <c r="X519" s="65"/>
      <c r="Y519" s="65"/>
      <c r="Z519" s="65"/>
      <c r="AA519" s="64" t="str">
        <f>VLOOKUP(I519,Hoja2!A$3:I$54,7,0)</f>
        <v>N/A</v>
      </c>
      <c r="AB519" s="64" t="str">
        <f>VLOOKUP(I519,Hoja2!A$3:I$54,8,0)</f>
        <v>AUTOCUIDADO E HIGIENE</v>
      </c>
      <c r="AC519" s="65" t="str">
        <f>VLOOKUP(I519,Hoja2!A$3:I$54,9,0)</f>
        <v>PG HIGIENE</v>
      </c>
      <c r="AD519" s="83"/>
    </row>
    <row r="520" spans="1:30" ht="66" customHeight="1">
      <c r="A520" s="156"/>
      <c r="B520" s="153"/>
      <c r="C520" s="114"/>
      <c r="D520" s="124"/>
      <c r="E520" s="121"/>
      <c r="F520" s="121"/>
      <c r="G520" s="121"/>
      <c r="H520" s="111" t="str">
        <f>VLOOKUP(I520,Hoja2!A$3:I$54,2,0)</f>
        <v>MÁQUINARIA O EQUIPO</v>
      </c>
      <c r="I520" s="59" t="s">
        <v>54</v>
      </c>
      <c r="J520" s="111" t="str">
        <f>VLOOKUP(I520,Hoja2!A$3:I$54,3,0)</f>
        <v>SORDERA, ESTRÉS, HIPOACUSIA, CEFALÉA, IRRATIBILIDAD</v>
      </c>
      <c r="K520" s="60"/>
      <c r="L520" s="111" t="str">
        <f>VLOOKUP(I520,Hoja2!A$3:I$54,4,0)</f>
        <v>PG INSPECCIONES, PG EMERGENCIA</v>
      </c>
      <c r="M520" s="111" t="str">
        <f>VLOOKUP(I520,Hoja2!A$3:I$54,5,0)</f>
        <v>PVE RUIDO</v>
      </c>
      <c r="N520" s="61">
        <v>10</v>
      </c>
      <c r="O520" s="61">
        <v>4</v>
      </c>
      <c r="P520" s="61">
        <v>25</v>
      </c>
      <c r="Q520" s="61">
        <f t="shared" si="56"/>
        <v>40</v>
      </c>
      <c r="R520" s="61">
        <f t="shared" si="57"/>
        <v>1000</v>
      </c>
      <c r="S520" s="61" t="str">
        <f t="shared" si="58"/>
        <v>MA-40</v>
      </c>
      <c r="T520" s="62" t="str">
        <f t="shared" si="59"/>
        <v>I</v>
      </c>
      <c r="U520" s="62" t="str">
        <f t="shared" si="61"/>
        <v>No Aceptable</v>
      </c>
      <c r="V520" s="60">
        <v>3</v>
      </c>
      <c r="W520" s="111" t="str">
        <f>VLOOKUP(I520,Hoja2!A$3:I$54,6,0)</f>
        <v>SECUELA, CALIFICACIÓN DE ENFERMEDAD LABORAL</v>
      </c>
      <c r="X520" s="65"/>
      <c r="Y520" s="65"/>
      <c r="Z520" s="65"/>
      <c r="AA520" s="64" t="str">
        <f>VLOOKUP(I520,Hoja2!A$3:I$54,7,0)</f>
        <v>N/A</v>
      </c>
      <c r="AB520" s="64" t="str">
        <f>VLOOKUP(I520,Hoja2!A$3:I$54,8,0)</f>
        <v>AUTOCUIDADO E HIGIENE</v>
      </c>
      <c r="AC520" s="65" t="str">
        <f>VLOOKUP(I520,Hoja2!A$3:I$54,9,0)</f>
        <v>FORTALECIMIENTO PV RUIDO</v>
      </c>
      <c r="AD520" s="83"/>
    </row>
    <row r="521" spans="1:30" ht="55.5" customHeight="1">
      <c r="A521" s="156"/>
      <c r="B521" s="153"/>
      <c r="C521" s="114"/>
      <c r="D521" s="124"/>
      <c r="E521" s="121"/>
      <c r="F521" s="121"/>
      <c r="G521" s="121"/>
      <c r="H521" s="111" t="str">
        <f>VLOOKUP(I521,Hoja2!A$3:I$54,2,0)</f>
        <v>MÁQUINARIA O EQUIPO</v>
      </c>
      <c r="I521" s="59" t="s">
        <v>59</v>
      </c>
      <c r="J521" s="111" t="str">
        <f>VLOOKUP(I521,Hoja2!A$3:I$54,3,0)</f>
        <v>MAREOS, VÓMITOS, Y SÍNTOMAS NEURÓLOGICOS</v>
      </c>
      <c r="K521" s="60"/>
      <c r="L521" s="111" t="str">
        <f>VLOOKUP(I521,Hoja2!A$3:I$54,4,0)</f>
        <v>PG INSPECCIONES, PG EMERGENCIA</v>
      </c>
      <c r="M521" s="111" t="str">
        <f>VLOOKUP(I521,Hoja2!A$3:I$54,5,0)</f>
        <v>PVE RUIDO</v>
      </c>
      <c r="N521" s="61">
        <v>10</v>
      </c>
      <c r="O521" s="61">
        <v>4</v>
      </c>
      <c r="P521" s="61">
        <v>25</v>
      </c>
      <c r="Q521" s="61">
        <f aca="true" t="shared" si="62" ref="Q521:Q540">N521*O521</f>
        <v>40</v>
      </c>
      <c r="R521" s="61">
        <f aca="true" t="shared" si="63" ref="R521:R540">Q521*P521</f>
        <v>1000</v>
      </c>
      <c r="S521" s="61" t="str">
        <f aca="true" t="shared" si="64" ref="S521:S540">IF(Q521=40,"MA-40",IF(Q521=30,"MA-30",IF(Q521=20,"A-20",IF(Q521=10,"A-10",IF(Q521=24,"MA-24",IF(Q521=18,"A-18",IF(Q521=12,"A-12",IF(Q521=6,"M-6",IF(Q521=8,"M-8",IF(Q521=6,"M-6",IF(Q521=4,"B-4",IF(Q521=2,"B-2",))))))))))))</f>
        <v>MA-40</v>
      </c>
      <c r="T521" s="62" t="str">
        <f aca="true" t="shared" si="65" ref="T521:T540">IF(R521&lt;=20,"IV",IF(R521&lt;=120,"III",IF(R521&lt;=500,"II",IF(R521&lt;=4000,"I"))))</f>
        <v>I</v>
      </c>
      <c r="U521" s="62" t="str">
        <f t="shared" si="61"/>
        <v>No Aceptable</v>
      </c>
      <c r="V521" s="60">
        <v>3</v>
      </c>
      <c r="W521" s="111" t="str">
        <f>VLOOKUP(I521,Hoja2!A$3:I$54,6,0)</f>
        <v>SECUELA, CALIFICACIÓN DE ENFERMEDAD LABORAL</v>
      </c>
      <c r="X521" s="65"/>
      <c r="Y521" s="65"/>
      <c r="Z521" s="65"/>
      <c r="AA521" s="64" t="str">
        <f>VLOOKUP(I521,Hoja2!A$3:I$54,7,0)</f>
        <v>N/A</v>
      </c>
      <c r="AB521" s="64" t="str">
        <f>VLOOKUP(I521,Hoja2!A$3:I$54,8,0)</f>
        <v>AUTOCUIDADO</v>
      </c>
      <c r="AC521" s="65" t="str">
        <f>VLOOKUP(I521,Hoja2!A$3:I$54,9,0)</f>
        <v>PG HIGIENE</v>
      </c>
      <c r="AD521" s="83"/>
    </row>
    <row r="522" spans="1:30" ht="55.5" customHeight="1">
      <c r="A522" s="156"/>
      <c r="B522" s="153"/>
      <c r="C522" s="114"/>
      <c r="D522" s="124"/>
      <c r="E522" s="121"/>
      <c r="F522" s="121"/>
      <c r="G522" s="121"/>
      <c r="H522" s="111" t="str">
        <f>VLOOKUP(I522,Hoja2!A$3:I$54,2,0)</f>
        <v>X, GAMMA, ALFA, BETA, NEUTRONES</v>
      </c>
      <c r="I522" s="59" t="s">
        <v>69</v>
      </c>
      <c r="J522" s="111" t="str">
        <f>VLOOKUP(I522,Hoja2!A$3:I$54,3,0)</f>
        <v>QUEMADURAS</v>
      </c>
      <c r="K522" s="60"/>
      <c r="L522" s="111" t="str">
        <f>VLOOKUP(I522,Hoja2!A$3:I$54,4,0)</f>
        <v>PG INSPECCIONES, PG EMERGENCIA</v>
      </c>
      <c r="M522" s="111" t="str">
        <f>VLOOKUP(I522,Hoja2!A$3:I$54,5,0)</f>
        <v>PVE RADIACIÓN</v>
      </c>
      <c r="N522" s="61">
        <v>2</v>
      </c>
      <c r="O522" s="61">
        <v>1</v>
      </c>
      <c r="P522" s="61">
        <v>10</v>
      </c>
      <c r="Q522" s="61">
        <f t="shared" si="62"/>
        <v>2</v>
      </c>
      <c r="R522" s="61">
        <f t="shared" si="63"/>
        <v>20</v>
      </c>
      <c r="S522" s="61" t="str">
        <f t="shared" si="64"/>
        <v>B-2</v>
      </c>
      <c r="T522" s="62" t="str">
        <f t="shared" si="65"/>
        <v>IV</v>
      </c>
      <c r="U522" s="62" t="str">
        <f t="shared" si="61"/>
        <v>Aceptable</v>
      </c>
      <c r="V522" s="60">
        <v>3</v>
      </c>
      <c r="W522" s="111" t="str">
        <f>VLOOKUP(I522,Hoja2!A$3:I$54,6,0)</f>
        <v>SECUELA, CALIFICACIÓN DE ENFERMEDAD LABORAL, MUERTE</v>
      </c>
      <c r="X522" s="65"/>
      <c r="Y522" s="65"/>
      <c r="Z522" s="65"/>
      <c r="AA522" s="64" t="str">
        <f>VLOOKUP(I522,Hoja2!A$3:I$54,7,0)</f>
        <v>N/A</v>
      </c>
      <c r="AB522" s="64" t="str">
        <f>VLOOKUP(I522,Hoja2!A$3:I$54,8,0)</f>
        <v>N/A</v>
      </c>
      <c r="AC522" s="65" t="str">
        <f>VLOOKUP(I522,Hoja2!A$3:I$54,9,0)</f>
        <v>FORTALECIMIENTO PVE RADIACIÓN</v>
      </c>
      <c r="AD522" s="83"/>
    </row>
    <row r="523" spans="1:30" ht="55.5" customHeight="1">
      <c r="A523" s="156"/>
      <c r="B523" s="153"/>
      <c r="C523" s="114"/>
      <c r="D523" s="124"/>
      <c r="E523" s="121"/>
      <c r="F523" s="121"/>
      <c r="G523" s="121"/>
      <c r="H523" s="111" t="str">
        <f>VLOOKUP(I523,Hoja2!A$3:I$54,2,0)</f>
        <v>POLVOS INORGÁNICOS</v>
      </c>
      <c r="I523" s="59" t="s">
        <v>78</v>
      </c>
      <c r="J523" s="111" t="str">
        <f>VLOOKUP(I523,Hoja2!A$3:I$54,3,0)</f>
        <v>COMPLICACIONES RESPIRATORIAS</v>
      </c>
      <c r="K523" s="60"/>
      <c r="L523" s="111" t="str">
        <f>VLOOKUP(I523,Hoja2!A$3:I$54,4,0)</f>
        <v>PG INSPECCIONES, PG EMERGENCIA, PG RIESGO QUÍMICO</v>
      </c>
      <c r="M523" s="111" t="str">
        <f>VLOOKUP(I523,Hoja2!A$3:I$54,5,0)</f>
        <v>ELEMENTOS DE PROTECCIÓN PERSONAL</v>
      </c>
      <c r="N523" s="61">
        <v>2</v>
      </c>
      <c r="O523" s="61">
        <v>3</v>
      </c>
      <c r="P523" s="61">
        <v>10</v>
      </c>
      <c r="Q523" s="61">
        <f t="shared" si="62"/>
        <v>6</v>
      </c>
      <c r="R523" s="61">
        <f t="shared" si="63"/>
        <v>60</v>
      </c>
      <c r="S523" s="61" t="str">
        <f t="shared" si="64"/>
        <v>M-6</v>
      </c>
      <c r="T523" s="62" t="str">
        <f t="shared" si="65"/>
        <v>III</v>
      </c>
      <c r="U523" s="62" t="str">
        <f t="shared" si="61"/>
        <v>Mejorable</v>
      </c>
      <c r="V523" s="60">
        <v>3</v>
      </c>
      <c r="W523" s="111" t="str">
        <f>VLOOKUP(I523,Hoja2!A$3:I$54,6,0)</f>
        <v>SECUELA, CALIFICACIÓN DE ENFERMEDAD LABORAL</v>
      </c>
      <c r="X523" s="65"/>
      <c r="Y523" s="65"/>
      <c r="Z523" s="65"/>
      <c r="AA523" s="64" t="str">
        <f>VLOOKUP(I523,Hoja2!A$3:I$54,7,0)</f>
        <v>NS QUIMICOS</v>
      </c>
      <c r="AB523" s="64" t="str">
        <f>VLOOKUP(I523,Hoja2!A$3:I$54,8,0)</f>
        <v>BUENAS PRACTICAS Y USO DE EPP</v>
      </c>
      <c r="AC523" s="65" t="str">
        <f>VLOOKUP(I523,Hoja2!A$3:I$54,9,0)</f>
        <v>PG HIGIENE</v>
      </c>
      <c r="AD523" s="83"/>
    </row>
    <row r="524" spans="1:30" ht="55.5" customHeight="1">
      <c r="A524" s="156"/>
      <c r="B524" s="153"/>
      <c r="C524" s="114"/>
      <c r="D524" s="124"/>
      <c r="E524" s="121"/>
      <c r="F524" s="121"/>
      <c r="G524" s="121"/>
      <c r="H524" s="111" t="str">
        <f>VLOOKUP(I524,Hoja2!A$3:I$54,2,0)</f>
        <v>MATERIAL PARTICULADO</v>
      </c>
      <c r="I524" s="59" t="s">
        <v>84</v>
      </c>
      <c r="J524" s="111" t="str">
        <f>VLOOKUP(I524,Hoja2!A$3:I$54,3,0)</f>
        <v>COMPLICACIONES RESPIRATORIAS</v>
      </c>
      <c r="K524" s="60"/>
      <c r="L524" s="111" t="str">
        <f>VLOOKUP(I524,Hoja2!A$3:I$54,4,0)</f>
        <v>PG INSPECCIONES, PG EMERGENCIA, PG RIESGO QUÍMICO</v>
      </c>
      <c r="M524" s="111" t="str">
        <f>VLOOKUP(I524,Hoja2!A$3:I$54,5,0)</f>
        <v>ELEMENTOS DE PROTECCIÓN PERSONAL</v>
      </c>
      <c r="N524" s="61">
        <v>2</v>
      </c>
      <c r="O524" s="61">
        <v>3</v>
      </c>
      <c r="P524" s="61">
        <v>10</v>
      </c>
      <c r="Q524" s="61">
        <f t="shared" si="62"/>
        <v>6</v>
      </c>
      <c r="R524" s="61">
        <f t="shared" si="63"/>
        <v>60</v>
      </c>
      <c r="S524" s="61" t="str">
        <f t="shared" si="64"/>
        <v>M-6</v>
      </c>
      <c r="T524" s="62" t="str">
        <f t="shared" si="65"/>
        <v>III</v>
      </c>
      <c r="U524" s="62" t="str">
        <f t="shared" si="61"/>
        <v>Mejorable</v>
      </c>
      <c r="V524" s="60">
        <v>3</v>
      </c>
      <c r="W524" s="111" t="str">
        <f>VLOOKUP(I524,Hoja2!A$3:I$54,6,0)</f>
        <v>SECUELA, CALIFICACIÓN DE ENFERMEDAD LABORAL</v>
      </c>
      <c r="X524" s="65"/>
      <c r="Y524" s="65"/>
      <c r="Z524" s="65"/>
      <c r="AA524" s="64" t="str">
        <f>VLOOKUP(I524,Hoja2!A$3:I$54,7,0)</f>
        <v>NS QUIMICOS</v>
      </c>
      <c r="AB524" s="64" t="str">
        <f>VLOOKUP(I524,Hoja2!A$3:I$54,8,0)</f>
        <v>BUENAS PRACTICAS Y USO DE EPP</v>
      </c>
      <c r="AC524" s="65" t="str">
        <f>VLOOKUP(I524,Hoja2!A$3:I$54,9,0)</f>
        <v>FORTALECIMIENTO PVE QUÍMICO</v>
      </c>
      <c r="AD524" s="83"/>
    </row>
    <row r="525" spans="1:30" ht="55.5" customHeight="1">
      <c r="A525" s="156"/>
      <c r="B525" s="153"/>
      <c r="C525" s="114"/>
      <c r="D525" s="124"/>
      <c r="E525" s="121"/>
      <c r="F525" s="121"/>
      <c r="G525" s="121"/>
      <c r="H525" s="111" t="str">
        <f>VLOOKUP(I525,Hoja2!A$3:I$54,2,0)</f>
        <v>HUMOS METÁLICOS O NO METÁLICOS</v>
      </c>
      <c r="I525" s="59" t="s">
        <v>93</v>
      </c>
      <c r="J525" s="111" t="str">
        <f>VLOOKUP(I525,Hoja2!A$3:I$54,3,0)</f>
        <v>COMPLICACIONES RESPIRATORIAS</v>
      </c>
      <c r="K525" s="60"/>
      <c r="L525" s="111" t="str">
        <f>VLOOKUP(I525,Hoja2!A$3:I$54,4,0)</f>
        <v>PG INSPECCIONES, PG EMERGENCIA, PG RIESGO QUÍMICO</v>
      </c>
      <c r="M525" s="111" t="str">
        <f>VLOOKUP(I525,Hoja2!A$3:I$54,5,0)</f>
        <v>ELEMENTOS DE PROTECCIÓN PERSONAL</v>
      </c>
      <c r="N525" s="61">
        <v>2</v>
      </c>
      <c r="O525" s="61">
        <v>3</v>
      </c>
      <c r="P525" s="61">
        <v>10</v>
      </c>
      <c r="Q525" s="61">
        <f t="shared" si="62"/>
        <v>6</v>
      </c>
      <c r="R525" s="61">
        <f t="shared" si="63"/>
        <v>60</v>
      </c>
      <c r="S525" s="61" t="str">
        <f t="shared" si="64"/>
        <v>M-6</v>
      </c>
      <c r="T525" s="62" t="str">
        <f t="shared" si="65"/>
        <v>III</v>
      </c>
      <c r="U525" s="62" t="str">
        <f t="shared" si="61"/>
        <v>Mejorable</v>
      </c>
      <c r="V525" s="60">
        <v>3</v>
      </c>
      <c r="W525" s="111" t="str">
        <f>VLOOKUP(I525,Hoja2!A$3:I$54,6,0)</f>
        <v>SECUELA, CALIFICACIÓN DE ENFERMEDAD LABORAL, MUERTE</v>
      </c>
      <c r="X525" s="65"/>
      <c r="Y525" s="65"/>
      <c r="Z525" s="65"/>
      <c r="AA525" s="64" t="str">
        <f>VLOOKUP(I525,Hoja2!A$3:I$54,7,0)</f>
        <v>NS QUIMICOS</v>
      </c>
      <c r="AB525" s="64" t="str">
        <f>VLOOKUP(I525,Hoja2!A$3:I$54,8,0)</f>
        <v>BUENAS PRACTICAS, AUTOCUIDADO Y EPP</v>
      </c>
      <c r="AC525" s="65" t="str">
        <f>VLOOKUP(I525,Hoja2!A$3:I$54,9,0)</f>
        <v>FORTALECIMIENTO PVE QUÍMICO</v>
      </c>
      <c r="AD525" s="83"/>
    </row>
    <row r="526" spans="1:30" ht="55.5" customHeight="1">
      <c r="A526" s="156"/>
      <c r="B526" s="153"/>
      <c r="C526" s="114"/>
      <c r="D526" s="124"/>
      <c r="E526" s="121"/>
      <c r="F526" s="121"/>
      <c r="G526" s="121"/>
      <c r="H526" s="111" t="str">
        <f>VLOOKUP(I526,Hoja2!A$3:I$54,2,0)</f>
        <v>MICROORGANISMOS</v>
      </c>
      <c r="I526" s="59" t="s">
        <v>237</v>
      </c>
      <c r="J526" s="111" t="str">
        <f>VLOOKUP(I526,Hoja2!A$3:I$54,3,0)</f>
        <v>GRIPAS, NAUSEAS, MAREOS, MALESTAR GENERAL</v>
      </c>
      <c r="K526" s="60"/>
      <c r="L526" s="111" t="str">
        <f>VLOOKUP(I526,Hoja2!A$3:I$54,4,0)</f>
        <v>PG INSPECCIONES, PG EMERGENCIA</v>
      </c>
      <c r="M526" s="111" t="str">
        <f>VLOOKUP(I526,Hoja2!A$3:I$54,5,0)</f>
        <v>PVE BIOLÓGICO</v>
      </c>
      <c r="N526" s="61">
        <v>2</v>
      </c>
      <c r="O526" s="61">
        <v>3</v>
      </c>
      <c r="P526" s="61">
        <v>10</v>
      </c>
      <c r="Q526" s="61">
        <f t="shared" si="62"/>
        <v>6</v>
      </c>
      <c r="R526" s="61">
        <f t="shared" si="63"/>
        <v>60</v>
      </c>
      <c r="S526" s="61" t="str">
        <f t="shared" si="64"/>
        <v>M-6</v>
      </c>
      <c r="T526" s="62" t="str">
        <f t="shared" si="65"/>
        <v>III</v>
      </c>
      <c r="U526" s="62" t="str">
        <f t="shared" si="61"/>
        <v>Mejorable</v>
      </c>
      <c r="V526" s="60">
        <v>3</v>
      </c>
      <c r="W526" s="111" t="str">
        <f>VLOOKUP(I526,Hoja2!A$3:I$54,6,0)</f>
        <v>SECUELA</v>
      </c>
      <c r="X526" s="65"/>
      <c r="Y526" s="65"/>
      <c r="Z526" s="65"/>
      <c r="AA526" s="64" t="str">
        <f>VLOOKUP(I526,Hoja2!A$3:I$54,7,0)</f>
        <v>NS BIOLÓGICO</v>
      </c>
      <c r="AB526" s="64" t="str">
        <f>VLOOKUP(I526,Hoja2!A$3:I$54,8,0)</f>
        <v>N/A</v>
      </c>
      <c r="AC526" s="65" t="str">
        <f>VLOOKUP(I526,Hoja2!A$3:I$54,9,0)</f>
        <v>BUENAS PRACTICAS</v>
      </c>
      <c r="AD526" s="83"/>
    </row>
    <row r="527" spans="1:30" ht="55.5" customHeight="1">
      <c r="A527" s="156"/>
      <c r="B527" s="153"/>
      <c r="C527" s="114"/>
      <c r="D527" s="124"/>
      <c r="E527" s="121"/>
      <c r="F527" s="121"/>
      <c r="G527" s="121"/>
      <c r="H527" s="111" t="str">
        <f>VLOOKUP(I527,Hoja2!A$3:I$54,2,0)</f>
        <v>MICROORGANISMOS EN EL AMBIENTE</v>
      </c>
      <c r="I527" s="59" t="s">
        <v>240</v>
      </c>
      <c r="J527" s="111" t="str">
        <f>VLOOKUP(I527,Hoja2!A$3:I$54,3,0)</f>
        <v>LESIONES EN LA PIEL, MALESTAR GENERAL</v>
      </c>
      <c r="K527" s="60"/>
      <c r="L527" s="111" t="str">
        <f>VLOOKUP(I527,Hoja2!A$3:I$54,4,0)</f>
        <v>PG INSPECCIONES, PG EMERGENCIA</v>
      </c>
      <c r="M527" s="111" t="str">
        <f>VLOOKUP(I527,Hoja2!A$3:I$54,5,0)</f>
        <v>PVE BIOLÓGICO, ELEMENTOS DE PROTECCION PERSONAL</v>
      </c>
      <c r="N527" s="61">
        <v>2</v>
      </c>
      <c r="O527" s="61">
        <v>3</v>
      </c>
      <c r="P527" s="61">
        <v>10</v>
      </c>
      <c r="Q527" s="61">
        <f t="shared" si="62"/>
        <v>6</v>
      </c>
      <c r="R527" s="61">
        <f t="shared" si="63"/>
        <v>60</v>
      </c>
      <c r="S527" s="61" t="str">
        <f t="shared" si="64"/>
        <v>M-6</v>
      </c>
      <c r="T527" s="62" t="str">
        <f t="shared" si="65"/>
        <v>III</v>
      </c>
      <c r="U527" s="62" t="str">
        <f t="shared" si="61"/>
        <v>Mejorable</v>
      </c>
      <c r="V527" s="60">
        <v>3</v>
      </c>
      <c r="W527" s="111" t="str">
        <f>VLOOKUP(I527,Hoja2!A$3:I$54,6,0)</f>
        <v>SECUELA, CALIFICACIÓN DE ENFERMEDAD LABORAL, MUERTE</v>
      </c>
      <c r="X527" s="65"/>
      <c r="Y527" s="65"/>
      <c r="Z527" s="65"/>
      <c r="AA527" s="64" t="str">
        <f>VLOOKUP(I527,Hoja2!A$3:I$54,7,0)</f>
        <v>NS BIOLÓGICO</v>
      </c>
      <c r="AB527" s="64" t="str">
        <f>VLOOKUP(I527,Hoja2!A$3:I$54,8,0)</f>
        <v>AUTOCIODADO E HIGIENE, USO DE EPP</v>
      </c>
      <c r="AC527" s="65" t="str">
        <f>VLOOKUP(I527,Hoja2!A$3:I$54,9,0)</f>
        <v>N/A</v>
      </c>
      <c r="AD527" s="83"/>
    </row>
    <row r="528" spans="1:30" ht="55.5" customHeight="1">
      <c r="A528" s="156"/>
      <c r="B528" s="153"/>
      <c r="C528" s="114"/>
      <c r="D528" s="124"/>
      <c r="E528" s="121"/>
      <c r="F528" s="121"/>
      <c r="G528" s="121"/>
      <c r="H528" s="111" t="str">
        <f>VLOOKUP(I528,Hoja2!A$3:I$54,2,0)</f>
        <v>HONGOS</v>
      </c>
      <c r="I528" s="59" t="s">
        <v>113</v>
      </c>
      <c r="J528" s="111" t="str">
        <f>VLOOKUP(I528,Hoja2!A$3:I$54,3,0)</f>
        <v>LESIONES EN LA PIEL</v>
      </c>
      <c r="K528" s="60"/>
      <c r="L528" s="111" t="str">
        <f>VLOOKUP(I528,Hoja2!A$3:I$54,4,0)</f>
        <v>PG INSPECCIONES, PG EMERGENCIA</v>
      </c>
      <c r="M528" s="111" t="str">
        <f>VLOOKUP(I528,Hoja2!A$3:I$54,5,0)</f>
        <v>PVE BIOLÓGICO</v>
      </c>
      <c r="N528" s="61">
        <v>2</v>
      </c>
      <c r="O528" s="61">
        <v>3</v>
      </c>
      <c r="P528" s="61">
        <v>10</v>
      </c>
      <c r="Q528" s="61">
        <f t="shared" si="62"/>
        <v>6</v>
      </c>
      <c r="R528" s="61">
        <f t="shared" si="63"/>
        <v>60</v>
      </c>
      <c r="S528" s="61" t="str">
        <f t="shared" si="64"/>
        <v>M-6</v>
      </c>
      <c r="T528" s="62" t="str">
        <f t="shared" si="65"/>
        <v>III</v>
      </c>
      <c r="U528" s="62" t="str">
        <f t="shared" si="61"/>
        <v>Mejorable</v>
      </c>
      <c r="V528" s="60">
        <v>3</v>
      </c>
      <c r="W528" s="111" t="str">
        <f>VLOOKUP(I528,Hoja2!A$3:I$54,6,0)</f>
        <v>SECUELA</v>
      </c>
      <c r="X528" s="65"/>
      <c r="Y528" s="65"/>
      <c r="Z528" s="65"/>
      <c r="AA528" s="64" t="str">
        <f>VLOOKUP(I528,Hoja2!A$3:I$54,7,0)</f>
        <v>NS BIOLÓGICO</v>
      </c>
      <c r="AB528" s="64" t="str">
        <f>VLOOKUP(I528,Hoja2!A$3:I$54,8,0)</f>
        <v>AUTOCUIDADO E HIGIENE, USO DE EPP</v>
      </c>
      <c r="AC528" s="65" t="str">
        <f>VLOOKUP(I528,Hoja2!A$3:I$54,9,0)</f>
        <v>N/A</v>
      </c>
      <c r="AD528" s="83"/>
    </row>
    <row r="529" spans="1:30" ht="55.5" customHeight="1">
      <c r="A529" s="156"/>
      <c r="B529" s="153"/>
      <c r="C529" s="114"/>
      <c r="D529" s="124"/>
      <c r="E529" s="121"/>
      <c r="F529" s="121"/>
      <c r="G529" s="121"/>
      <c r="H529" s="111" t="str">
        <f>VLOOKUP(I529,Hoja2!A$3:I$54,2,0)</f>
        <v>FLUIDOS</v>
      </c>
      <c r="I529" s="59" t="s">
        <v>117</v>
      </c>
      <c r="J529" s="111" t="str">
        <f>VLOOKUP(I529,Hoja2!A$3:I$54,3,0)</f>
        <v>LESIONES DÉRMICAS</v>
      </c>
      <c r="K529" s="60"/>
      <c r="L529" s="111" t="str">
        <f>VLOOKUP(I529,Hoja2!A$3:I$54,4,0)</f>
        <v>PG INSPECCIONES, PG EMERGENCIA</v>
      </c>
      <c r="M529" s="111" t="str">
        <f>VLOOKUP(I529,Hoja2!A$3:I$54,5,0)</f>
        <v>PVE BIOLÓGICO, ELEMENTOS DE PROTECCION PERSONAL</v>
      </c>
      <c r="N529" s="61">
        <v>2</v>
      </c>
      <c r="O529" s="61">
        <v>3</v>
      </c>
      <c r="P529" s="61">
        <v>10</v>
      </c>
      <c r="Q529" s="61">
        <f t="shared" si="62"/>
        <v>6</v>
      </c>
      <c r="R529" s="61">
        <f t="shared" si="63"/>
        <v>60</v>
      </c>
      <c r="S529" s="61" t="str">
        <f t="shared" si="64"/>
        <v>M-6</v>
      </c>
      <c r="T529" s="62" t="str">
        <f t="shared" si="65"/>
        <v>III</v>
      </c>
      <c r="U529" s="62" t="str">
        <f t="shared" si="61"/>
        <v>Mejorable</v>
      </c>
      <c r="V529" s="60">
        <v>3</v>
      </c>
      <c r="W529" s="111" t="str">
        <f>VLOOKUP(I529,Hoja2!A$3:I$54,6,0)</f>
        <v>SECUELA, CALIFICACIÓN DE ENFERMEDAD LABORAL, MUERTE</v>
      </c>
      <c r="X529" s="65"/>
      <c r="Y529" s="65"/>
      <c r="Z529" s="65"/>
      <c r="AA529" s="64" t="str">
        <f>VLOOKUP(I529,Hoja2!A$3:I$54,7,0)</f>
        <v>NS BIOLÓGICO</v>
      </c>
      <c r="AB529" s="64" t="str">
        <f>VLOOKUP(I529,Hoja2!A$3:I$54,8,0)</f>
        <v>AUTOCUIDADO E HIGIENE, USO DE EPP</v>
      </c>
      <c r="AC529" s="65" t="str">
        <f>VLOOKUP(I529,Hoja2!A$3:I$54,9,0)</f>
        <v>N/A</v>
      </c>
      <c r="AD529" s="83"/>
    </row>
    <row r="530" spans="1:30" ht="55.5" customHeight="1">
      <c r="A530" s="156"/>
      <c r="B530" s="153"/>
      <c r="C530" s="114"/>
      <c r="D530" s="124"/>
      <c r="E530" s="121"/>
      <c r="F530" s="121"/>
      <c r="G530" s="121"/>
      <c r="H530" s="111" t="str">
        <f>VLOOKUP(I530,Hoja2!A$3:I$54,2,0)</f>
        <v>PARÁSITOS</v>
      </c>
      <c r="I530" s="59" t="s">
        <v>119</v>
      </c>
      <c r="J530" s="111" t="str">
        <f>VLOOKUP(I530,Hoja2!A$3:I$54,3,0)</f>
        <v>LESIONES, INFECCIONES PARASITARIAS</v>
      </c>
      <c r="K530" s="60"/>
      <c r="L530" s="111" t="str">
        <f>VLOOKUP(I530,Hoja2!A$3:I$54,4,0)</f>
        <v>PG INSPECCIONES, PG EMERGENCIA</v>
      </c>
      <c r="M530" s="111" t="str">
        <f>VLOOKUP(I530,Hoja2!A$3:I$54,5,0)</f>
        <v>PVE BIOLÓGICO, ELEMENTOS DE PROTECCION PERSONAL</v>
      </c>
      <c r="N530" s="61">
        <v>2</v>
      </c>
      <c r="O530" s="61">
        <v>2</v>
      </c>
      <c r="P530" s="61">
        <v>10</v>
      </c>
      <c r="Q530" s="61">
        <f t="shared" si="62"/>
        <v>4</v>
      </c>
      <c r="R530" s="61">
        <f t="shared" si="63"/>
        <v>40</v>
      </c>
      <c r="S530" s="61" t="str">
        <f t="shared" si="64"/>
        <v>B-4</v>
      </c>
      <c r="T530" s="62" t="str">
        <f t="shared" si="65"/>
        <v>III</v>
      </c>
      <c r="U530" s="62" t="str">
        <f t="shared" si="61"/>
        <v>Mejorable</v>
      </c>
      <c r="V530" s="60">
        <v>3</v>
      </c>
      <c r="W530" s="111" t="str">
        <f>VLOOKUP(I530,Hoja2!A$3:I$54,6,0)</f>
        <v>SECUELA</v>
      </c>
      <c r="X530" s="65"/>
      <c r="Y530" s="65"/>
      <c r="Z530" s="65"/>
      <c r="AA530" s="64" t="str">
        <f>VLOOKUP(I530,Hoja2!A$3:I$54,7,0)</f>
        <v>NS BIOLÓGICO</v>
      </c>
      <c r="AB530" s="64" t="str">
        <f>VLOOKUP(I530,Hoja2!A$3:I$54,8,0)</f>
        <v>AUTOCUIDADO E HIGIENE, USO DE EPP</v>
      </c>
      <c r="AC530" s="65" t="str">
        <f>VLOOKUP(I530,Hoja2!A$3:I$54,9,0)</f>
        <v>N/A</v>
      </c>
      <c r="AD530" s="83"/>
    </row>
    <row r="531" spans="1:30" ht="55.5" customHeight="1">
      <c r="A531" s="156"/>
      <c r="B531" s="153"/>
      <c r="C531" s="114"/>
      <c r="D531" s="124"/>
      <c r="E531" s="121"/>
      <c r="F531" s="121"/>
      <c r="G531" s="121"/>
      <c r="H531" s="111" t="str">
        <f>VLOOKUP(I531,Hoja2!A$3:I$54,2,0)</f>
        <v>ANIMALES VIVOS</v>
      </c>
      <c r="I531" s="59" t="s">
        <v>122</v>
      </c>
      <c r="J531" s="111" t="str">
        <f>VLOOKUP(I531,Hoja2!A$3:I$54,3,0)</f>
        <v>LESIONES EN TEJIDOS, INFECCIONES, ENFERMADES INFECTOCONTAGIOSAS</v>
      </c>
      <c r="K531" s="60"/>
      <c r="L531" s="111" t="str">
        <f>VLOOKUP(I531,Hoja2!A$3:I$54,4,0)</f>
        <v>PG INSPECCIONES, PG EMERGENCIA</v>
      </c>
      <c r="M531" s="111" t="str">
        <f>VLOOKUP(I531,Hoja2!A$3:I$54,5,0)</f>
        <v>ELEMENTOS DE PROTECCIÓN PERSONAL</v>
      </c>
      <c r="N531" s="61">
        <v>10</v>
      </c>
      <c r="O531" s="61">
        <v>4</v>
      </c>
      <c r="P531" s="61">
        <v>25</v>
      </c>
      <c r="Q531" s="61">
        <f t="shared" si="62"/>
        <v>40</v>
      </c>
      <c r="R531" s="61">
        <f t="shared" si="63"/>
        <v>1000</v>
      </c>
      <c r="S531" s="61" t="str">
        <f t="shared" si="64"/>
        <v>MA-40</v>
      </c>
      <c r="T531" s="62" t="str">
        <f t="shared" si="65"/>
        <v>I</v>
      </c>
      <c r="U531" s="62" t="str">
        <f t="shared" si="61"/>
        <v>No Aceptable</v>
      </c>
      <c r="V531" s="60">
        <v>3</v>
      </c>
      <c r="W531" s="111" t="str">
        <f>VLOOKUP(I531,Hoja2!A$3:I$54,6,0)</f>
        <v>SECUELA, CALIFICACIÓN DE ENFERMEDAD LABORAL, MUERTE</v>
      </c>
      <c r="X531" s="65"/>
      <c r="Y531" s="65"/>
      <c r="Z531" s="65"/>
      <c r="AA531" s="64" t="str">
        <f>VLOOKUP(I531,Hoja2!A$3:I$54,7,0)</f>
        <v>NS BIOLÓGICO</v>
      </c>
      <c r="AB531" s="64" t="str">
        <f>VLOOKUP(I531,Hoja2!A$3:I$54,8,0)</f>
        <v>AUTOCUIDADO E HIGIENE, USO DE EPP</v>
      </c>
      <c r="AC531" s="65" t="str">
        <f>VLOOKUP(I531,Hoja2!A$3:I$54,9,0)</f>
        <v>BUENAS PRACTICAS</v>
      </c>
      <c r="AD531" s="83"/>
    </row>
    <row r="532" spans="1:30" ht="38.25">
      <c r="A532" s="156"/>
      <c r="B532" s="153"/>
      <c r="C532" s="114"/>
      <c r="D532" s="124"/>
      <c r="E532" s="121"/>
      <c r="F532" s="121"/>
      <c r="G532" s="121"/>
      <c r="H532" s="111" t="str">
        <f>VLOOKUP(I532,Hoja2!A$3:I$54,2,0)</f>
        <v>CARGA DE UN PESO MAYOR AL RECOMENDADO</v>
      </c>
      <c r="I532" s="59" t="s">
        <v>125</v>
      </c>
      <c r="J532" s="111" t="str">
        <f>VLOOKUP(I532,Hoja2!A$3:I$54,3,0)</f>
        <v>LESIONES OSTEOMUSCULARES</v>
      </c>
      <c r="K532" s="60"/>
      <c r="L532" s="111" t="str">
        <f>VLOOKUP(I532,Hoja2!A$3:I$54,4,0)</f>
        <v>PG INSPECCIONES, PG EMERGENCIA</v>
      </c>
      <c r="M532" s="111" t="str">
        <f>VLOOKUP(I532,Hoja2!A$3:I$54,5,0)</f>
        <v>PVE BIOMECÁNICO, PROGRAMA PAUSAS ACTIVAS, PG MEDICINA PREVENTIVA Y DEL TRABAJO</v>
      </c>
      <c r="N532" s="61">
        <v>2</v>
      </c>
      <c r="O532" s="61">
        <v>1</v>
      </c>
      <c r="P532" s="61">
        <v>10</v>
      </c>
      <c r="Q532" s="61">
        <f t="shared" si="62"/>
        <v>2</v>
      </c>
      <c r="R532" s="61">
        <f t="shared" si="63"/>
        <v>20</v>
      </c>
      <c r="S532" s="61" t="str">
        <f t="shared" si="64"/>
        <v>B-2</v>
      </c>
      <c r="T532" s="62" t="str">
        <f t="shared" si="65"/>
        <v>IV</v>
      </c>
      <c r="U532" s="62" t="str">
        <f t="shared" si="61"/>
        <v>Aceptable</v>
      </c>
      <c r="V532" s="60">
        <v>3</v>
      </c>
      <c r="W532" s="111" t="str">
        <f>VLOOKUP(I532,Hoja2!A$3:I$54,6,0)</f>
        <v>SECUELA, CALIFICACIÓN DE ENFERMEDAD LABORAL</v>
      </c>
      <c r="X532" s="65"/>
      <c r="Y532" s="65"/>
      <c r="Z532" s="65"/>
      <c r="AA532" s="64" t="str">
        <f>VLOOKUP(I532,Hoja2!A$3:I$54,7,0)</f>
        <v>NS MANEJO DE CARGAS</v>
      </c>
      <c r="AB532" s="64" t="str">
        <f>VLOOKUP(I532,Hoja2!A$3:I$54,8,0)</f>
        <v>LEVANTAMIENTO MANUAL Y MECÁNICO DE CARGAS</v>
      </c>
      <c r="AC532" s="65" t="str">
        <f>VLOOKUP(I532,Hoja2!A$3:I$54,9,0)</f>
        <v>FORTALECIMIENTO PVE BIOMECÁNICO</v>
      </c>
      <c r="AD532" s="83"/>
    </row>
    <row r="533" spans="1:30" ht="36" customHeight="1">
      <c r="A533" s="156"/>
      <c r="B533" s="153"/>
      <c r="C533" s="114"/>
      <c r="D533" s="124"/>
      <c r="E533" s="121"/>
      <c r="F533" s="121"/>
      <c r="G533" s="121"/>
      <c r="H533" s="111" t="str">
        <f>VLOOKUP(I533,Hoja2!A$3:I$54,2,0)</f>
        <v>FORZADAS, PROLONGADAS EN PERSONAL OPERATIVO</v>
      </c>
      <c r="I533" s="59" t="s">
        <v>243</v>
      </c>
      <c r="J533" s="111" t="str">
        <f>VLOOKUP(I533,Hoja2!A$3:I$54,3,0)</f>
        <v>DOLOR DE ESPALDA, LESIONES EN LA COLUMNA</v>
      </c>
      <c r="K533" s="60"/>
      <c r="L533" s="111" t="str">
        <f>VLOOKUP(I533,Hoja2!A$3:I$54,4,0)</f>
        <v>PG INSPECCIONES, PG EMERGENCIA</v>
      </c>
      <c r="M533" s="111" t="str">
        <f>VLOOKUP(I533,Hoja2!A$3:I$54,5,0)</f>
        <v>PVE BIOMECÁNICO, EXÁMENES PERIODICOS, PG MEDICINA PREVENTIVA Y DEL TRABAJO</v>
      </c>
      <c r="N533" s="61">
        <v>2</v>
      </c>
      <c r="O533" s="61">
        <v>1</v>
      </c>
      <c r="P533" s="61">
        <v>10</v>
      </c>
      <c r="Q533" s="61">
        <f t="shared" si="62"/>
        <v>2</v>
      </c>
      <c r="R533" s="61">
        <f t="shared" si="63"/>
        <v>20</v>
      </c>
      <c r="S533" s="61" t="str">
        <f t="shared" si="64"/>
        <v>B-2</v>
      </c>
      <c r="T533" s="62" t="str">
        <f t="shared" si="65"/>
        <v>IV</v>
      </c>
      <c r="U533" s="62" t="str">
        <f t="shared" si="61"/>
        <v>Aceptable</v>
      </c>
      <c r="V533" s="60">
        <v>3</v>
      </c>
      <c r="W533" s="111" t="str">
        <f>VLOOKUP(I533,Hoja2!A$3:I$54,6,0)</f>
        <v>SECUELA, CALIFICACIÓN DE ENFERMEDAD LABORAL</v>
      </c>
      <c r="X533" s="65"/>
      <c r="Y533" s="65"/>
      <c r="Z533" s="65"/>
      <c r="AA533" s="64" t="str">
        <f>VLOOKUP(I533,Hoja2!A$3:I$54,7,0)</f>
        <v>NS MANEJO DE CARGAS</v>
      </c>
      <c r="AB533" s="64" t="str">
        <f>VLOOKUP(I533,Hoja2!A$3:I$54,8,0)</f>
        <v>HIGIENE POSTURAL</v>
      </c>
      <c r="AC533" s="65" t="str">
        <f>VLOOKUP(I533,Hoja2!A$3:I$54,9,0)</f>
        <v>FORTALECIMIENTO PVE BIOMECÁNICO</v>
      </c>
      <c r="AD533" s="83"/>
    </row>
    <row r="534" spans="1:30" ht="36" customHeight="1">
      <c r="A534" s="156"/>
      <c r="B534" s="153"/>
      <c r="C534" s="114"/>
      <c r="D534" s="124"/>
      <c r="E534" s="121"/>
      <c r="F534" s="121"/>
      <c r="G534" s="121"/>
      <c r="H534" s="111" t="str">
        <f>VLOOKUP(I534,Hoja2!A$3:I$54,2,0)</f>
        <v>HIGIENE POSTURAL, MOVIMIENTOS REPETITIVOS</v>
      </c>
      <c r="I534" s="59" t="s">
        <v>245</v>
      </c>
      <c r="J534" s="111" t="str">
        <f>VLOOKUP(I534,Hoja2!A$3:I$54,3,0)</f>
        <v>LESIONES OSTEOMUSCULARES, TRANSTORNO DE TRAUMA ACUMULATIVO</v>
      </c>
      <c r="K534" s="60"/>
      <c r="L534" s="111" t="str">
        <f>VLOOKUP(I534,Hoja2!A$3:I$54,4,0)</f>
        <v>PG INSPECCIONES, PG EMERGENCIA</v>
      </c>
      <c r="M534" s="111" t="str">
        <f>VLOOKUP(I534,Hoja2!A$3:I$54,5,0)</f>
        <v>PVE BIOMECÁNICO, PG MEDICINA PREVENTIVA Y DEL TRABAJO</v>
      </c>
      <c r="N534" s="61">
        <v>2</v>
      </c>
      <c r="O534" s="61">
        <v>1</v>
      </c>
      <c r="P534" s="61">
        <v>10</v>
      </c>
      <c r="Q534" s="61">
        <f t="shared" si="62"/>
        <v>2</v>
      </c>
      <c r="R534" s="61">
        <f t="shared" si="63"/>
        <v>20</v>
      </c>
      <c r="S534" s="61" t="str">
        <f t="shared" si="64"/>
        <v>B-2</v>
      </c>
      <c r="T534" s="62" t="str">
        <f t="shared" si="65"/>
        <v>IV</v>
      </c>
      <c r="U534" s="62" t="str">
        <f t="shared" si="61"/>
        <v>Aceptable</v>
      </c>
      <c r="V534" s="60">
        <v>3</v>
      </c>
      <c r="W534" s="111" t="str">
        <f>VLOOKUP(I534,Hoja2!A$3:I$54,6,0)</f>
        <v>SECUELA, CALIFICACIÓN DE ENFERMEDAD LABORAL</v>
      </c>
      <c r="X534" s="65"/>
      <c r="Y534" s="65"/>
      <c r="Z534" s="65"/>
      <c r="AA534" s="64" t="str">
        <f>VLOOKUP(I534,Hoja2!A$3:I$54,7,0)</f>
        <v>NS MANEJO DE CARGAS</v>
      </c>
      <c r="AB534" s="64" t="str">
        <f>VLOOKUP(I534,Hoja2!A$3:I$54,8,0)</f>
        <v>HIGIENE POSTURAL</v>
      </c>
      <c r="AC534" s="65" t="str">
        <f>VLOOKUP(I534,Hoja2!A$3:I$54,9,0)</f>
        <v>FORTALECIMIENTO PVE BIOMECÁNICO</v>
      </c>
      <c r="AD534" s="83"/>
    </row>
    <row r="535" spans="1:30" ht="36" customHeight="1">
      <c r="A535" s="156"/>
      <c r="B535" s="153"/>
      <c r="C535" s="114"/>
      <c r="D535" s="124"/>
      <c r="E535" s="121"/>
      <c r="F535" s="121"/>
      <c r="G535" s="121"/>
      <c r="H535" s="111" t="str">
        <f>VLOOKUP(I535,Hoja2!A$3:I$54,2,0)</f>
        <v>RELACIONES, COHESIÓN, CALIDAD DE INTERACCIONES NO EFECTIVA, NO HAY TRABAJO EN EQUIPO</v>
      </c>
      <c r="I535" s="59" t="s">
        <v>141</v>
      </c>
      <c r="J535" s="111" t="str">
        <f>VLOOKUP(I535,Hoja2!A$3:I$54,3,0)</f>
        <v>ENFERMEDADES DIGESTIVAS, IRRITABILIDAD</v>
      </c>
      <c r="K535" s="60"/>
      <c r="L535" s="111" t="str">
        <f>VLOOKUP(I535,Hoja2!A$3:I$54,4,0)</f>
        <v>N/A</v>
      </c>
      <c r="M535" s="111" t="str">
        <f>VLOOKUP(I535,Hoja2!A$3:I$54,5,0)</f>
        <v>PVE PSICOSOCIAL</v>
      </c>
      <c r="N535" s="61">
        <v>2</v>
      </c>
      <c r="O535" s="61">
        <v>3</v>
      </c>
      <c r="P535" s="61">
        <v>10</v>
      </c>
      <c r="Q535" s="61">
        <f t="shared" si="62"/>
        <v>6</v>
      </c>
      <c r="R535" s="61">
        <f t="shared" si="63"/>
        <v>60</v>
      </c>
      <c r="S535" s="61" t="str">
        <f t="shared" si="64"/>
        <v>M-6</v>
      </c>
      <c r="T535" s="62" t="str">
        <f t="shared" si="65"/>
        <v>III</v>
      </c>
      <c r="U535" s="62" t="str">
        <f t="shared" si="61"/>
        <v>Mejorable</v>
      </c>
      <c r="V535" s="60">
        <v>3</v>
      </c>
      <c r="W535" s="111" t="str">
        <f>VLOOKUP(I535,Hoja2!A$3:I$54,6,0)</f>
        <v>SECUELA, CALIFICACIÓN DE ENFERMEDAD LABORAL</v>
      </c>
      <c r="X535" s="65"/>
      <c r="Y535" s="65"/>
      <c r="Z535" s="65"/>
      <c r="AA535" s="64" t="str">
        <f>VLOOKUP(I535,Hoja2!A$3:I$54,7,0)</f>
        <v>N/A</v>
      </c>
      <c r="AB535" s="64" t="str">
        <f>VLOOKUP(I535,Hoja2!A$3:I$54,8,0)</f>
        <v>N/A</v>
      </c>
      <c r="AC535" s="65" t="str">
        <f>VLOOKUP(I535,Hoja2!A$3:I$54,9,0)</f>
        <v>FORTALECIMIENTO PVE PSICOSOCIAL</v>
      </c>
      <c r="AD535" s="83"/>
    </row>
    <row r="536" spans="1:30" ht="40.5">
      <c r="A536" s="156"/>
      <c r="B536" s="153"/>
      <c r="C536" s="114"/>
      <c r="D536" s="124"/>
      <c r="E536" s="121"/>
      <c r="F536" s="121"/>
      <c r="G536" s="121"/>
      <c r="H536" s="111" t="str">
        <f>VLOOKUP(I536,Hoja2!A$3:I$54,2,0)</f>
        <v>CARGA MENTAL, DEMANDAS EMOCIONALES, INESPECIFICIDAD DE DEFINICIÓN DE ROLES, MONOTONÍA</v>
      </c>
      <c r="I536" s="59" t="s">
        <v>146</v>
      </c>
      <c r="J536" s="111" t="str">
        <f>VLOOKUP(I536,Hoja2!A$3:I$54,3,0)</f>
        <v>ESTRÉS, CEFALÉA, IRRITABILIDAD</v>
      </c>
      <c r="K536" s="60"/>
      <c r="L536" s="111" t="str">
        <f>VLOOKUP(I536,Hoja2!A$3:I$54,4,0)</f>
        <v>N/A</v>
      </c>
      <c r="M536" s="111" t="str">
        <f>VLOOKUP(I536,Hoja2!A$3:I$54,5,0)</f>
        <v>PVE PSICOSOCIAL</v>
      </c>
      <c r="N536" s="61">
        <v>6</v>
      </c>
      <c r="O536" s="61">
        <v>4</v>
      </c>
      <c r="P536" s="61">
        <v>10</v>
      </c>
      <c r="Q536" s="61">
        <f t="shared" si="62"/>
        <v>24</v>
      </c>
      <c r="R536" s="61">
        <f t="shared" si="63"/>
        <v>240</v>
      </c>
      <c r="S536" s="61" t="str">
        <f t="shared" si="64"/>
        <v>MA-24</v>
      </c>
      <c r="T536" s="62" t="str">
        <f t="shared" si="65"/>
        <v>II</v>
      </c>
      <c r="U536" s="62" t="str">
        <f t="shared" si="61"/>
        <v>No Aceptable o Aceptable con Control Especifico</v>
      </c>
      <c r="V536" s="60">
        <v>3</v>
      </c>
      <c r="W536" s="111" t="str">
        <f>VLOOKUP(I536,Hoja2!A$3:I$54,6,0)</f>
        <v>SECUELA, CALIFICACIÓN DE ENFERMEDAD LABORAL</v>
      </c>
      <c r="X536" s="65"/>
      <c r="Y536" s="65"/>
      <c r="Z536" s="65"/>
      <c r="AA536" s="64" t="str">
        <f>VLOOKUP(I536,Hoja2!A$3:I$54,7,0)</f>
        <v>N/A</v>
      </c>
      <c r="AB536" s="64" t="str">
        <f>VLOOKUP(I536,Hoja2!A$3:I$54,8,0)</f>
        <v>N/A</v>
      </c>
      <c r="AC536" s="65" t="str">
        <f>VLOOKUP(I536,Hoja2!A$3:I$54,9,0)</f>
        <v>FORTALECIMIENTO PVE PSICOSOCIAL</v>
      </c>
      <c r="AD536" s="83"/>
    </row>
    <row r="537" spans="1:30" ht="40.5">
      <c r="A537" s="156"/>
      <c r="B537" s="153"/>
      <c r="C537" s="114"/>
      <c r="D537" s="124"/>
      <c r="E537" s="121"/>
      <c r="F537" s="121"/>
      <c r="G537" s="121"/>
      <c r="H537" s="111" t="str">
        <f>VLOOKUP(I537,Hoja2!A$3:I$54,2,0)</f>
        <v>TECNOLOGÍA NO AVANZADA, COMUNICACIÓN NO EFECTIVA, SOBRECARGA CUANTITATIVA Y CUALITATIVA, NO HAY VARIACIÓN EN FORMA DE TRABAJO</v>
      </c>
      <c r="I537" s="59" t="s">
        <v>149</v>
      </c>
      <c r="J537" s="111" t="str">
        <f>VLOOKUP(I537,Hoja2!A$3:I$54,3,0)</f>
        <v>ENFERMEDADES DIGESTIVAS, IRRITABILIDAD</v>
      </c>
      <c r="K537" s="60"/>
      <c r="L537" s="111" t="str">
        <f>VLOOKUP(I537,Hoja2!A$3:I$54,4,0)</f>
        <v>N/A</v>
      </c>
      <c r="M537" s="111" t="str">
        <f>VLOOKUP(I537,Hoja2!A$3:I$54,5,0)</f>
        <v>PVE PSICOSOCIAL</v>
      </c>
      <c r="N537" s="61">
        <v>6</v>
      </c>
      <c r="O537" s="61">
        <v>4</v>
      </c>
      <c r="P537" s="61">
        <v>10</v>
      </c>
      <c r="Q537" s="61">
        <f t="shared" si="62"/>
        <v>24</v>
      </c>
      <c r="R537" s="61">
        <f t="shared" si="63"/>
        <v>240</v>
      </c>
      <c r="S537" s="61" t="str">
        <f t="shared" si="64"/>
        <v>MA-24</v>
      </c>
      <c r="T537" s="66" t="str">
        <f t="shared" si="65"/>
        <v>II</v>
      </c>
      <c r="U537" s="66" t="str">
        <f t="shared" si="61"/>
        <v>No Aceptable o Aceptable con Control Especifico</v>
      </c>
      <c r="V537" s="60">
        <v>3</v>
      </c>
      <c r="W537" s="111" t="str">
        <f>VLOOKUP(I537,Hoja2!A$3:I$54,6,0)</f>
        <v>SECUELA, CALIFICACIÓN DE ENFERMEDAD LABORAL</v>
      </c>
      <c r="X537" s="65"/>
      <c r="Y537" s="65"/>
      <c r="Z537" s="65"/>
      <c r="AA537" s="64" t="str">
        <f>VLOOKUP(I537,Hoja2!A$3:I$54,7,0)</f>
        <v>N/A</v>
      </c>
      <c r="AB537" s="64" t="str">
        <f>VLOOKUP(I537,Hoja2!A$3:I$54,8,0)</f>
        <v>N/A</v>
      </c>
      <c r="AC537" s="65" t="str">
        <f>VLOOKUP(I537,Hoja2!A$3:I$54,9,0)</f>
        <v>FORTALECIMIENTO PVE PSICOSOCIAL</v>
      </c>
      <c r="AD537" s="83"/>
    </row>
    <row r="538" spans="1:30" ht="40.5">
      <c r="A538" s="156"/>
      <c r="B538" s="153"/>
      <c r="C538" s="114"/>
      <c r="D538" s="124"/>
      <c r="E538" s="121"/>
      <c r="F538" s="121"/>
      <c r="G538" s="121"/>
      <c r="H538" s="111" t="str">
        <f>VLOOKUP(I538,Hoja2!A$3:I$54,2,0)</f>
        <v>ESTILOS DE MANDO RÍGIDOS, AUSENCIA DE CAPACITACIÓN, AUSENCIA DE PROGRAMAS DE BIENESTAR</v>
      </c>
      <c r="I538" s="59" t="s">
        <v>154</v>
      </c>
      <c r="J538" s="111" t="str">
        <f>VLOOKUP(I538,Hoja2!A$3:I$54,3,0)</f>
        <v>ESTRÉS, DEPRESIÓN, DESMOTIVACIÓN, AUSENCIA DE ATENCIÓN</v>
      </c>
      <c r="K538" s="60"/>
      <c r="L538" s="111" t="str">
        <f>VLOOKUP(I538,Hoja2!A$3:I$54,4,0)</f>
        <v>N/A</v>
      </c>
      <c r="M538" s="111" t="str">
        <f>VLOOKUP(I538,Hoja2!A$3:I$54,5,0)</f>
        <v>PVE PSICOSOCIAL</v>
      </c>
      <c r="N538" s="61">
        <v>6</v>
      </c>
      <c r="O538" s="61">
        <v>4</v>
      </c>
      <c r="P538" s="61">
        <v>10</v>
      </c>
      <c r="Q538" s="61">
        <f t="shared" si="62"/>
        <v>24</v>
      </c>
      <c r="R538" s="61">
        <f t="shared" si="63"/>
        <v>240</v>
      </c>
      <c r="S538" s="61" t="str">
        <f t="shared" si="64"/>
        <v>MA-24</v>
      </c>
      <c r="T538" s="66" t="str">
        <f t="shared" si="65"/>
        <v>II</v>
      </c>
      <c r="U538" s="66" t="str">
        <f t="shared" si="61"/>
        <v>No Aceptable o Aceptable con Control Especifico</v>
      </c>
      <c r="V538" s="60">
        <v>3</v>
      </c>
      <c r="W538" s="111" t="str">
        <f>VLOOKUP(I538,Hoja2!A$3:I$54,6,0)</f>
        <v>SECUELA, CALIFICACIÓN DE ENFERMEDAD LABORAL</v>
      </c>
      <c r="X538" s="65"/>
      <c r="Y538" s="65"/>
      <c r="Z538" s="65"/>
      <c r="AA538" s="64" t="str">
        <f>VLOOKUP(I538,Hoja2!A$3:I$54,7,0)</f>
        <v>N/A</v>
      </c>
      <c r="AB538" s="64" t="str">
        <f>VLOOKUP(I538,Hoja2!A$3:I$54,8,0)</f>
        <v>N/A</v>
      </c>
      <c r="AC538" s="65" t="str">
        <f>VLOOKUP(I538,Hoja2!A$3:I$54,9,0)</f>
        <v>FORTALECIMIENTO PVE PSICOSOCIAL</v>
      </c>
      <c r="AD538" s="83"/>
    </row>
    <row r="539" spans="1:30" ht="25.5">
      <c r="A539" s="156"/>
      <c r="B539" s="153"/>
      <c r="C539" s="114"/>
      <c r="D539" s="124"/>
      <c r="E539" s="121"/>
      <c r="F539" s="121"/>
      <c r="G539" s="121"/>
      <c r="H539" s="111" t="str">
        <f>VLOOKUP(I539,Hoja2!A$3:I$54,2,0)</f>
        <v>SISMOS, INCENDIOS, INUNDACIONES, TERREMOTOS, VENDAVALES</v>
      </c>
      <c r="I539" s="59" t="s">
        <v>250</v>
      </c>
      <c r="J539" s="111" t="str">
        <f>VLOOKUP(I539,Hoja2!A$3:I$54,3,0)</f>
        <v>LESIONES, ATRAPAMIENTO, APLASTAMIENTO, PÉRDIDAS MATERIALES</v>
      </c>
      <c r="K539" s="60"/>
      <c r="L539" s="111" t="str">
        <f>VLOOKUP(I539,Hoja2!A$3:I$54,4,0)</f>
        <v>PG INSPECCIONES, PG EMERGENCIA</v>
      </c>
      <c r="M539" s="111" t="str">
        <f>VLOOKUP(I539,Hoja2!A$3:I$54,5,0)</f>
        <v>BRIGADAS DE EMERGENCIA</v>
      </c>
      <c r="N539" s="61">
        <v>10</v>
      </c>
      <c r="O539" s="61">
        <v>4</v>
      </c>
      <c r="P539" s="61">
        <v>25</v>
      </c>
      <c r="Q539" s="61">
        <f t="shared" si="62"/>
        <v>40</v>
      </c>
      <c r="R539" s="61">
        <f t="shared" si="63"/>
        <v>1000</v>
      </c>
      <c r="S539" s="61" t="str">
        <f t="shared" si="64"/>
        <v>MA-40</v>
      </c>
      <c r="T539" s="66" t="str">
        <f t="shared" si="65"/>
        <v>I</v>
      </c>
      <c r="U539" s="66" t="str">
        <f t="shared" si="61"/>
        <v>No Aceptable</v>
      </c>
      <c r="V539" s="60">
        <v>3</v>
      </c>
      <c r="W539" s="111" t="str">
        <f>VLOOKUP(I539,Hoja2!A$3:I$54,6,0)</f>
        <v>SECUELA, CALIFICACIÓN DE ENFERMEDAD LABORAL, MUERTE</v>
      </c>
      <c r="X539" s="65"/>
      <c r="Y539" s="65"/>
      <c r="Z539" s="65"/>
      <c r="AA539" s="64" t="str">
        <f>VLOOKUP(I539,Hoja2!A$3:I$54,7,0)</f>
        <v>NS PLANES DE EMERGENCIA</v>
      </c>
      <c r="AB539" s="64" t="str">
        <f>VLOOKUP(I539,Hoja2!A$3:I$54,8,0)</f>
        <v>N/A</v>
      </c>
      <c r="AC539" s="65" t="str">
        <f>VLOOKUP(I539,Hoja2!A$3:I$54,9,0)</f>
        <v>N/A</v>
      </c>
      <c r="AD539" s="83"/>
    </row>
    <row r="540" spans="1:30" ht="26.25" thickBot="1">
      <c r="A540" s="157"/>
      <c r="B540" s="154"/>
      <c r="C540" s="115"/>
      <c r="D540" s="125"/>
      <c r="E540" s="122"/>
      <c r="F540" s="122"/>
      <c r="G540" s="122"/>
      <c r="H540" s="112" t="str">
        <f>VLOOKUP(I540,Hoja2!A$3:I$54,2,0)</f>
        <v>LLUVIAS, GRANIZADA, HELADAS</v>
      </c>
      <c r="I540" s="94" t="s">
        <v>251</v>
      </c>
      <c r="J540" s="112" t="str">
        <f>VLOOKUP(I540,Hoja2!A$3:I$54,3,0)</f>
        <v>LESIONES, ATRAPAMIENTO, APLASTAMIENTO, PÉRDIDAS MATERIALES</v>
      </c>
      <c r="K540" s="95"/>
      <c r="L540" s="112" t="str">
        <f>VLOOKUP(I540,Hoja2!A$3:I$54,4,0)</f>
        <v>PG INSPECCIONES, PG EMERGENCIA</v>
      </c>
      <c r="M540" s="112" t="str">
        <f>VLOOKUP(I540,Hoja2!A$3:I$54,5,0)</f>
        <v>BRIGADAS DE EMERGENCIA</v>
      </c>
      <c r="N540" s="96">
        <v>10</v>
      </c>
      <c r="O540" s="96">
        <v>4</v>
      </c>
      <c r="P540" s="96">
        <v>25</v>
      </c>
      <c r="Q540" s="96">
        <f t="shared" si="62"/>
        <v>40</v>
      </c>
      <c r="R540" s="96">
        <f t="shared" si="63"/>
        <v>1000</v>
      </c>
      <c r="S540" s="96" t="str">
        <f t="shared" si="64"/>
        <v>MA-40</v>
      </c>
      <c r="T540" s="89" t="str">
        <f t="shared" si="65"/>
        <v>I</v>
      </c>
      <c r="U540" s="89" t="str">
        <f t="shared" si="61"/>
        <v>No Aceptable</v>
      </c>
      <c r="V540" s="95">
        <v>3</v>
      </c>
      <c r="W540" s="112" t="str">
        <f>VLOOKUP(I540,Hoja2!A$3:I$54,6,0)</f>
        <v>SECUELA, CALIFICACIÓN DE ENFERMEDAD LABORAL, MUERTE</v>
      </c>
      <c r="X540" s="97"/>
      <c r="Y540" s="97"/>
      <c r="Z540" s="97"/>
      <c r="AA540" s="98" t="str">
        <f>VLOOKUP(I540,Hoja2!A$3:I$54,7,0)</f>
        <v>NS PLANES DE EMERGENCIA</v>
      </c>
      <c r="AB540" s="98" t="str">
        <f>VLOOKUP(I540,Hoja2!A$3:I$54,8,0)</f>
        <v>N/A</v>
      </c>
      <c r="AC540" s="97" t="str">
        <f>VLOOKUP(I540,Hoja2!A$3:I$54,9,0)</f>
        <v>N/A</v>
      </c>
      <c r="AD540" s="99"/>
    </row>
  </sheetData>
  <mergeCells count="93">
    <mergeCell ref="E397:E432"/>
    <mergeCell ref="E155:E190"/>
    <mergeCell ref="C505:C540"/>
    <mergeCell ref="F469:F504"/>
    <mergeCell ref="G469:G504"/>
    <mergeCell ref="C433:C468"/>
    <mergeCell ref="D433:D468"/>
    <mergeCell ref="E433:E468"/>
    <mergeCell ref="F433:F468"/>
    <mergeCell ref="G433:G468"/>
    <mergeCell ref="C469:C504"/>
    <mergeCell ref="D469:D504"/>
    <mergeCell ref="E469:E504"/>
    <mergeCell ref="F397:F432"/>
    <mergeCell ref="G397:G432"/>
    <mergeCell ref="D191:D226"/>
    <mergeCell ref="C191:C226"/>
    <mergeCell ref="F361:F396"/>
    <mergeCell ref="G361:G396"/>
    <mergeCell ref="C325:C360"/>
    <mergeCell ref="D325:D360"/>
    <mergeCell ref="E325:E360"/>
    <mergeCell ref="F325:F360"/>
    <mergeCell ref="G325:G360"/>
    <mergeCell ref="C299:C324"/>
    <mergeCell ref="D299:D324"/>
    <mergeCell ref="E299:E324"/>
    <mergeCell ref="F299:F324"/>
    <mergeCell ref="G299:G324"/>
    <mergeCell ref="F263:F298"/>
    <mergeCell ref="G263:G298"/>
    <mergeCell ref="C227:C262"/>
    <mergeCell ref="D227:D262"/>
    <mergeCell ref="E227:E262"/>
    <mergeCell ref="F227:F262"/>
    <mergeCell ref="G227:G262"/>
    <mergeCell ref="C263:C298"/>
    <mergeCell ref="D263:D298"/>
    <mergeCell ref="E263:E298"/>
    <mergeCell ref="G191:G226"/>
    <mergeCell ref="F47:F82"/>
    <mergeCell ref="G47:G82"/>
    <mergeCell ref="D47:D82"/>
    <mergeCell ref="C47:C82"/>
    <mergeCell ref="G119:G154"/>
    <mergeCell ref="F119:F154"/>
    <mergeCell ref="E119:E154"/>
    <mergeCell ref="D119:D154"/>
    <mergeCell ref="C119:C154"/>
    <mergeCell ref="E5:H5"/>
    <mergeCell ref="C8:G9"/>
    <mergeCell ref="H8:I9"/>
    <mergeCell ref="F155:F190"/>
    <mergeCell ref="G155:G190"/>
    <mergeCell ref="D155:D190"/>
    <mergeCell ref="C155:C190"/>
    <mergeCell ref="E2:J2"/>
    <mergeCell ref="E3:J3"/>
    <mergeCell ref="E4:J4"/>
    <mergeCell ref="C2:D2"/>
    <mergeCell ref="C4:D4"/>
    <mergeCell ref="D505:D540"/>
    <mergeCell ref="E505:E540"/>
    <mergeCell ref="F505:F540"/>
    <mergeCell ref="G505:G540"/>
    <mergeCell ref="X8:AD9"/>
    <mergeCell ref="N8:T9"/>
    <mergeCell ref="G11:G46"/>
    <mergeCell ref="F11:F46"/>
    <mergeCell ref="E11:E46"/>
    <mergeCell ref="D11:D46"/>
    <mergeCell ref="J8:J10"/>
    <mergeCell ref="K8:M9"/>
    <mergeCell ref="U8:U9"/>
    <mergeCell ref="V8:W9"/>
    <mergeCell ref="E191:E226"/>
    <mergeCell ref="F191:F226"/>
    <mergeCell ref="C11:C46"/>
    <mergeCell ref="B8:B10"/>
    <mergeCell ref="A8:A10"/>
    <mergeCell ref="G83:G118"/>
    <mergeCell ref="F83:F118"/>
    <mergeCell ref="E83:E118"/>
    <mergeCell ref="D83:D118"/>
    <mergeCell ref="C83:C118"/>
    <mergeCell ref="E47:E82"/>
    <mergeCell ref="B11:B540"/>
    <mergeCell ref="A11:A540"/>
    <mergeCell ref="C361:C396"/>
    <mergeCell ref="D361:D396"/>
    <mergeCell ref="E361:E396"/>
    <mergeCell ref="C397:C432"/>
    <mergeCell ref="D397:D432"/>
  </mergeCells>
  <conditionalFormatting sqref="T17:U18 T469:U471 T433:U435 T397:U399 T361:U363 T307:U327 T299:U301 T263:U265 T227:U229 T191:U193 T155:U157 T119:U121 T83:U85 T25:U49 T11:U13">
    <cfRule type="cellIs" priority="2145" dxfId="8" operator="equal" stopIfTrue="1">
      <formula>"Muy Alto"</formula>
    </cfRule>
    <cfRule type="cellIs" priority="2146" dxfId="11" operator="equal" stopIfTrue="1">
      <formula>"Medio"</formula>
    </cfRule>
    <cfRule type="cellIs" priority="2147" dxfId="12" operator="equal" stopIfTrue="1">
      <formula>"Bajo"</formula>
    </cfRule>
  </conditionalFormatting>
  <conditionalFormatting sqref="T17:U18 T469:U471 T433:U435 T397:U399 T361:U363 T307:U327 T299:U301 T263:U265 T227:U229 T191:U193 T155:U157 T119:U121 T83:U85 T25:U49 T11:U13">
    <cfRule type="cellIs" priority="2144" dxfId="6" operator="equal" stopIfTrue="1">
      <formula>"Alto"</formula>
    </cfRule>
  </conditionalFormatting>
  <conditionalFormatting sqref="T17:U18 T469:U471 T433:U435 T397:U399 T361:U363 T307:U327 T299:U301 T263:U265 T227:U229 T191:U193 T155:U157 T119:U121 T83:U85 T25:U49 T11:U13">
    <cfRule type="cellIs" priority="2140" dxfId="12" operator="equal" stopIfTrue="1">
      <formula>"IV"</formula>
    </cfRule>
    <cfRule type="cellIs" priority="2141" dxfId="11" operator="equal" stopIfTrue="1">
      <formula>"III"</formula>
    </cfRule>
    <cfRule type="cellIs" priority="2142" dxfId="6" operator="equal" stopIfTrue="1">
      <formula>"II"</formula>
    </cfRule>
    <cfRule type="cellIs" priority="2143" dxfId="8" operator="equal" stopIfTrue="1">
      <formula>"I"</formula>
    </cfRule>
  </conditionalFormatting>
  <conditionalFormatting sqref="T17:U18 T469:U471 T433:U435 T397:U399 T361:U363 T307:U327 T299:U301 T263:U265 T227:U229 T191:U193 T155:U157 T119:U121 T83:U85 T25:U49 T11:U13">
    <cfRule type="cellIs" priority="2138" dxfId="8" operator="equal" stopIfTrue="1">
      <formula>"No Aceptable"</formula>
    </cfRule>
    <cfRule type="cellIs" priority="2139" dxfId="7" operator="equal" stopIfTrue="1">
      <formula>"Aceptable"</formula>
    </cfRule>
  </conditionalFormatting>
  <conditionalFormatting sqref="T17:U18 T469:U471 T433:U435 T397:U399 T361:U363 T307:U327 T299:U301 T263:U265 T227:U229 T191:U193 T155:U157 T119:U121 T83:U85 T25:U49 T11:U13">
    <cfRule type="cellIs" priority="2137" dxfId="6" operator="equal" stopIfTrue="1">
      <formula>"No Aceptable Con Control Especifico"</formula>
    </cfRule>
  </conditionalFormatting>
  <conditionalFormatting sqref="T17:U18 T469:U471 T433:U435 T397:U399 T361:U363 T307:U327 T299:U301 T263:U265 T227:U229 T191:U193 T155:U157 T119:U121 T83:U85 T25:U49 T11:U13">
    <cfRule type="cellIs" priority="2136" dxfId="5" operator="equal" stopIfTrue="1">
      <formula>"No Aceptable Con Control Esp."</formula>
    </cfRule>
  </conditionalFormatting>
  <conditionalFormatting sqref="P17:P18 P307 P469:P471 P433:P435 P397:P399 P361:P363 P309:P327 P299:P301 P263:P265 P227:P229 P191:P193 P155:P157 P119:P121 P83:P85 P25:P49 P11:P13">
    <cfRule type="cellIs" priority="2135" operator="equal" stopIfTrue="1">
      <formula>"10, 25, 50, 100"</formula>
    </cfRule>
  </conditionalFormatting>
  <conditionalFormatting sqref="U17:U18 U469:U471 U433:U435 U397:U399 U361:U363 U307:U327 U299:U301 U263:U265 U227:U229 U191:U193 U155:U157 U119:U121 U83:U85 U25:U49 U11:U13">
    <cfRule type="containsText" priority="2134" dxfId="4" operator="containsText" text="Mejorable">
      <formula>NOT(ISERROR(SEARCH("Mejorable",U11)))</formula>
    </cfRule>
  </conditionalFormatting>
  <conditionalFormatting sqref="U541:U1048576 U17:U18 U469:U471 U433:U435 U397:U399 U361:U363 U307:U327 U299:U301 U263:U265 U227:U229 U191:U193 U155:U157 U119:U121 U83:U85 U25:U49 U1:U13">
    <cfRule type="containsText" priority="2131" dxfId="0" operator="containsText" text="No Aceptable o Aceptable con Control Especifico">
      <formula>NOT(ISERROR(SEARCH("No Aceptable o Aceptable con Control Especifico",U1)))</formula>
    </cfRule>
    <cfRule type="containsText" priority="2132" dxfId="2" operator="containsText" text="No Aceptable">
      <formula>NOT(ISERROR(SEARCH("No Aceptable",U1)))</formula>
    </cfRule>
    <cfRule type="containsText" priority="2133" dxfId="1" operator="containsText" text="No Aceptable o Aceptable con Control Especifico">
      <formula>NOT(ISERROR(SEARCH("No Aceptable o Aceptable con Control Especifico",U1)))</formula>
    </cfRule>
  </conditionalFormatting>
  <conditionalFormatting sqref="T541:T1048576 T17:T18 T469:T471 T433:T435 T397:T399 T361:T363 T307:T327 T299:T301 T263:T265 T227:T229 T191:T193 T155:T157 T119:T121 T83:T85 T25:T49 T1:T13">
    <cfRule type="cellIs" priority="2130" dxfId="0" operator="equal">
      <formula>"II"</formula>
    </cfRule>
  </conditionalFormatting>
  <conditionalFormatting sqref="T19:U19">
    <cfRule type="cellIs" priority="2109" dxfId="8" operator="equal" stopIfTrue="1">
      <formula>"Muy Alto"</formula>
    </cfRule>
    <cfRule type="cellIs" priority="2110" dxfId="11" operator="equal" stopIfTrue="1">
      <formula>"Medio"</formula>
    </cfRule>
    <cfRule type="cellIs" priority="2111" dxfId="12" operator="equal" stopIfTrue="1">
      <formula>"Bajo"</formula>
    </cfRule>
  </conditionalFormatting>
  <conditionalFormatting sqref="T19:U19">
    <cfRule type="cellIs" priority="2108" dxfId="6" operator="equal" stopIfTrue="1">
      <formula>"Alto"</formula>
    </cfRule>
  </conditionalFormatting>
  <conditionalFormatting sqref="T19:U19">
    <cfRule type="cellIs" priority="2104" dxfId="12" operator="equal" stopIfTrue="1">
      <formula>"IV"</formula>
    </cfRule>
    <cfRule type="cellIs" priority="2105" dxfId="11" operator="equal" stopIfTrue="1">
      <formula>"III"</formula>
    </cfRule>
    <cfRule type="cellIs" priority="2106" dxfId="6" operator="equal" stopIfTrue="1">
      <formula>"II"</formula>
    </cfRule>
    <cfRule type="cellIs" priority="2107" dxfId="8" operator="equal" stopIfTrue="1">
      <formula>"I"</formula>
    </cfRule>
  </conditionalFormatting>
  <conditionalFormatting sqref="T19:U19">
    <cfRule type="cellIs" priority="2102" dxfId="8" operator="equal" stopIfTrue="1">
      <formula>"No Aceptable"</formula>
    </cfRule>
    <cfRule type="cellIs" priority="2103" dxfId="7" operator="equal" stopIfTrue="1">
      <formula>"Aceptable"</formula>
    </cfRule>
  </conditionalFormatting>
  <conditionalFormatting sqref="T19:U19">
    <cfRule type="cellIs" priority="2101" dxfId="6" operator="equal" stopIfTrue="1">
      <formula>"No Aceptable Con Control Especifico"</formula>
    </cfRule>
  </conditionalFormatting>
  <conditionalFormatting sqref="T19:U19">
    <cfRule type="cellIs" priority="2100" dxfId="5" operator="equal" stopIfTrue="1">
      <formula>"No Aceptable Con Control Esp."</formula>
    </cfRule>
  </conditionalFormatting>
  <conditionalFormatting sqref="P19">
    <cfRule type="cellIs" priority="2099" operator="equal" stopIfTrue="1">
      <formula>"10, 25, 50, 100"</formula>
    </cfRule>
  </conditionalFormatting>
  <conditionalFormatting sqref="U19">
    <cfRule type="containsText" priority="2098" dxfId="4" operator="containsText" text="Mejorable">
      <formula>NOT(ISERROR(SEARCH("Mejorable",U19)))</formula>
    </cfRule>
  </conditionalFormatting>
  <conditionalFormatting sqref="U19">
    <cfRule type="containsText" priority="2095" dxfId="0" operator="containsText" text="No Aceptable o Aceptable con Control Especifico">
      <formula>NOT(ISERROR(SEARCH("No Aceptable o Aceptable con Control Especifico",U19)))</formula>
    </cfRule>
    <cfRule type="containsText" priority="2096" dxfId="2" operator="containsText" text="No Aceptable">
      <formula>NOT(ISERROR(SEARCH("No Aceptable",U19)))</formula>
    </cfRule>
    <cfRule type="containsText" priority="2097" dxfId="1" operator="containsText" text="No Aceptable o Aceptable con Control Especifico">
      <formula>NOT(ISERROR(SEARCH("No Aceptable o Aceptable con Control Especifico",U19)))</formula>
    </cfRule>
  </conditionalFormatting>
  <conditionalFormatting sqref="T19">
    <cfRule type="cellIs" priority="2094" dxfId="0" operator="equal">
      <formula>"II"</formula>
    </cfRule>
  </conditionalFormatting>
  <conditionalFormatting sqref="T14:U16">
    <cfRule type="cellIs" priority="1929" dxfId="8" operator="equal" stopIfTrue="1">
      <formula>"Muy Alto"</formula>
    </cfRule>
    <cfRule type="cellIs" priority="1930" dxfId="11" operator="equal" stopIfTrue="1">
      <formula>"Medio"</formula>
    </cfRule>
    <cfRule type="cellIs" priority="1931" dxfId="12" operator="equal" stopIfTrue="1">
      <formula>"Bajo"</formula>
    </cfRule>
  </conditionalFormatting>
  <conditionalFormatting sqref="T14:U16">
    <cfRule type="cellIs" priority="1928" dxfId="6" operator="equal" stopIfTrue="1">
      <formula>"Alto"</formula>
    </cfRule>
  </conditionalFormatting>
  <conditionalFormatting sqref="T14:U16">
    <cfRule type="cellIs" priority="1924" dxfId="12" operator="equal" stopIfTrue="1">
      <formula>"IV"</formula>
    </cfRule>
    <cfRule type="cellIs" priority="1925" dxfId="11" operator="equal" stopIfTrue="1">
      <formula>"III"</formula>
    </cfRule>
    <cfRule type="cellIs" priority="1926" dxfId="6" operator="equal" stopIfTrue="1">
      <formula>"II"</formula>
    </cfRule>
    <cfRule type="cellIs" priority="1927" dxfId="8" operator="equal" stopIfTrue="1">
      <formula>"I"</formula>
    </cfRule>
  </conditionalFormatting>
  <conditionalFormatting sqref="T14:U16">
    <cfRule type="cellIs" priority="1922" dxfId="8" operator="equal" stopIfTrue="1">
      <formula>"No Aceptable"</formula>
    </cfRule>
    <cfRule type="cellIs" priority="1923" dxfId="7" operator="equal" stopIfTrue="1">
      <formula>"Aceptable"</formula>
    </cfRule>
  </conditionalFormatting>
  <conditionalFormatting sqref="T14:U16">
    <cfRule type="cellIs" priority="1921" dxfId="6" operator="equal" stopIfTrue="1">
      <formula>"No Aceptable Con Control Especifico"</formula>
    </cfRule>
  </conditionalFormatting>
  <conditionalFormatting sqref="T14:U16">
    <cfRule type="cellIs" priority="1920" dxfId="5" operator="equal" stopIfTrue="1">
      <formula>"No Aceptable Con Control Esp."</formula>
    </cfRule>
  </conditionalFormatting>
  <conditionalFormatting sqref="P14">
    <cfRule type="cellIs" priority="1919" operator="equal" stopIfTrue="1">
      <formula>"10, 25, 50, 100"</formula>
    </cfRule>
  </conditionalFormatting>
  <conditionalFormatting sqref="U14:U16">
    <cfRule type="containsText" priority="1918" dxfId="4" operator="containsText" text="Mejorable">
      <formula>NOT(ISERROR(SEARCH("Mejorable",U14)))</formula>
    </cfRule>
  </conditionalFormatting>
  <conditionalFormatting sqref="U14:U16">
    <cfRule type="containsText" priority="1915" dxfId="0" operator="containsText" text="No Aceptable o Aceptable con Control Especifico">
      <formula>NOT(ISERROR(SEARCH("No Aceptable o Aceptable con Control Especifico",U14)))</formula>
    </cfRule>
    <cfRule type="containsText" priority="1916" dxfId="2" operator="containsText" text="No Aceptable">
      <formula>NOT(ISERROR(SEARCH("No Aceptable",U14)))</formula>
    </cfRule>
    <cfRule type="containsText" priority="1917" dxfId="1" operator="containsText" text="No Aceptable o Aceptable con Control Especifico">
      <formula>NOT(ISERROR(SEARCH("No Aceptable o Aceptable con Control Especifico",U14)))</formula>
    </cfRule>
  </conditionalFormatting>
  <conditionalFormatting sqref="T14:T16">
    <cfRule type="cellIs" priority="1914" dxfId="0" operator="equal">
      <formula>"II"</formula>
    </cfRule>
  </conditionalFormatting>
  <conditionalFormatting sqref="P15:P16">
    <cfRule type="cellIs" priority="1676" operator="equal" stopIfTrue="1">
      <formula>"10, 25, 50, 100"</formula>
    </cfRule>
  </conditionalFormatting>
  <conditionalFormatting sqref="T24:U24">
    <cfRule type="cellIs" priority="1673" dxfId="8" operator="equal" stopIfTrue="1">
      <formula>"Muy Alto"</formula>
    </cfRule>
    <cfRule type="cellIs" priority="1674" dxfId="11" operator="equal" stopIfTrue="1">
      <formula>"Medio"</formula>
    </cfRule>
    <cfRule type="cellIs" priority="1675" dxfId="12" operator="equal" stopIfTrue="1">
      <formula>"Bajo"</formula>
    </cfRule>
  </conditionalFormatting>
  <conditionalFormatting sqref="T24:U24">
    <cfRule type="cellIs" priority="1672" dxfId="6" operator="equal" stopIfTrue="1">
      <formula>"Alto"</formula>
    </cfRule>
  </conditionalFormatting>
  <conditionalFormatting sqref="T24:U24">
    <cfRule type="cellIs" priority="1668" dxfId="12" operator="equal" stopIfTrue="1">
      <formula>"IV"</formula>
    </cfRule>
    <cfRule type="cellIs" priority="1669" dxfId="11" operator="equal" stopIfTrue="1">
      <formula>"III"</formula>
    </cfRule>
    <cfRule type="cellIs" priority="1670" dxfId="6" operator="equal" stopIfTrue="1">
      <formula>"II"</formula>
    </cfRule>
    <cfRule type="cellIs" priority="1671" dxfId="8" operator="equal" stopIfTrue="1">
      <formula>"I"</formula>
    </cfRule>
  </conditionalFormatting>
  <conditionalFormatting sqref="T24:U24">
    <cfRule type="cellIs" priority="1666" dxfId="8" operator="equal" stopIfTrue="1">
      <formula>"No Aceptable"</formula>
    </cfRule>
    <cfRule type="cellIs" priority="1667" dxfId="7" operator="equal" stopIfTrue="1">
      <formula>"Aceptable"</formula>
    </cfRule>
  </conditionalFormatting>
  <conditionalFormatting sqref="T24:U24">
    <cfRule type="cellIs" priority="1665" dxfId="6" operator="equal" stopIfTrue="1">
      <formula>"No Aceptable Con Control Especifico"</formula>
    </cfRule>
  </conditionalFormatting>
  <conditionalFormatting sqref="T24:U24">
    <cfRule type="cellIs" priority="1664" dxfId="5" operator="equal" stopIfTrue="1">
      <formula>"No Aceptable Con Control Esp."</formula>
    </cfRule>
  </conditionalFormatting>
  <conditionalFormatting sqref="P24">
    <cfRule type="cellIs" priority="1663" operator="equal" stopIfTrue="1">
      <formula>"10, 25, 50, 100"</formula>
    </cfRule>
  </conditionalFormatting>
  <conditionalFormatting sqref="U24">
    <cfRule type="containsText" priority="1662" dxfId="4" operator="containsText" text="Mejorable">
      <formula>NOT(ISERROR(SEARCH("Mejorable",U24)))</formula>
    </cfRule>
  </conditionalFormatting>
  <conditionalFormatting sqref="U24">
    <cfRule type="containsText" priority="1659" dxfId="0" operator="containsText" text="No Aceptable o Aceptable con Control Especifico">
      <formula>NOT(ISERROR(SEARCH("No Aceptable o Aceptable con Control Especifico",U24)))</formula>
    </cfRule>
    <cfRule type="containsText" priority="1660" dxfId="2" operator="containsText" text="No Aceptable">
      <formula>NOT(ISERROR(SEARCH("No Aceptable",U24)))</formula>
    </cfRule>
    <cfRule type="containsText" priority="1661" dxfId="1" operator="containsText" text="No Aceptable o Aceptable con Control Especifico">
      <formula>NOT(ISERROR(SEARCH("No Aceptable o Aceptable con Control Especifico",U24)))</formula>
    </cfRule>
  </conditionalFormatting>
  <conditionalFormatting sqref="T24">
    <cfRule type="cellIs" priority="1658" dxfId="0" operator="equal">
      <formula>"II"</formula>
    </cfRule>
  </conditionalFormatting>
  <conditionalFormatting sqref="P328">
    <cfRule type="cellIs" priority="673" operator="equal" stopIfTrue="1">
      <formula>"10, 25, 50, 100"</formula>
    </cfRule>
  </conditionalFormatting>
  <conditionalFormatting sqref="P303">
    <cfRule type="cellIs" priority="740" operator="equal" stopIfTrue="1">
      <formula>"10, 25, 50, 100"</formula>
    </cfRule>
  </conditionalFormatting>
  <conditionalFormatting sqref="P240">
    <cfRule type="cellIs" priority="873" operator="equal" stopIfTrue="1">
      <formula>"10, 25, 50, 100"</formula>
    </cfRule>
  </conditionalFormatting>
  <conditionalFormatting sqref="P133 P125:P126 P135:P154">
    <cfRule type="cellIs" priority="1147" operator="equal" stopIfTrue="1">
      <formula>"10, 25, 50, 100"</formula>
    </cfRule>
  </conditionalFormatting>
  <conditionalFormatting sqref="T240:U240">
    <cfRule type="cellIs" priority="883" dxfId="8" operator="equal" stopIfTrue="1">
      <formula>"Muy Alto"</formula>
    </cfRule>
    <cfRule type="cellIs" priority="884" dxfId="11" operator="equal" stopIfTrue="1">
      <formula>"Medio"</formula>
    </cfRule>
    <cfRule type="cellIs" priority="885" dxfId="12" operator="equal" stopIfTrue="1">
      <formula>"Bajo"</formula>
    </cfRule>
  </conditionalFormatting>
  <conditionalFormatting sqref="T240:U240">
    <cfRule type="cellIs" priority="882" dxfId="6" operator="equal" stopIfTrue="1">
      <formula>"Alto"</formula>
    </cfRule>
  </conditionalFormatting>
  <conditionalFormatting sqref="T240:U240">
    <cfRule type="cellIs" priority="878" dxfId="12" operator="equal" stopIfTrue="1">
      <formula>"IV"</formula>
    </cfRule>
    <cfRule type="cellIs" priority="879" dxfId="11" operator="equal" stopIfTrue="1">
      <formula>"III"</formula>
    </cfRule>
    <cfRule type="cellIs" priority="880" dxfId="6" operator="equal" stopIfTrue="1">
      <formula>"II"</formula>
    </cfRule>
    <cfRule type="cellIs" priority="881" dxfId="8" operator="equal" stopIfTrue="1">
      <formula>"I"</formula>
    </cfRule>
  </conditionalFormatting>
  <conditionalFormatting sqref="T240:U240">
    <cfRule type="cellIs" priority="876" dxfId="8" operator="equal" stopIfTrue="1">
      <formula>"No Aceptable"</formula>
    </cfRule>
    <cfRule type="cellIs" priority="877" dxfId="7" operator="equal" stopIfTrue="1">
      <formula>"Aceptable"</formula>
    </cfRule>
  </conditionalFormatting>
  <conditionalFormatting sqref="T240:U240">
    <cfRule type="cellIs" priority="875" dxfId="6" operator="equal" stopIfTrue="1">
      <formula>"No Aceptable Con Control Especifico"</formula>
    </cfRule>
  </conditionalFormatting>
  <conditionalFormatting sqref="T240:U240">
    <cfRule type="cellIs" priority="874" dxfId="5" operator="equal" stopIfTrue="1">
      <formula>"No Aceptable Con Control Esp."</formula>
    </cfRule>
  </conditionalFormatting>
  <conditionalFormatting sqref="T61:U82 T53:U54">
    <cfRule type="cellIs" priority="1303" dxfId="8" operator="equal" stopIfTrue="1">
      <formula>"Muy Alto"</formula>
    </cfRule>
    <cfRule type="cellIs" priority="1304" dxfId="11" operator="equal" stopIfTrue="1">
      <formula>"Medio"</formula>
    </cfRule>
    <cfRule type="cellIs" priority="1305" dxfId="12" operator="equal" stopIfTrue="1">
      <formula>"Bajo"</formula>
    </cfRule>
  </conditionalFormatting>
  <conditionalFormatting sqref="T61:U82 T53:U54">
    <cfRule type="cellIs" priority="1302" dxfId="6" operator="equal" stopIfTrue="1">
      <formula>"Alto"</formula>
    </cfRule>
  </conditionalFormatting>
  <conditionalFormatting sqref="T61:U82 T53:U54">
    <cfRule type="cellIs" priority="1298" dxfId="12" operator="equal" stopIfTrue="1">
      <formula>"IV"</formula>
    </cfRule>
    <cfRule type="cellIs" priority="1299" dxfId="11" operator="equal" stopIfTrue="1">
      <formula>"III"</formula>
    </cfRule>
    <cfRule type="cellIs" priority="1300" dxfId="6" operator="equal" stopIfTrue="1">
      <formula>"II"</formula>
    </cfRule>
    <cfRule type="cellIs" priority="1301" dxfId="8" operator="equal" stopIfTrue="1">
      <formula>"I"</formula>
    </cfRule>
  </conditionalFormatting>
  <conditionalFormatting sqref="T61:U82 T53:U54">
    <cfRule type="cellIs" priority="1296" dxfId="8" operator="equal" stopIfTrue="1">
      <formula>"No Aceptable"</formula>
    </cfRule>
    <cfRule type="cellIs" priority="1297" dxfId="7" operator="equal" stopIfTrue="1">
      <formula>"Aceptable"</formula>
    </cfRule>
  </conditionalFormatting>
  <conditionalFormatting sqref="T61:U82 T53:U54">
    <cfRule type="cellIs" priority="1295" dxfId="6" operator="equal" stopIfTrue="1">
      <formula>"No Aceptable Con Control Especifico"</formula>
    </cfRule>
  </conditionalFormatting>
  <conditionalFormatting sqref="T61:U82 T53:U54">
    <cfRule type="cellIs" priority="1294" dxfId="5" operator="equal" stopIfTrue="1">
      <formula>"No Aceptable Con Control Esp."</formula>
    </cfRule>
  </conditionalFormatting>
  <conditionalFormatting sqref="P61 P53:P54 P63:P82">
    <cfRule type="cellIs" priority="1293" operator="equal" stopIfTrue="1">
      <formula>"10, 25, 50, 100"</formula>
    </cfRule>
  </conditionalFormatting>
  <conditionalFormatting sqref="U61:U82 U53:U54">
    <cfRule type="containsText" priority="1292" dxfId="4" operator="containsText" text="Mejorable">
      <formula>NOT(ISERROR(SEARCH("Mejorable",U53)))</formula>
    </cfRule>
  </conditionalFormatting>
  <conditionalFormatting sqref="U61:U82 U53:U54">
    <cfRule type="containsText" priority="1289" dxfId="0" operator="containsText" text="No Aceptable o Aceptable con Control Especifico">
      <formula>NOT(ISERROR(SEARCH("No Aceptable o Aceptable con Control Especifico",U53)))</formula>
    </cfRule>
    <cfRule type="containsText" priority="1290" dxfId="2" operator="containsText" text="No Aceptable">
      <formula>NOT(ISERROR(SEARCH("No Aceptable",U53)))</formula>
    </cfRule>
    <cfRule type="containsText" priority="1291" dxfId="1" operator="containsText" text="No Aceptable o Aceptable con Control Especifico">
      <formula>NOT(ISERROR(SEARCH("No Aceptable o Aceptable con Control Especifico",U53)))</formula>
    </cfRule>
  </conditionalFormatting>
  <conditionalFormatting sqref="T61:T82 T53:T54">
    <cfRule type="cellIs" priority="1288" dxfId="0" operator="equal">
      <formula>"II"</formula>
    </cfRule>
  </conditionalFormatting>
  <conditionalFormatting sqref="T55:U55">
    <cfRule type="cellIs" priority="1285" dxfId="8" operator="equal" stopIfTrue="1">
      <formula>"Muy Alto"</formula>
    </cfRule>
    <cfRule type="cellIs" priority="1286" dxfId="11" operator="equal" stopIfTrue="1">
      <formula>"Medio"</formula>
    </cfRule>
    <cfRule type="cellIs" priority="1287" dxfId="12" operator="equal" stopIfTrue="1">
      <formula>"Bajo"</formula>
    </cfRule>
  </conditionalFormatting>
  <conditionalFormatting sqref="T55:U55">
    <cfRule type="cellIs" priority="1284" dxfId="6" operator="equal" stopIfTrue="1">
      <formula>"Alto"</formula>
    </cfRule>
  </conditionalFormatting>
  <conditionalFormatting sqref="T55:U55">
    <cfRule type="cellIs" priority="1280" dxfId="12" operator="equal" stopIfTrue="1">
      <formula>"IV"</formula>
    </cfRule>
    <cfRule type="cellIs" priority="1281" dxfId="11" operator="equal" stopIfTrue="1">
      <formula>"III"</formula>
    </cfRule>
    <cfRule type="cellIs" priority="1282" dxfId="6" operator="equal" stopIfTrue="1">
      <formula>"II"</formula>
    </cfRule>
    <cfRule type="cellIs" priority="1283" dxfId="8" operator="equal" stopIfTrue="1">
      <formula>"I"</formula>
    </cfRule>
  </conditionalFormatting>
  <conditionalFormatting sqref="T55:U55">
    <cfRule type="cellIs" priority="1278" dxfId="8" operator="equal" stopIfTrue="1">
      <formula>"No Aceptable"</formula>
    </cfRule>
    <cfRule type="cellIs" priority="1279" dxfId="7" operator="equal" stopIfTrue="1">
      <formula>"Aceptable"</formula>
    </cfRule>
  </conditionalFormatting>
  <conditionalFormatting sqref="T55:U55">
    <cfRule type="cellIs" priority="1277" dxfId="6" operator="equal" stopIfTrue="1">
      <formula>"No Aceptable Con Control Especifico"</formula>
    </cfRule>
  </conditionalFormatting>
  <conditionalFormatting sqref="T55:U55">
    <cfRule type="cellIs" priority="1276" dxfId="5" operator="equal" stopIfTrue="1">
      <formula>"No Aceptable Con Control Esp."</formula>
    </cfRule>
  </conditionalFormatting>
  <conditionalFormatting sqref="P55">
    <cfRule type="cellIs" priority="1275" operator="equal" stopIfTrue="1">
      <formula>"10, 25, 50, 100"</formula>
    </cfRule>
  </conditionalFormatting>
  <conditionalFormatting sqref="U55">
    <cfRule type="containsText" priority="1274" dxfId="4" operator="containsText" text="Mejorable">
      <formula>NOT(ISERROR(SEARCH("Mejorable",U55)))</formula>
    </cfRule>
  </conditionalFormatting>
  <conditionalFormatting sqref="U55">
    <cfRule type="containsText" priority="1271" dxfId="0" operator="containsText" text="No Aceptable o Aceptable con Control Especifico">
      <formula>NOT(ISERROR(SEARCH("No Aceptable o Aceptable con Control Especifico",U55)))</formula>
    </cfRule>
    <cfRule type="containsText" priority="1272" dxfId="2" operator="containsText" text="No Aceptable">
      <formula>NOT(ISERROR(SEARCH("No Aceptable",U55)))</formula>
    </cfRule>
    <cfRule type="containsText" priority="1273" dxfId="1" operator="containsText" text="No Aceptable o Aceptable con Control Especifico">
      <formula>NOT(ISERROR(SEARCH("No Aceptable o Aceptable con Control Especifico",U55)))</formula>
    </cfRule>
  </conditionalFormatting>
  <conditionalFormatting sqref="T55">
    <cfRule type="cellIs" priority="1270" dxfId="0" operator="equal">
      <formula>"II"</formula>
    </cfRule>
  </conditionalFormatting>
  <conditionalFormatting sqref="T50:U52">
    <cfRule type="cellIs" priority="1267" dxfId="8" operator="equal" stopIfTrue="1">
      <formula>"Muy Alto"</formula>
    </cfRule>
    <cfRule type="cellIs" priority="1268" dxfId="11" operator="equal" stopIfTrue="1">
      <formula>"Medio"</formula>
    </cfRule>
    <cfRule type="cellIs" priority="1269" dxfId="12" operator="equal" stopIfTrue="1">
      <formula>"Bajo"</formula>
    </cfRule>
  </conditionalFormatting>
  <conditionalFormatting sqref="T50:U52">
    <cfRule type="cellIs" priority="1266" dxfId="6" operator="equal" stopIfTrue="1">
      <formula>"Alto"</formula>
    </cfRule>
  </conditionalFormatting>
  <conditionalFormatting sqref="T50:U52">
    <cfRule type="cellIs" priority="1262" dxfId="12" operator="equal" stopIfTrue="1">
      <formula>"IV"</formula>
    </cfRule>
    <cfRule type="cellIs" priority="1263" dxfId="11" operator="equal" stopIfTrue="1">
      <formula>"III"</formula>
    </cfRule>
    <cfRule type="cellIs" priority="1264" dxfId="6" operator="equal" stopIfTrue="1">
      <formula>"II"</formula>
    </cfRule>
    <cfRule type="cellIs" priority="1265" dxfId="8" operator="equal" stopIfTrue="1">
      <formula>"I"</formula>
    </cfRule>
  </conditionalFormatting>
  <conditionalFormatting sqref="T50:U52">
    <cfRule type="cellIs" priority="1260" dxfId="8" operator="equal" stopIfTrue="1">
      <formula>"No Aceptable"</formula>
    </cfRule>
    <cfRule type="cellIs" priority="1261" dxfId="7" operator="equal" stopIfTrue="1">
      <formula>"Aceptable"</formula>
    </cfRule>
  </conditionalFormatting>
  <conditionalFormatting sqref="T50:U52">
    <cfRule type="cellIs" priority="1259" dxfId="6" operator="equal" stopIfTrue="1">
      <formula>"No Aceptable Con Control Especifico"</formula>
    </cfRule>
  </conditionalFormatting>
  <conditionalFormatting sqref="T50:U52">
    <cfRule type="cellIs" priority="1258" dxfId="5" operator="equal" stopIfTrue="1">
      <formula>"No Aceptable Con Control Esp."</formula>
    </cfRule>
  </conditionalFormatting>
  <conditionalFormatting sqref="P50">
    <cfRule type="cellIs" priority="1257" operator="equal" stopIfTrue="1">
      <formula>"10, 25, 50, 100"</formula>
    </cfRule>
  </conditionalFormatting>
  <conditionalFormatting sqref="U50:U52">
    <cfRule type="containsText" priority="1256" dxfId="4" operator="containsText" text="Mejorable">
      <formula>NOT(ISERROR(SEARCH("Mejorable",U50)))</formula>
    </cfRule>
  </conditionalFormatting>
  <conditionalFormatting sqref="U50:U52">
    <cfRule type="containsText" priority="1253" dxfId="0" operator="containsText" text="No Aceptable o Aceptable con Control Especifico">
      <formula>NOT(ISERROR(SEARCH("No Aceptable o Aceptable con Control Especifico",U50)))</formula>
    </cfRule>
    <cfRule type="containsText" priority="1254" dxfId="2" operator="containsText" text="No Aceptable">
      <formula>NOT(ISERROR(SEARCH("No Aceptable",U50)))</formula>
    </cfRule>
    <cfRule type="containsText" priority="1255" dxfId="1" operator="containsText" text="No Aceptable o Aceptable con Control Especifico">
      <formula>NOT(ISERROR(SEARCH("No Aceptable o Aceptable con Control Especifico",U50)))</formula>
    </cfRule>
  </conditionalFormatting>
  <conditionalFormatting sqref="T50:T52">
    <cfRule type="cellIs" priority="1252" dxfId="0" operator="equal">
      <formula>"II"</formula>
    </cfRule>
  </conditionalFormatting>
  <conditionalFormatting sqref="P51:P52">
    <cfRule type="cellIs" priority="1251" operator="equal" stopIfTrue="1">
      <formula>"10, 25, 50, 100"</formula>
    </cfRule>
  </conditionalFormatting>
  <conditionalFormatting sqref="T60:U60">
    <cfRule type="cellIs" priority="1248" dxfId="8" operator="equal" stopIfTrue="1">
      <formula>"Muy Alto"</formula>
    </cfRule>
    <cfRule type="cellIs" priority="1249" dxfId="11" operator="equal" stopIfTrue="1">
      <formula>"Medio"</formula>
    </cfRule>
    <cfRule type="cellIs" priority="1250" dxfId="12" operator="equal" stopIfTrue="1">
      <formula>"Bajo"</formula>
    </cfRule>
  </conditionalFormatting>
  <conditionalFormatting sqref="T60:U60">
    <cfRule type="cellIs" priority="1247" dxfId="6" operator="equal" stopIfTrue="1">
      <formula>"Alto"</formula>
    </cfRule>
  </conditionalFormatting>
  <conditionalFormatting sqref="T60:U60">
    <cfRule type="cellIs" priority="1243" dxfId="12" operator="equal" stopIfTrue="1">
      <formula>"IV"</formula>
    </cfRule>
    <cfRule type="cellIs" priority="1244" dxfId="11" operator="equal" stopIfTrue="1">
      <formula>"III"</formula>
    </cfRule>
    <cfRule type="cellIs" priority="1245" dxfId="6" operator="equal" stopIfTrue="1">
      <formula>"II"</formula>
    </cfRule>
    <cfRule type="cellIs" priority="1246" dxfId="8" operator="equal" stopIfTrue="1">
      <formula>"I"</formula>
    </cfRule>
  </conditionalFormatting>
  <conditionalFormatting sqref="T60:U60">
    <cfRule type="cellIs" priority="1241" dxfId="8" operator="equal" stopIfTrue="1">
      <formula>"No Aceptable"</formula>
    </cfRule>
    <cfRule type="cellIs" priority="1242" dxfId="7" operator="equal" stopIfTrue="1">
      <formula>"Aceptable"</formula>
    </cfRule>
  </conditionalFormatting>
  <conditionalFormatting sqref="T60:U60">
    <cfRule type="cellIs" priority="1240" dxfId="6" operator="equal" stopIfTrue="1">
      <formula>"No Aceptable Con Control Especifico"</formula>
    </cfRule>
  </conditionalFormatting>
  <conditionalFormatting sqref="T60:U60">
    <cfRule type="cellIs" priority="1239" dxfId="5" operator="equal" stopIfTrue="1">
      <formula>"No Aceptable Con Control Esp."</formula>
    </cfRule>
  </conditionalFormatting>
  <conditionalFormatting sqref="P60">
    <cfRule type="cellIs" priority="1238" operator="equal" stopIfTrue="1">
      <formula>"10, 25, 50, 100"</formula>
    </cfRule>
  </conditionalFormatting>
  <conditionalFormatting sqref="U60">
    <cfRule type="containsText" priority="1237" dxfId="4" operator="containsText" text="Mejorable">
      <formula>NOT(ISERROR(SEARCH("Mejorable",U60)))</formula>
    </cfRule>
  </conditionalFormatting>
  <conditionalFormatting sqref="U60">
    <cfRule type="containsText" priority="1234" dxfId="0" operator="containsText" text="No Aceptable o Aceptable con Control Especifico">
      <formula>NOT(ISERROR(SEARCH("No Aceptable o Aceptable con Control Especifico",U60)))</formula>
    </cfRule>
    <cfRule type="containsText" priority="1235" dxfId="2" operator="containsText" text="No Aceptable">
      <formula>NOT(ISERROR(SEARCH("No Aceptable",U60)))</formula>
    </cfRule>
    <cfRule type="containsText" priority="1236" dxfId="1" operator="containsText" text="No Aceptable o Aceptable con Control Especifico">
      <formula>NOT(ISERROR(SEARCH("No Aceptable o Aceptable con Control Especifico",U60)))</formula>
    </cfRule>
  </conditionalFormatting>
  <conditionalFormatting sqref="T60">
    <cfRule type="cellIs" priority="1233" dxfId="0" operator="equal">
      <formula>"II"</formula>
    </cfRule>
  </conditionalFormatting>
  <conditionalFormatting sqref="T97:U118 T89:U90">
    <cfRule type="cellIs" priority="1230" dxfId="8" operator="equal" stopIfTrue="1">
      <formula>"Muy Alto"</formula>
    </cfRule>
    <cfRule type="cellIs" priority="1231" dxfId="11" operator="equal" stopIfTrue="1">
      <formula>"Medio"</formula>
    </cfRule>
    <cfRule type="cellIs" priority="1232" dxfId="12" operator="equal" stopIfTrue="1">
      <formula>"Bajo"</formula>
    </cfRule>
  </conditionalFormatting>
  <conditionalFormatting sqref="T97:U118 T89:U90">
    <cfRule type="cellIs" priority="1229" dxfId="6" operator="equal" stopIfTrue="1">
      <formula>"Alto"</formula>
    </cfRule>
  </conditionalFormatting>
  <conditionalFormatting sqref="T97:U118 T89:U90">
    <cfRule type="cellIs" priority="1225" dxfId="12" operator="equal" stopIfTrue="1">
      <formula>"IV"</formula>
    </cfRule>
    <cfRule type="cellIs" priority="1226" dxfId="11" operator="equal" stopIfTrue="1">
      <formula>"III"</formula>
    </cfRule>
    <cfRule type="cellIs" priority="1227" dxfId="6" operator="equal" stopIfTrue="1">
      <formula>"II"</formula>
    </cfRule>
    <cfRule type="cellIs" priority="1228" dxfId="8" operator="equal" stopIfTrue="1">
      <formula>"I"</formula>
    </cfRule>
  </conditionalFormatting>
  <conditionalFormatting sqref="T97:U118 T89:U90">
    <cfRule type="cellIs" priority="1223" dxfId="8" operator="equal" stopIfTrue="1">
      <formula>"No Aceptable"</formula>
    </cfRule>
    <cfRule type="cellIs" priority="1224" dxfId="7" operator="equal" stopIfTrue="1">
      <formula>"Aceptable"</formula>
    </cfRule>
  </conditionalFormatting>
  <conditionalFormatting sqref="T97:U118 T89:U90">
    <cfRule type="cellIs" priority="1222" dxfId="6" operator="equal" stopIfTrue="1">
      <formula>"No Aceptable Con Control Especifico"</formula>
    </cfRule>
  </conditionalFormatting>
  <conditionalFormatting sqref="T97:U118 T89:U90">
    <cfRule type="cellIs" priority="1221" dxfId="5" operator="equal" stopIfTrue="1">
      <formula>"No Aceptable Con Control Esp."</formula>
    </cfRule>
  </conditionalFormatting>
  <conditionalFormatting sqref="P97:P118 P89:P90">
    <cfRule type="cellIs" priority="1220" operator="equal" stopIfTrue="1">
      <formula>"10, 25, 50, 100"</formula>
    </cfRule>
  </conditionalFormatting>
  <conditionalFormatting sqref="U97:U118 U89:U90">
    <cfRule type="containsText" priority="1219" dxfId="4" operator="containsText" text="Mejorable">
      <formula>NOT(ISERROR(SEARCH("Mejorable",U89)))</formula>
    </cfRule>
  </conditionalFormatting>
  <conditionalFormatting sqref="U97:U118 U89:U90">
    <cfRule type="containsText" priority="1216" dxfId="0" operator="containsText" text="No Aceptable o Aceptable con Control Especifico">
      <formula>NOT(ISERROR(SEARCH("No Aceptable o Aceptable con Control Especifico",U89)))</formula>
    </cfRule>
    <cfRule type="containsText" priority="1217" dxfId="2" operator="containsText" text="No Aceptable">
      <formula>NOT(ISERROR(SEARCH("No Aceptable",U89)))</formula>
    </cfRule>
    <cfRule type="containsText" priority="1218" dxfId="1" operator="containsText" text="No Aceptable o Aceptable con Control Especifico">
      <formula>NOT(ISERROR(SEARCH("No Aceptable o Aceptable con Control Especifico",U89)))</formula>
    </cfRule>
  </conditionalFormatting>
  <conditionalFormatting sqref="T97:T118 T89:T90">
    <cfRule type="cellIs" priority="1215" dxfId="0" operator="equal">
      <formula>"II"</formula>
    </cfRule>
  </conditionalFormatting>
  <conditionalFormatting sqref="T91:U91">
    <cfRule type="cellIs" priority="1212" dxfId="8" operator="equal" stopIfTrue="1">
      <formula>"Muy Alto"</formula>
    </cfRule>
    <cfRule type="cellIs" priority="1213" dxfId="11" operator="equal" stopIfTrue="1">
      <formula>"Medio"</formula>
    </cfRule>
    <cfRule type="cellIs" priority="1214" dxfId="12" operator="equal" stopIfTrue="1">
      <formula>"Bajo"</formula>
    </cfRule>
  </conditionalFormatting>
  <conditionalFormatting sqref="T91:U91">
    <cfRule type="cellIs" priority="1211" dxfId="6" operator="equal" stopIfTrue="1">
      <formula>"Alto"</formula>
    </cfRule>
  </conditionalFormatting>
  <conditionalFormatting sqref="T91:U91">
    <cfRule type="cellIs" priority="1207" dxfId="12" operator="equal" stopIfTrue="1">
      <formula>"IV"</formula>
    </cfRule>
    <cfRule type="cellIs" priority="1208" dxfId="11" operator="equal" stopIfTrue="1">
      <formula>"III"</formula>
    </cfRule>
    <cfRule type="cellIs" priority="1209" dxfId="6" operator="equal" stopIfTrue="1">
      <formula>"II"</formula>
    </cfRule>
    <cfRule type="cellIs" priority="1210" dxfId="8" operator="equal" stopIfTrue="1">
      <formula>"I"</formula>
    </cfRule>
  </conditionalFormatting>
  <conditionalFormatting sqref="T91:U91">
    <cfRule type="cellIs" priority="1205" dxfId="8" operator="equal" stopIfTrue="1">
      <formula>"No Aceptable"</formula>
    </cfRule>
    <cfRule type="cellIs" priority="1206" dxfId="7" operator="equal" stopIfTrue="1">
      <formula>"Aceptable"</formula>
    </cfRule>
  </conditionalFormatting>
  <conditionalFormatting sqref="T91:U91">
    <cfRule type="cellIs" priority="1204" dxfId="6" operator="equal" stopIfTrue="1">
      <formula>"No Aceptable Con Control Especifico"</formula>
    </cfRule>
  </conditionalFormatting>
  <conditionalFormatting sqref="T91:U91">
    <cfRule type="cellIs" priority="1203" dxfId="5" operator="equal" stopIfTrue="1">
      <formula>"No Aceptable Con Control Esp."</formula>
    </cfRule>
  </conditionalFormatting>
  <conditionalFormatting sqref="P91">
    <cfRule type="cellIs" priority="1202" operator="equal" stopIfTrue="1">
      <formula>"10, 25, 50, 100"</formula>
    </cfRule>
  </conditionalFormatting>
  <conditionalFormatting sqref="U91">
    <cfRule type="containsText" priority="1201" dxfId="4" operator="containsText" text="Mejorable">
      <formula>NOT(ISERROR(SEARCH("Mejorable",U91)))</formula>
    </cfRule>
  </conditionalFormatting>
  <conditionalFormatting sqref="U91">
    <cfRule type="containsText" priority="1198" dxfId="0" operator="containsText" text="No Aceptable o Aceptable con Control Especifico">
      <formula>NOT(ISERROR(SEARCH("No Aceptable o Aceptable con Control Especifico",U91)))</formula>
    </cfRule>
    <cfRule type="containsText" priority="1199" dxfId="2" operator="containsText" text="No Aceptable">
      <formula>NOT(ISERROR(SEARCH("No Aceptable",U91)))</formula>
    </cfRule>
    <cfRule type="containsText" priority="1200" dxfId="1" operator="containsText" text="No Aceptable o Aceptable con Control Especifico">
      <formula>NOT(ISERROR(SEARCH("No Aceptable o Aceptable con Control Especifico",U91)))</formula>
    </cfRule>
  </conditionalFormatting>
  <conditionalFormatting sqref="T91">
    <cfRule type="cellIs" priority="1197" dxfId="0" operator="equal">
      <formula>"II"</formula>
    </cfRule>
  </conditionalFormatting>
  <conditionalFormatting sqref="T86:U88">
    <cfRule type="cellIs" priority="1194" dxfId="8" operator="equal" stopIfTrue="1">
      <formula>"Muy Alto"</formula>
    </cfRule>
    <cfRule type="cellIs" priority="1195" dxfId="11" operator="equal" stopIfTrue="1">
      <formula>"Medio"</formula>
    </cfRule>
    <cfRule type="cellIs" priority="1196" dxfId="12" operator="equal" stopIfTrue="1">
      <formula>"Bajo"</formula>
    </cfRule>
  </conditionalFormatting>
  <conditionalFormatting sqref="T86:U88">
    <cfRule type="cellIs" priority="1193" dxfId="6" operator="equal" stopIfTrue="1">
      <formula>"Alto"</formula>
    </cfRule>
  </conditionalFormatting>
  <conditionalFormatting sqref="T86:U88">
    <cfRule type="cellIs" priority="1189" dxfId="12" operator="equal" stopIfTrue="1">
      <formula>"IV"</formula>
    </cfRule>
    <cfRule type="cellIs" priority="1190" dxfId="11" operator="equal" stopIfTrue="1">
      <formula>"III"</formula>
    </cfRule>
    <cfRule type="cellIs" priority="1191" dxfId="6" operator="equal" stopIfTrue="1">
      <formula>"II"</formula>
    </cfRule>
    <cfRule type="cellIs" priority="1192" dxfId="8" operator="equal" stopIfTrue="1">
      <formula>"I"</formula>
    </cfRule>
  </conditionalFormatting>
  <conditionalFormatting sqref="T86:U88">
    <cfRule type="cellIs" priority="1187" dxfId="8" operator="equal" stopIfTrue="1">
      <formula>"No Aceptable"</formula>
    </cfRule>
    <cfRule type="cellIs" priority="1188" dxfId="7" operator="equal" stopIfTrue="1">
      <formula>"Aceptable"</formula>
    </cfRule>
  </conditionalFormatting>
  <conditionalFormatting sqref="T86:U88">
    <cfRule type="cellIs" priority="1186" dxfId="6" operator="equal" stopIfTrue="1">
      <formula>"No Aceptable Con Control Especifico"</formula>
    </cfRule>
  </conditionalFormatting>
  <conditionalFormatting sqref="T86:U88">
    <cfRule type="cellIs" priority="1185" dxfId="5" operator="equal" stopIfTrue="1">
      <formula>"No Aceptable Con Control Esp."</formula>
    </cfRule>
  </conditionalFormatting>
  <conditionalFormatting sqref="P86">
    <cfRule type="cellIs" priority="1184" operator="equal" stopIfTrue="1">
      <formula>"10, 25, 50, 100"</formula>
    </cfRule>
  </conditionalFormatting>
  <conditionalFormatting sqref="U86:U88">
    <cfRule type="containsText" priority="1183" dxfId="4" operator="containsText" text="Mejorable">
      <formula>NOT(ISERROR(SEARCH("Mejorable",U86)))</formula>
    </cfRule>
  </conditionalFormatting>
  <conditionalFormatting sqref="U86:U88">
    <cfRule type="containsText" priority="1180" dxfId="0" operator="containsText" text="No Aceptable o Aceptable con Control Especifico">
      <formula>NOT(ISERROR(SEARCH("No Aceptable o Aceptable con Control Especifico",U86)))</formula>
    </cfRule>
    <cfRule type="containsText" priority="1181" dxfId="2" operator="containsText" text="No Aceptable">
      <formula>NOT(ISERROR(SEARCH("No Aceptable",U86)))</formula>
    </cfRule>
    <cfRule type="containsText" priority="1182" dxfId="1" operator="containsText" text="No Aceptable o Aceptable con Control Especifico">
      <formula>NOT(ISERROR(SEARCH("No Aceptable o Aceptable con Control Especifico",U86)))</formula>
    </cfRule>
  </conditionalFormatting>
  <conditionalFormatting sqref="T86:T88">
    <cfRule type="cellIs" priority="1179" dxfId="0" operator="equal">
      <formula>"II"</formula>
    </cfRule>
  </conditionalFormatting>
  <conditionalFormatting sqref="P87:P88">
    <cfRule type="cellIs" priority="1178" operator="equal" stopIfTrue="1">
      <formula>"10, 25, 50, 100"</formula>
    </cfRule>
  </conditionalFormatting>
  <conditionalFormatting sqref="T96:U96">
    <cfRule type="cellIs" priority="1175" dxfId="8" operator="equal" stopIfTrue="1">
      <formula>"Muy Alto"</formula>
    </cfRule>
    <cfRule type="cellIs" priority="1176" dxfId="11" operator="equal" stopIfTrue="1">
      <formula>"Medio"</formula>
    </cfRule>
    <cfRule type="cellIs" priority="1177" dxfId="12" operator="equal" stopIfTrue="1">
      <formula>"Bajo"</formula>
    </cfRule>
  </conditionalFormatting>
  <conditionalFormatting sqref="T96:U96">
    <cfRule type="cellIs" priority="1174" dxfId="6" operator="equal" stopIfTrue="1">
      <formula>"Alto"</formula>
    </cfRule>
  </conditionalFormatting>
  <conditionalFormatting sqref="T96:U96">
    <cfRule type="cellIs" priority="1170" dxfId="12" operator="equal" stopIfTrue="1">
      <formula>"IV"</formula>
    </cfRule>
    <cfRule type="cellIs" priority="1171" dxfId="11" operator="equal" stopIfTrue="1">
      <formula>"III"</formula>
    </cfRule>
    <cfRule type="cellIs" priority="1172" dxfId="6" operator="equal" stopIfTrue="1">
      <formula>"II"</formula>
    </cfRule>
    <cfRule type="cellIs" priority="1173" dxfId="8" operator="equal" stopIfTrue="1">
      <formula>"I"</formula>
    </cfRule>
  </conditionalFormatting>
  <conditionalFormatting sqref="T96:U96">
    <cfRule type="cellIs" priority="1168" dxfId="8" operator="equal" stopIfTrue="1">
      <formula>"No Aceptable"</formula>
    </cfRule>
    <cfRule type="cellIs" priority="1169" dxfId="7" operator="equal" stopIfTrue="1">
      <formula>"Aceptable"</formula>
    </cfRule>
  </conditionalFormatting>
  <conditionalFormatting sqref="T96:U96">
    <cfRule type="cellIs" priority="1167" dxfId="6" operator="equal" stopIfTrue="1">
      <formula>"No Aceptable Con Control Especifico"</formula>
    </cfRule>
  </conditionalFormatting>
  <conditionalFormatting sqref="T96:U96">
    <cfRule type="cellIs" priority="1166" dxfId="5" operator="equal" stopIfTrue="1">
      <formula>"No Aceptable Con Control Esp."</formula>
    </cfRule>
  </conditionalFormatting>
  <conditionalFormatting sqref="P96">
    <cfRule type="cellIs" priority="1165" operator="equal" stopIfTrue="1">
      <formula>"10, 25, 50, 100"</formula>
    </cfRule>
  </conditionalFormatting>
  <conditionalFormatting sqref="U96">
    <cfRule type="containsText" priority="1164" dxfId="4" operator="containsText" text="Mejorable">
      <formula>NOT(ISERROR(SEARCH("Mejorable",U96)))</formula>
    </cfRule>
  </conditionalFormatting>
  <conditionalFormatting sqref="U96">
    <cfRule type="containsText" priority="1161" dxfId="0" operator="containsText" text="No Aceptable o Aceptable con Control Especifico">
      <formula>NOT(ISERROR(SEARCH("No Aceptable o Aceptable con Control Especifico",U96)))</formula>
    </cfRule>
    <cfRule type="containsText" priority="1162" dxfId="2" operator="containsText" text="No Aceptable">
      <formula>NOT(ISERROR(SEARCH("No Aceptable",U96)))</formula>
    </cfRule>
    <cfRule type="containsText" priority="1163" dxfId="1" operator="containsText" text="No Aceptable o Aceptable con Control Especifico">
      <formula>NOT(ISERROR(SEARCH("No Aceptable o Aceptable con Control Especifico",U96)))</formula>
    </cfRule>
  </conditionalFormatting>
  <conditionalFormatting sqref="T96">
    <cfRule type="cellIs" priority="1160" dxfId="0" operator="equal">
      <formula>"II"</formula>
    </cfRule>
  </conditionalFormatting>
  <conditionalFormatting sqref="T133:U154 T125:U126">
    <cfRule type="cellIs" priority="1157" dxfId="8" operator="equal" stopIfTrue="1">
      <formula>"Muy Alto"</formula>
    </cfRule>
    <cfRule type="cellIs" priority="1158" dxfId="11" operator="equal" stopIfTrue="1">
      <formula>"Medio"</formula>
    </cfRule>
    <cfRule type="cellIs" priority="1159" dxfId="12" operator="equal" stopIfTrue="1">
      <formula>"Bajo"</formula>
    </cfRule>
  </conditionalFormatting>
  <conditionalFormatting sqref="T133:U154 T125:U126">
    <cfRule type="cellIs" priority="1156" dxfId="6" operator="equal" stopIfTrue="1">
      <formula>"Alto"</formula>
    </cfRule>
  </conditionalFormatting>
  <conditionalFormatting sqref="T133:U154 T125:U126">
    <cfRule type="cellIs" priority="1152" dxfId="12" operator="equal" stopIfTrue="1">
      <formula>"IV"</formula>
    </cfRule>
    <cfRule type="cellIs" priority="1153" dxfId="11" operator="equal" stopIfTrue="1">
      <formula>"III"</formula>
    </cfRule>
    <cfRule type="cellIs" priority="1154" dxfId="6" operator="equal" stopIfTrue="1">
      <formula>"II"</formula>
    </cfRule>
    <cfRule type="cellIs" priority="1155" dxfId="8" operator="equal" stopIfTrue="1">
      <formula>"I"</formula>
    </cfRule>
  </conditionalFormatting>
  <conditionalFormatting sqref="T133:U154 T125:U126">
    <cfRule type="cellIs" priority="1150" dxfId="8" operator="equal" stopIfTrue="1">
      <formula>"No Aceptable"</formula>
    </cfRule>
    <cfRule type="cellIs" priority="1151" dxfId="7" operator="equal" stopIfTrue="1">
      <formula>"Aceptable"</formula>
    </cfRule>
  </conditionalFormatting>
  <conditionalFormatting sqref="T133:U154 T125:U126">
    <cfRule type="cellIs" priority="1149" dxfId="6" operator="equal" stopIfTrue="1">
      <formula>"No Aceptable Con Control Especifico"</formula>
    </cfRule>
  </conditionalFormatting>
  <conditionalFormatting sqref="T133:U154 T125:U126">
    <cfRule type="cellIs" priority="1148" dxfId="5" operator="equal" stopIfTrue="1">
      <formula>"No Aceptable Con Control Esp."</formula>
    </cfRule>
  </conditionalFormatting>
  <conditionalFormatting sqref="U133:U154 U125:U126">
    <cfRule type="containsText" priority="1146" dxfId="4" operator="containsText" text="Mejorable">
      <formula>NOT(ISERROR(SEARCH("Mejorable",U125)))</formula>
    </cfRule>
  </conditionalFormatting>
  <conditionalFormatting sqref="U133:U154 U125:U126">
    <cfRule type="containsText" priority="1143" dxfId="0" operator="containsText" text="No Aceptable o Aceptable con Control Especifico">
      <formula>NOT(ISERROR(SEARCH("No Aceptable o Aceptable con Control Especifico",U125)))</formula>
    </cfRule>
    <cfRule type="containsText" priority="1144" dxfId="2" operator="containsText" text="No Aceptable">
      <formula>NOT(ISERROR(SEARCH("No Aceptable",U125)))</formula>
    </cfRule>
    <cfRule type="containsText" priority="1145" dxfId="1" operator="containsText" text="No Aceptable o Aceptable con Control Especifico">
      <formula>NOT(ISERROR(SEARCH("No Aceptable o Aceptable con Control Especifico",U125)))</formula>
    </cfRule>
  </conditionalFormatting>
  <conditionalFormatting sqref="T133:T154 T125:T126">
    <cfRule type="cellIs" priority="1142" dxfId="0" operator="equal">
      <formula>"II"</formula>
    </cfRule>
  </conditionalFormatting>
  <conditionalFormatting sqref="T127:U127">
    <cfRule type="cellIs" priority="1139" dxfId="8" operator="equal" stopIfTrue="1">
      <formula>"Muy Alto"</formula>
    </cfRule>
    <cfRule type="cellIs" priority="1140" dxfId="11" operator="equal" stopIfTrue="1">
      <formula>"Medio"</formula>
    </cfRule>
    <cfRule type="cellIs" priority="1141" dxfId="12" operator="equal" stopIfTrue="1">
      <formula>"Bajo"</formula>
    </cfRule>
  </conditionalFormatting>
  <conditionalFormatting sqref="T127:U127">
    <cfRule type="cellIs" priority="1138" dxfId="6" operator="equal" stopIfTrue="1">
      <formula>"Alto"</formula>
    </cfRule>
  </conditionalFormatting>
  <conditionalFormatting sqref="T127:U127">
    <cfRule type="cellIs" priority="1134" dxfId="12" operator="equal" stopIfTrue="1">
      <formula>"IV"</formula>
    </cfRule>
    <cfRule type="cellIs" priority="1135" dxfId="11" operator="equal" stopIfTrue="1">
      <formula>"III"</formula>
    </cfRule>
    <cfRule type="cellIs" priority="1136" dxfId="6" operator="equal" stopIfTrue="1">
      <formula>"II"</formula>
    </cfRule>
    <cfRule type="cellIs" priority="1137" dxfId="8" operator="equal" stopIfTrue="1">
      <formula>"I"</formula>
    </cfRule>
  </conditionalFormatting>
  <conditionalFormatting sqref="T127:U127">
    <cfRule type="cellIs" priority="1132" dxfId="8" operator="equal" stopIfTrue="1">
      <formula>"No Aceptable"</formula>
    </cfRule>
    <cfRule type="cellIs" priority="1133" dxfId="7" operator="equal" stopIfTrue="1">
      <formula>"Aceptable"</formula>
    </cfRule>
  </conditionalFormatting>
  <conditionalFormatting sqref="T127:U127">
    <cfRule type="cellIs" priority="1131" dxfId="6" operator="equal" stopIfTrue="1">
      <formula>"No Aceptable Con Control Especifico"</formula>
    </cfRule>
  </conditionalFormatting>
  <conditionalFormatting sqref="T127:U127">
    <cfRule type="cellIs" priority="1130" dxfId="5" operator="equal" stopIfTrue="1">
      <formula>"No Aceptable Con Control Esp."</formula>
    </cfRule>
  </conditionalFormatting>
  <conditionalFormatting sqref="P127">
    <cfRule type="cellIs" priority="1129" operator="equal" stopIfTrue="1">
      <formula>"10, 25, 50, 100"</formula>
    </cfRule>
  </conditionalFormatting>
  <conditionalFormatting sqref="U127">
    <cfRule type="containsText" priority="1128" dxfId="4" operator="containsText" text="Mejorable">
      <formula>NOT(ISERROR(SEARCH("Mejorable",U127)))</formula>
    </cfRule>
  </conditionalFormatting>
  <conditionalFormatting sqref="U127">
    <cfRule type="containsText" priority="1125" dxfId="0" operator="containsText" text="No Aceptable o Aceptable con Control Especifico">
      <formula>NOT(ISERROR(SEARCH("No Aceptable o Aceptable con Control Especifico",U127)))</formula>
    </cfRule>
    <cfRule type="containsText" priority="1126" dxfId="2" operator="containsText" text="No Aceptable">
      <formula>NOT(ISERROR(SEARCH("No Aceptable",U127)))</formula>
    </cfRule>
    <cfRule type="containsText" priority="1127" dxfId="1" operator="containsText" text="No Aceptable o Aceptable con Control Especifico">
      <formula>NOT(ISERROR(SEARCH("No Aceptable o Aceptable con Control Especifico",U127)))</formula>
    </cfRule>
  </conditionalFormatting>
  <conditionalFormatting sqref="T127">
    <cfRule type="cellIs" priority="1124" dxfId="0" operator="equal">
      <formula>"II"</formula>
    </cfRule>
  </conditionalFormatting>
  <conditionalFormatting sqref="T122:U124">
    <cfRule type="cellIs" priority="1121" dxfId="8" operator="equal" stopIfTrue="1">
      <formula>"Muy Alto"</formula>
    </cfRule>
    <cfRule type="cellIs" priority="1122" dxfId="11" operator="equal" stopIfTrue="1">
      <formula>"Medio"</formula>
    </cfRule>
    <cfRule type="cellIs" priority="1123" dxfId="12" operator="equal" stopIfTrue="1">
      <formula>"Bajo"</formula>
    </cfRule>
  </conditionalFormatting>
  <conditionalFormatting sqref="T122:U124">
    <cfRule type="cellIs" priority="1120" dxfId="6" operator="equal" stopIfTrue="1">
      <formula>"Alto"</formula>
    </cfRule>
  </conditionalFormatting>
  <conditionalFormatting sqref="T122:U124">
    <cfRule type="cellIs" priority="1116" dxfId="12" operator="equal" stopIfTrue="1">
      <formula>"IV"</formula>
    </cfRule>
    <cfRule type="cellIs" priority="1117" dxfId="11" operator="equal" stopIfTrue="1">
      <formula>"III"</formula>
    </cfRule>
    <cfRule type="cellIs" priority="1118" dxfId="6" operator="equal" stopIfTrue="1">
      <formula>"II"</formula>
    </cfRule>
    <cfRule type="cellIs" priority="1119" dxfId="8" operator="equal" stopIfTrue="1">
      <formula>"I"</formula>
    </cfRule>
  </conditionalFormatting>
  <conditionalFormatting sqref="T122:U124">
    <cfRule type="cellIs" priority="1114" dxfId="8" operator="equal" stopIfTrue="1">
      <formula>"No Aceptable"</formula>
    </cfRule>
    <cfRule type="cellIs" priority="1115" dxfId="7" operator="equal" stopIfTrue="1">
      <formula>"Aceptable"</formula>
    </cfRule>
  </conditionalFormatting>
  <conditionalFormatting sqref="T122:U124">
    <cfRule type="cellIs" priority="1113" dxfId="6" operator="equal" stopIfTrue="1">
      <formula>"No Aceptable Con Control Especifico"</formula>
    </cfRule>
  </conditionalFormatting>
  <conditionalFormatting sqref="T122:U124">
    <cfRule type="cellIs" priority="1112" dxfId="5" operator="equal" stopIfTrue="1">
      <formula>"No Aceptable Con Control Esp."</formula>
    </cfRule>
  </conditionalFormatting>
  <conditionalFormatting sqref="P122">
    <cfRule type="cellIs" priority="1111" operator="equal" stopIfTrue="1">
      <formula>"10, 25, 50, 100"</formula>
    </cfRule>
  </conditionalFormatting>
  <conditionalFormatting sqref="U122:U124">
    <cfRule type="containsText" priority="1110" dxfId="4" operator="containsText" text="Mejorable">
      <formula>NOT(ISERROR(SEARCH("Mejorable",U122)))</formula>
    </cfRule>
  </conditionalFormatting>
  <conditionalFormatting sqref="U122:U124">
    <cfRule type="containsText" priority="1107" dxfId="0" operator="containsText" text="No Aceptable o Aceptable con Control Especifico">
      <formula>NOT(ISERROR(SEARCH("No Aceptable o Aceptable con Control Especifico",U122)))</formula>
    </cfRule>
    <cfRule type="containsText" priority="1108" dxfId="2" operator="containsText" text="No Aceptable">
      <formula>NOT(ISERROR(SEARCH("No Aceptable",U122)))</formula>
    </cfRule>
    <cfRule type="containsText" priority="1109" dxfId="1" operator="containsText" text="No Aceptable o Aceptable con Control Especifico">
      <formula>NOT(ISERROR(SEARCH("No Aceptable o Aceptable con Control Especifico",U122)))</formula>
    </cfRule>
  </conditionalFormatting>
  <conditionalFormatting sqref="T122:T124">
    <cfRule type="cellIs" priority="1106" dxfId="0" operator="equal">
      <formula>"II"</formula>
    </cfRule>
  </conditionalFormatting>
  <conditionalFormatting sqref="P123:P124">
    <cfRule type="cellIs" priority="1105" operator="equal" stopIfTrue="1">
      <formula>"10, 25, 50, 100"</formula>
    </cfRule>
  </conditionalFormatting>
  <conditionalFormatting sqref="T132:U132">
    <cfRule type="cellIs" priority="1102" dxfId="8" operator="equal" stopIfTrue="1">
      <formula>"Muy Alto"</formula>
    </cfRule>
    <cfRule type="cellIs" priority="1103" dxfId="11" operator="equal" stopIfTrue="1">
      <formula>"Medio"</formula>
    </cfRule>
    <cfRule type="cellIs" priority="1104" dxfId="12" operator="equal" stopIfTrue="1">
      <formula>"Bajo"</formula>
    </cfRule>
  </conditionalFormatting>
  <conditionalFormatting sqref="T132:U132">
    <cfRule type="cellIs" priority="1101" dxfId="6" operator="equal" stopIfTrue="1">
      <formula>"Alto"</formula>
    </cfRule>
  </conditionalFormatting>
  <conditionalFormatting sqref="T132:U132">
    <cfRule type="cellIs" priority="1097" dxfId="12" operator="equal" stopIfTrue="1">
      <formula>"IV"</formula>
    </cfRule>
    <cfRule type="cellIs" priority="1098" dxfId="11" operator="equal" stopIfTrue="1">
      <formula>"III"</formula>
    </cfRule>
    <cfRule type="cellIs" priority="1099" dxfId="6" operator="equal" stopIfTrue="1">
      <formula>"II"</formula>
    </cfRule>
    <cfRule type="cellIs" priority="1100" dxfId="8" operator="equal" stopIfTrue="1">
      <formula>"I"</formula>
    </cfRule>
  </conditionalFormatting>
  <conditionalFormatting sqref="T132:U132">
    <cfRule type="cellIs" priority="1095" dxfId="8" operator="equal" stopIfTrue="1">
      <formula>"No Aceptable"</formula>
    </cfRule>
    <cfRule type="cellIs" priority="1096" dxfId="7" operator="equal" stopIfTrue="1">
      <formula>"Aceptable"</formula>
    </cfRule>
  </conditionalFormatting>
  <conditionalFormatting sqref="T132:U132">
    <cfRule type="cellIs" priority="1094" dxfId="6" operator="equal" stopIfTrue="1">
      <formula>"No Aceptable Con Control Especifico"</formula>
    </cfRule>
  </conditionalFormatting>
  <conditionalFormatting sqref="T132:U132">
    <cfRule type="cellIs" priority="1093" dxfId="5" operator="equal" stopIfTrue="1">
      <formula>"No Aceptable Con Control Esp."</formula>
    </cfRule>
  </conditionalFormatting>
  <conditionalFormatting sqref="P132">
    <cfRule type="cellIs" priority="1092" operator="equal" stopIfTrue="1">
      <formula>"10, 25, 50, 100"</formula>
    </cfRule>
  </conditionalFormatting>
  <conditionalFormatting sqref="U132">
    <cfRule type="containsText" priority="1091" dxfId="4" operator="containsText" text="Mejorable">
      <formula>NOT(ISERROR(SEARCH("Mejorable",U132)))</formula>
    </cfRule>
  </conditionalFormatting>
  <conditionalFormatting sqref="U132">
    <cfRule type="containsText" priority="1088" dxfId="0" operator="containsText" text="No Aceptable o Aceptable con Control Especifico">
      <formula>NOT(ISERROR(SEARCH("No Aceptable o Aceptable con Control Especifico",U132)))</formula>
    </cfRule>
    <cfRule type="containsText" priority="1089" dxfId="2" operator="containsText" text="No Aceptable">
      <formula>NOT(ISERROR(SEARCH("No Aceptable",U132)))</formula>
    </cfRule>
    <cfRule type="containsText" priority="1090" dxfId="1" operator="containsText" text="No Aceptable o Aceptable con Control Especifico">
      <formula>NOT(ISERROR(SEARCH("No Aceptable o Aceptable con Control Especifico",U132)))</formula>
    </cfRule>
  </conditionalFormatting>
  <conditionalFormatting sqref="T132">
    <cfRule type="cellIs" priority="1087" dxfId="0" operator="equal">
      <formula>"II"</formula>
    </cfRule>
  </conditionalFormatting>
  <conditionalFormatting sqref="T169:U190 T161:U162">
    <cfRule type="cellIs" priority="1084" dxfId="8" operator="equal" stopIfTrue="1">
      <formula>"Muy Alto"</formula>
    </cfRule>
    <cfRule type="cellIs" priority="1085" dxfId="11" operator="equal" stopIfTrue="1">
      <formula>"Medio"</formula>
    </cfRule>
    <cfRule type="cellIs" priority="1086" dxfId="12" operator="equal" stopIfTrue="1">
      <formula>"Bajo"</formula>
    </cfRule>
  </conditionalFormatting>
  <conditionalFormatting sqref="T169:U190 T161:U162">
    <cfRule type="cellIs" priority="1083" dxfId="6" operator="equal" stopIfTrue="1">
      <formula>"Alto"</formula>
    </cfRule>
  </conditionalFormatting>
  <conditionalFormatting sqref="T169:U190 T161:U162">
    <cfRule type="cellIs" priority="1079" dxfId="12" operator="equal" stopIfTrue="1">
      <formula>"IV"</formula>
    </cfRule>
    <cfRule type="cellIs" priority="1080" dxfId="11" operator="equal" stopIfTrue="1">
      <formula>"III"</formula>
    </cfRule>
    <cfRule type="cellIs" priority="1081" dxfId="6" operator="equal" stopIfTrue="1">
      <formula>"II"</formula>
    </cfRule>
    <cfRule type="cellIs" priority="1082" dxfId="8" operator="equal" stopIfTrue="1">
      <formula>"I"</formula>
    </cfRule>
  </conditionalFormatting>
  <conditionalFormatting sqref="T169:U190 T161:U162">
    <cfRule type="cellIs" priority="1077" dxfId="8" operator="equal" stopIfTrue="1">
      <formula>"No Aceptable"</formula>
    </cfRule>
    <cfRule type="cellIs" priority="1078" dxfId="7" operator="equal" stopIfTrue="1">
      <formula>"Aceptable"</formula>
    </cfRule>
  </conditionalFormatting>
  <conditionalFormatting sqref="T169:U190 T161:U162">
    <cfRule type="cellIs" priority="1076" dxfId="6" operator="equal" stopIfTrue="1">
      <formula>"No Aceptable Con Control Especifico"</formula>
    </cfRule>
  </conditionalFormatting>
  <conditionalFormatting sqref="T169:U190 T161:U162">
    <cfRule type="cellIs" priority="1075" dxfId="5" operator="equal" stopIfTrue="1">
      <formula>"No Aceptable Con Control Esp."</formula>
    </cfRule>
  </conditionalFormatting>
  <conditionalFormatting sqref="P169 P161:P162 P171:P190">
    <cfRule type="cellIs" priority="1074" operator="equal" stopIfTrue="1">
      <formula>"10, 25, 50, 100"</formula>
    </cfRule>
  </conditionalFormatting>
  <conditionalFormatting sqref="U169:U190 U161:U162">
    <cfRule type="containsText" priority="1073" dxfId="4" operator="containsText" text="Mejorable">
      <formula>NOT(ISERROR(SEARCH("Mejorable",U161)))</formula>
    </cfRule>
  </conditionalFormatting>
  <conditionalFormatting sqref="U169:U190 U161:U162">
    <cfRule type="containsText" priority="1070" dxfId="0" operator="containsText" text="No Aceptable o Aceptable con Control Especifico">
      <formula>NOT(ISERROR(SEARCH("No Aceptable o Aceptable con Control Especifico",U161)))</formula>
    </cfRule>
    <cfRule type="containsText" priority="1071" dxfId="2" operator="containsText" text="No Aceptable">
      <formula>NOT(ISERROR(SEARCH("No Aceptable",U161)))</formula>
    </cfRule>
    <cfRule type="containsText" priority="1072" dxfId="1" operator="containsText" text="No Aceptable o Aceptable con Control Especifico">
      <formula>NOT(ISERROR(SEARCH("No Aceptable o Aceptable con Control Especifico",U161)))</formula>
    </cfRule>
  </conditionalFormatting>
  <conditionalFormatting sqref="T169:T190 T161:T162">
    <cfRule type="cellIs" priority="1069" dxfId="0" operator="equal">
      <formula>"II"</formula>
    </cfRule>
  </conditionalFormatting>
  <conditionalFormatting sqref="T163:U163">
    <cfRule type="cellIs" priority="1066" dxfId="8" operator="equal" stopIfTrue="1">
      <formula>"Muy Alto"</formula>
    </cfRule>
    <cfRule type="cellIs" priority="1067" dxfId="11" operator="equal" stopIfTrue="1">
      <formula>"Medio"</formula>
    </cfRule>
    <cfRule type="cellIs" priority="1068" dxfId="12" operator="equal" stopIfTrue="1">
      <formula>"Bajo"</formula>
    </cfRule>
  </conditionalFormatting>
  <conditionalFormatting sqref="T163:U163">
    <cfRule type="cellIs" priority="1065" dxfId="6" operator="equal" stopIfTrue="1">
      <formula>"Alto"</formula>
    </cfRule>
  </conditionalFormatting>
  <conditionalFormatting sqref="T163:U163">
    <cfRule type="cellIs" priority="1061" dxfId="12" operator="equal" stopIfTrue="1">
      <formula>"IV"</formula>
    </cfRule>
    <cfRule type="cellIs" priority="1062" dxfId="11" operator="equal" stopIfTrue="1">
      <formula>"III"</formula>
    </cfRule>
    <cfRule type="cellIs" priority="1063" dxfId="6" operator="equal" stopIfTrue="1">
      <formula>"II"</formula>
    </cfRule>
    <cfRule type="cellIs" priority="1064" dxfId="8" operator="equal" stopIfTrue="1">
      <formula>"I"</formula>
    </cfRule>
  </conditionalFormatting>
  <conditionalFormatting sqref="T163:U163">
    <cfRule type="cellIs" priority="1059" dxfId="8" operator="equal" stopIfTrue="1">
      <formula>"No Aceptable"</formula>
    </cfRule>
    <cfRule type="cellIs" priority="1060" dxfId="7" operator="equal" stopIfTrue="1">
      <formula>"Aceptable"</formula>
    </cfRule>
  </conditionalFormatting>
  <conditionalFormatting sqref="T163:U163">
    <cfRule type="cellIs" priority="1058" dxfId="6" operator="equal" stopIfTrue="1">
      <formula>"No Aceptable Con Control Especifico"</formula>
    </cfRule>
  </conditionalFormatting>
  <conditionalFormatting sqref="T163:U163">
    <cfRule type="cellIs" priority="1057" dxfId="5" operator="equal" stopIfTrue="1">
      <formula>"No Aceptable Con Control Esp."</formula>
    </cfRule>
  </conditionalFormatting>
  <conditionalFormatting sqref="P163">
    <cfRule type="cellIs" priority="1056" operator="equal" stopIfTrue="1">
      <formula>"10, 25, 50, 100"</formula>
    </cfRule>
  </conditionalFormatting>
  <conditionalFormatting sqref="U163">
    <cfRule type="containsText" priority="1055" dxfId="4" operator="containsText" text="Mejorable">
      <formula>NOT(ISERROR(SEARCH("Mejorable",U163)))</formula>
    </cfRule>
  </conditionalFormatting>
  <conditionalFormatting sqref="U163">
    <cfRule type="containsText" priority="1052" dxfId="0" operator="containsText" text="No Aceptable o Aceptable con Control Especifico">
      <formula>NOT(ISERROR(SEARCH("No Aceptable o Aceptable con Control Especifico",U163)))</formula>
    </cfRule>
    <cfRule type="containsText" priority="1053" dxfId="2" operator="containsText" text="No Aceptable">
      <formula>NOT(ISERROR(SEARCH("No Aceptable",U163)))</formula>
    </cfRule>
    <cfRule type="containsText" priority="1054" dxfId="1" operator="containsText" text="No Aceptable o Aceptable con Control Especifico">
      <formula>NOT(ISERROR(SEARCH("No Aceptable o Aceptable con Control Especifico",U163)))</formula>
    </cfRule>
  </conditionalFormatting>
  <conditionalFormatting sqref="T163">
    <cfRule type="cellIs" priority="1051" dxfId="0" operator="equal">
      <formula>"II"</formula>
    </cfRule>
  </conditionalFormatting>
  <conditionalFormatting sqref="T158:U160">
    <cfRule type="cellIs" priority="1048" dxfId="8" operator="equal" stopIfTrue="1">
      <formula>"Muy Alto"</formula>
    </cfRule>
    <cfRule type="cellIs" priority="1049" dxfId="11" operator="equal" stopIfTrue="1">
      <formula>"Medio"</formula>
    </cfRule>
    <cfRule type="cellIs" priority="1050" dxfId="12" operator="equal" stopIfTrue="1">
      <formula>"Bajo"</formula>
    </cfRule>
  </conditionalFormatting>
  <conditionalFormatting sqref="T158:U160">
    <cfRule type="cellIs" priority="1047" dxfId="6" operator="equal" stopIfTrue="1">
      <formula>"Alto"</formula>
    </cfRule>
  </conditionalFormatting>
  <conditionalFormatting sqref="T158:U160">
    <cfRule type="cellIs" priority="1043" dxfId="12" operator="equal" stopIfTrue="1">
      <formula>"IV"</formula>
    </cfRule>
    <cfRule type="cellIs" priority="1044" dxfId="11" operator="equal" stopIfTrue="1">
      <formula>"III"</formula>
    </cfRule>
    <cfRule type="cellIs" priority="1045" dxfId="6" operator="equal" stopIfTrue="1">
      <formula>"II"</formula>
    </cfRule>
    <cfRule type="cellIs" priority="1046" dxfId="8" operator="equal" stopIfTrue="1">
      <formula>"I"</formula>
    </cfRule>
  </conditionalFormatting>
  <conditionalFormatting sqref="T158:U160">
    <cfRule type="cellIs" priority="1041" dxfId="8" operator="equal" stopIfTrue="1">
      <formula>"No Aceptable"</formula>
    </cfRule>
    <cfRule type="cellIs" priority="1042" dxfId="7" operator="equal" stopIfTrue="1">
      <formula>"Aceptable"</formula>
    </cfRule>
  </conditionalFormatting>
  <conditionalFormatting sqref="T158:U160">
    <cfRule type="cellIs" priority="1040" dxfId="6" operator="equal" stopIfTrue="1">
      <formula>"No Aceptable Con Control Especifico"</formula>
    </cfRule>
  </conditionalFormatting>
  <conditionalFormatting sqref="T158:U160">
    <cfRule type="cellIs" priority="1039" dxfId="5" operator="equal" stopIfTrue="1">
      <formula>"No Aceptable Con Control Esp."</formula>
    </cfRule>
  </conditionalFormatting>
  <conditionalFormatting sqref="P158">
    <cfRule type="cellIs" priority="1038" operator="equal" stopIfTrue="1">
      <formula>"10, 25, 50, 100"</formula>
    </cfRule>
  </conditionalFormatting>
  <conditionalFormatting sqref="U158:U160">
    <cfRule type="containsText" priority="1037" dxfId="4" operator="containsText" text="Mejorable">
      <formula>NOT(ISERROR(SEARCH("Mejorable",U158)))</formula>
    </cfRule>
  </conditionalFormatting>
  <conditionalFormatting sqref="U158:U160">
    <cfRule type="containsText" priority="1034" dxfId="0" operator="containsText" text="No Aceptable o Aceptable con Control Especifico">
      <formula>NOT(ISERROR(SEARCH("No Aceptable o Aceptable con Control Especifico",U158)))</formula>
    </cfRule>
    <cfRule type="containsText" priority="1035" dxfId="2" operator="containsText" text="No Aceptable">
      <formula>NOT(ISERROR(SEARCH("No Aceptable",U158)))</formula>
    </cfRule>
    <cfRule type="containsText" priority="1036" dxfId="1" operator="containsText" text="No Aceptable o Aceptable con Control Especifico">
      <formula>NOT(ISERROR(SEARCH("No Aceptable o Aceptable con Control Especifico",U158)))</formula>
    </cfRule>
  </conditionalFormatting>
  <conditionalFormatting sqref="T158:T160">
    <cfRule type="cellIs" priority="1033" dxfId="0" operator="equal">
      <formula>"II"</formula>
    </cfRule>
  </conditionalFormatting>
  <conditionalFormatting sqref="P159:P160">
    <cfRule type="cellIs" priority="1032" operator="equal" stopIfTrue="1">
      <formula>"10, 25, 50, 100"</formula>
    </cfRule>
  </conditionalFormatting>
  <conditionalFormatting sqref="T168:U168">
    <cfRule type="cellIs" priority="1029" dxfId="8" operator="equal" stopIfTrue="1">
      <formula>"Muy Alto"</formula>
    </cfRule>
    <cfRule type="cellIs" priority="1030" dxfId="11" operator="equal" stopIfTrue="1">
      <formula>"Medio"</formula>
    </cfRule>
    <cfRule type="cellIs" priority="1031" dxfId="12" operator="equal" stopIfTrue="1">
      <formula>"Bajo"</formula>
    </cfRule>
  </conditionalFormatting>
  <conditionalFormatting sqref="T168:U168">
    <cfRule type="cellIs" priority="1028" dxfId="6" operator="equal" stopIfTrue="1">
      <formula>"Alto"</formula>
    </cfRule>
  </conditionalFormatting>
  <conditionalFormatting sqref="T168:U168">
    <cfRule type="cellIs" priority="1024" dxfId="12" operator="equal" stopIfTrue="1">
      <formula>"IV"</formula>
    </cfRule>
    <cfRule type="cellIs" priority="1025" dxfId="11" operator="equal" stopIfTrue="1">
      <formula>"III"</formula>
    </cfRule>
    <cfRule type="cellIs" priority="1026" dxfId="6" operator="equal" stopIfTrue="1">
      <formula>"II"</formula>
    </cfRule>
    <cfRule type="cellIs" priority="1027" dxfId="8" operator="equal" stopIfTrue="1">
      <formula>"I"</formula>
    </cfRule>
  </conditionalFormatting>
  <conditionalFormatting sqref="T168:U168">
    <cfRule type="cellIs" priority="1022" dxfId="8" operator="equal" stopIfTrue="1">
      <formula>"No Aceptable"</formula>
    </cfRule>
    <cfRule type="cellIs" priority="1023" dxfId="7" operator="equal" stopIfTrue="1">
      <formula>"Aceptable"</formula>
    </cfRule>
  </conditionalFormatting>
  <conditionalFormatting sqref="T168:U168">
    <cfRule type="cellIs" priority="1021" dxfId="6" operator="equal" stopIfTrue="1">
      <formula>"No Aceptable Con Control Especifico"</formula>
    </cfRule>
  </conditionalFormatting>
  <conditionalFormatting sqref="T168:U168">
    <cfRule type="cellIs" priority="1020" dxfId="5" operator="equal" stopIfTrue="1">
      <formula>"No Aceptable Con Control Esp."</formula>
    </cfRule>
  </conditionalFormatting>
  <conditionalFormatting sqref="P168">
    <cfRule type="cellIs" priority="1019" operator="equal" stopIfTrue="1">
      <formula>"10, 25, 50, 100"</formula>
    </cfRule>
  </conditionalFormatting>
  <conditionalFormatting sqref="U168">
    <cfRule type="containsText" priority="1018" dxfId="4" operator="containsText" text="Mejorable">
      <formula>NOT(ISERROR(SEARCH("Mejorable",U168)))</formula>
    </cfRule>
  </conditionalFormatting>
  <conditionalFormatting sqref="U168">
    <cfRule type="containsText" priority="1015" dxfId="0" operator="containsText" text="No Aceptable o Aceptable con Control Especifico">
      <formula>NOT(ISERROR(SEARCH("No Aceptable o Aceptable con Control Especifico",U168)))</formula>
    </cfRule>
    <cfRule type="containsText" priority="1016" dxfId="2" operator="containsText" text="No Aceptable">
      <formula>NOT(ISERROR(SEARCH("No Aceptable",U168)))</formula>
    </cfRule>
    <cfRule type="containsText" priority="1017" dxfId="1" operator="containsText" text="No Aceptable o Aceptable con Control Especifico">
      <formula>NOT(ISERROR(SEARCH("No Aceptable o Aceptable con Control Especifico",U168)))</formula>
    </cfRule>
  </conditionalFormatting>
  <conditionalFormatting sqref="T168">
    <cfRule type="cellIs" priority="1014" dxfId="0" operator="equal">
      <formula>"II"</formula>
    </cfRule>
  </conditionalFormatting>
  <conditionalFormatting sqref="T205:U226 T197:U198">
    <cfRule type="cellIs" priority="1011" dxfId="8" operator="equal" stopIfTrue="1">
      <formula>"Muy Alto"</formula>
    </cfRule>
    <cfRule type="cellIs" priority="1012" dxfId="11" operator="equal" stopIfTrue="1">
      <formula>"Medio"</formula>
    </cfRule>
    <cfRule type="cellIs" priority="1013" dxfId="12" operator="equal" stopIfTrue="1">
      <formula>"Bajo"</formula>
    </cfRule>
  </conditionalFormatting>
  <conditionalFormatting sqref="T205:U226 T197:U198">
    <cfRule type="cellIs" priority="1010" dxfId="6" operator="equal" stopIfTrue="1">
      <formula>"Alto"</formula>
    </cfRule>
  </conditionalFormatting>
  <conditionalFormatting sqref="T205:U226 T197:U198">
    <cfRule type="cellIs" priority="1006" dxfId="12" operator="equal" stopIfTrue="1">
      <formula>"IV"</formula>
    </cfRule>
    <cfRule type="cellIs" priority="1007" dxfId="11" operator="equal" stopIfTrue="1">
      <formula>"III"</formula>
    </cfRule>
    <cfRule type="cellIs" priority="1008" dxfId="6" operator="equal" stopIfTrue="1">
      <formula>"II"</formula>
    </cfRule>
    <cfRule type="cellIs" priority="1009" dxfId="8" operator="equal" stopIfTrue="1">
      <formula>"I"</formula>
    </cfRule>
  </conditionalFormatting>
  <conditionalFormatting sqref="T205:U226 T197:U198">
    <cfRule type="cellIs" priority="1004" dxfId="8" operator="equal" stopIfTrue="1">
      <formula>"No Aceptable"</formula>
    </cfRule>
    <cfRule type="cellIs" priority="1005" dxfId="7" operator="equal" stopIfTrue="1">
      <formula>"Aceptable"</formula>
    </cfRule>
  </conditionalFormatting>
  <conditionalFormatting sqref="T205:U226 T197:U198">
    <cfRule type="cellIs" priority="1003" dxfId="6" operator="equal" stopIfTrue="1">
      <formula>"No Aceptable Con Control Especifico"</formula>
    </cfRule>
  </conditionalFormatting>
  <conditionalFormatting sqref="T205:U226 T197:U198">
    <cfRule type="cellIs" priority="1002" dxfId="5" operator="equal" stopIfTrue="1">
      <formula>"No Aceptable Con Control Esp."</formula>
    </cfRule>
  </conditionalFormatting>
  <conditionalFormatting sqref="P205 P197:P198 P207:P226">
    <cfRule type="cellIs" priority="1001" operator="equal" stopIfTrue="1">
      <formula>"10, 25, 50, 100"</formula>
    </cfRule>
  </conditionalFormatting>
  <conditionalFormatting sqref="U205:U226 U197:U198">
    <cfRule type="containsText" priority="1000" dxfId="4" operator="containsText" text="Mejorable">
      <formula>NOT(ISERROR(SEARCH("Mejorable",U197)))</formula>
    </cfRule>
  </conditionalFormatting>
  <conditionalFormatting sqref="U205:U226 U197:U198">
    <cfRule type="containsText" priority="997" dxfId="0" operator="containsText" text="No Aceptable o Aceptable con Control Especifico">
      <formula>NOT(ISERROR(SEARCH("No Aceptable o Aceptable con Control Especifico",U197)))</formula>
    </cfRule>
    <cfRule type="containsText" priority="998" dxfId="2" operator="containsText" text="No Aceptable">
      <formula>NOT(ISERROR(SEARCH("No Aceptable",U197)))</formula>
    </cfRule>
    <cfRule type="containsText" priority="999" dxfId="1" operator="containsText" text="No Aceptable o Aceptable con Control Especifico">
      <formula>NOT(ISERROR(SEARCH("No Aceptable o Aceptable con Control Especifico",U197)))</formula>
    </cfRule>
  </conditionalFormatting>
  <conditionalFormatting sqref="T205:T226 T197:T198">
    <cfRule type="cellIs" priority="996" dxfId="0" operator="equal">
      <formula>"II"</formula>
    </cfRule>
  </conditionalFormatting>
  <conditionalFormatting sqref="T199:U199">
    <cfRule type="cellIs" priority="993" dxfId="8" operator="equal" stopIfTrue="1">
      <formula>"Muy Alto"</formula>
    </cfRule>
    <cfRule type="cellIs" priority="994" dxfId="11" operator="equal" stopIfTrue="1">
      <formula>"Medio"</formula>
    </cfRule>
    <cfRule type="cellIs" priority="995" dxfId="12" operator="equal" stopIfTrue="1">
      <formula>"Bajo"</formula>
    </cfRule>
  </conditionalFormatting>
  <conditionalFormatting sqref="T199:U199">
    <cfRule type="cellIs" priority="992" dxfId="6" operator="equal" stopIfTrue="1">
      <formula>"Alto"</formula>
    </cfRule>
  </conditionalFormatting>
  <conditionalFormatting sqref="T199:U199">
    <cfRule type="cellIs" priority="988" dxfId="12" operator="equal" stopIfTrue="1">
      <formula>"IV"</formula>
    </cfRule>
    <cfRule type="cellIs" priority="989" dxfId="11" operator="equal" stopIfTrue="1">
      <formula>"III"</formula>
    </cfRule>
    <cfRule type="cellIs" priority="990" dxfId="6" operator="equal" stopIfTrue="1">
      <formula>"II"</formula>
    </cfRule>
    <cfRule type="cellIs" priority="991" dxfId="8" operator="equal" stopIfTrue="1">
      <formula>"I"</formula>
    </cfRule>
  </conditionalFormatting>
  <conditionalFormatting sqref="T199:U199">
    <cfRule type="cellIs" priority="986" dxfId="8" operator="equal" stopIfTrue="1">
      <formula>"No Aceptable"</formula>
    </cfRule>
    <cfRule type="cellIs" priority="987" dxfId="7" operator="equal" stopIfTrue="1">
      <formula>"Aceptable"</formula>
    </cfRule>
  </conditionalFormatting>
  <conditionalFormatting sqref="T199:U199">
    <cfRule type="cellIs" priority="985" dxfId="6" operator="equal" stopIfTrue="1">
      <formula>"No Aceptable Con Control Especifico"</formula>
    </cfRule>
  </conditionalFormatting>
  <conditionalFormatting sqref="T199:U199">
    <cfRule type="cellIs" priority="984" dxfId="5" operator="equal" stopIfTrue="1">
      <formula>"No Aceptable Con Control Esp."</formula>
    </cfRule>
  </conditionalFormatting>
  <conditionalFormatting sqref="P199">
    <cfRule type="cellIs" priority="983" operator="equal" stopIfTrue="1">
      <formula>"10, 25, 50, 100"</formula>
    </cfRule>
  </conditionalFormatting>
  <conditionalFormatting sqref="U199">
    <cfRule type="containsText" priority="982" dxfId="4" operator="containsText" text="Mejorable">
      <formula>NOT(ISERROR(SEARCH("Mejorable",U199)))</formula>
    </cfRule>
  </conditionalFormatting>
  <conditionalFormatting sqref="U199">
    <cfRule type="containsText" priority="979" dxfId="0" operator="containsText" text="No Aceptable o Aceptable con Control Especifico">
      <formula>NOT(ISERROR(SEARCH("No Aceptable o Aceptable con Control Especifico",U199)))</formula>
    </cfRule>
    <cfRule type="containsText" priority="980" dxfId="2" operator="containsText" text="No Aceptable">
      <formula>NOT(ISERROR(SEARCH("No Aceptable",U199)))</formula>
    </cfRule>
    <cfRule type="containsText" priority="981" dxfId="1" operator="containsText" text="No Aceptable o Aceptable con Control Especifico">
      <formula>NOT(ISERROR(SEARCH("No Aceptable o Aceptable con Control Especifico",U199)))</formula>
    </cfRule>
  </conditionalFormatting>
  <conditionalFormatting sqref="T199">
    <cfRule type="cellIs" priority="978" dxfId="0" operator="equal">
      <formula>"II"</formula>
    </cfRule>
  </conditionalFormatting>
  <conditionalFormatting sqref="T194:U196">
    <cfRule type="cellIs" priority="975" dxfId="8" operator="equal" stopIfTrue="1">
      <formula>"Muy Alto"</formula>
    </cfRule>
    <cfRule type="cellIs" priority="976" dxfId="11" operator="equal" stopIfTrue="1">
      <formula>"Medio"</formula>
    </cfRule>
    <cfRule type="cellIs" priority="977" dxfId="12" operator="equal" stopIfTrue="1">
      <formula>"Bajo"</formula>
    </cfRule>
  </conditionalFormatting>
  <conditionalFormatting sqref="T194:U196">
    <cfRule type="cellIs" priority="974" dxfId="6" operator="equal" stopIfTrue="1">
      <formula>"Alto"</formula>
    </cfRule>
  </conditionalFormatting>
  <conditionalFormatting sqref="T194:U196">
    <cfRule type="cellIs" priority="970" dxfId="12" operator="equal" stopIfTrue="1">
      <formula>"IV"</formula>
    </cfRule>
    <cfRule type="cellIs" priority="971" dxfId="11" operator="equal" stopIfTrue="1">
      <formula>"III"</formula>
    </cfRule>
    <cfRule type="cellIs" priority="972" dxfId="6" operator="equal" stopIfTrue="1">
      <formula>"II"</formula>
    </cfRule>
    <cfRule type="cellIs" priority="973" dxfId="8" operator="equal" stopIfTrue="1">
      <formula>"I"</formula>
    </cfRule>
  </conditionalFormatting>
  <conditionalFormatting sqref="T194:U196">
    <cfRule type="cellIs" priority="968" dxfId="8" operator="equal" stopIfTrue="1">
      <formula>"No Aceptable"</formula>
    </cfRule>
    <cfRule type="cellIs" priority="969" dxfId="7" operator="equal" stopIfTrue="1">
      <formula>"Aceptable"</formula>
    </cfRule>
  </conditionalFormatting>
  <conditionalFormatting sqref="T194:U196">
    <cfRule type="cellIs" priority="967" dxfId="6" operator="equal" stopIfTrue="1">
      <formula>"No Aceptable Con Control Especifico"</formula>
    </cfRule>
  </conditionalFormatting>
  <conditionalFormatting sqref="T194:U196">
    <cfRule type="cellIs" priority="966" dxfId="5" operator="equal" stopIfTrue="1">
      <formula>"No Aceptable Con Control Esp."</formula>
    </cfRule>
  </conditionalFormatting>
  <conditionalFormatting sqref="P194">
    <cfRule type="cellIs" priority="965" operator="equal" stopIfTrue="1">
      <formula>"10, 25, 50, 100"</formula>
    </cfRule>
  </conditionalFormatting>
  <conditionalFormatting sqref="U194:U196">
    <cfRule type="containsText" priority="964" dxfId="4" operator="containsText" text="Mejorable">
      <formula>NOT(ISERROR(SEARCH("Mejorable",U194)))</formula>
    </cfRule>
  </conditionalFormatting>
  <conditionalFormatting sqref="U194:U196">
    <cfRule type="containsText" priority="961" dxfId="0" operator="containsText" text="No Aceptable o Aceptable con Control Especifico">
      <formula>NOT(ISERROR(SEARCH("No Aceptable o Aceptable con Control Especifico",U194)))</formula>
    </cfRule>
    <cfRule type="containsText" priority="962" dxfId="2" operator="containsText" text="No Aceptable">
      <formula>NOT(ISERROR(SEARCH("No Aceptable",U194)))</formula>
    </cfRule>
    <cfRule type="containsText" priority="963" dxfId="1" operator="containsText" text="No Aceptable o Aceptable con Control Especifico">
      <formula>NOT(ISERROR(SEARCH("No Aceptable o Aceptable con Control Especifico",U194)))</formula>
    </cfRule>
  </conditionalFormatting>
  <conditionalFormatting sqref="T194:T196">
    <cfRule type="cellIs" priority="960" dxfId="0" operator="equal">
      <formula>"II"</formula>
    </cfRule>
  </conditionalFormatting>
  <conditionalFormatting sqref="P195:P196">
    <cfRule type="cellIs" priority="959" operator="equal" stopIfTrue="1">
      <formula>"10, 25, 50, 100"</formula>
    </cfRule>
  </conditionalFormatting>
  <conditionalFormatting sqref="T204:U204">
    <cfRule type="cellIs" priority="956" dxfId="8" operator="equal" stopIfTrue="1">
      <formula>"Muy Alto"</formula>
    </cfRule>
    <cfRule type="cellIs" priority="957" dxfId="11" operator="equal" stopIfTrue="1">
      <formula>"Medio"</formula>
    </cfRule>
    <cfRule type="cellIs" priority="958" dxfId="12" operator="equal" stopIfTrue="1">
      <formula>"Bajo"</formula>
    </cfRule>
  </conditionalFormatting>
  <conditionalFormatting sqref="T204:U204">
    <cfRule type="cellIs" priority="955" dxfId="6" operator="equal" stopIfTrue="1">
      <formula>"Alto"</formula>
    </cfRule>
  </conditionalFormatting>
  <conditionalFormatting sqref="T204:U204">
    <cfRule type="cellIs" priority="951" dxfId="12" operator="equal" stopIfTrue="1">
      <formula>"IV"</formula>
    </cfRule>
    <cfRule type="cellIs" priority="952" dxfId="11" operator="equal" stopIfTrue="1">
      <formula>"III"</formula>
    </cfRule>
    <cfRule type="cellIs" priority="953" dxfId="6" operator="equal" stopIfTrue="1">
      <formula>"II"</formula>
    </cfRule>
    <cfRule type="cellIs" priority="954" dxfId="8" operator="equal" stopIfTrue="1">
      <formula>"I"</formula>
    </cfRule>
  </conditionalFormatting>
  <conditionalFormatting sqref="T204:U204">
    <cfRule type="cellIs" priority="949" dxfId="8" operator="equal" stopIfTrue="1">
      <formula>"No Aceptable"</formula>
    </cfRule>
    <cfRule type="cellIs" priority="950" dxfId="7" operator="equal" stopIfTrue="1">
      <formula>"Aceptable"</formula>
    </cfRule>
  </conditionalFormatting>
  <conditionalFormatting sqref="T204:U204">
    <cfRule type="cellIs" priority="948" dxfId="6" operator="equal" stopIfTrue="1">
      <formula>"No Aceptable Con Control Especifico"</formula>
    </cfRule>
  </conditionalFormatting>
  <conditionalFormatting sqref="T204:U204">
    <cfRule type="cellIs" priority="947" dxfId="5" operator="equal" stopIfTrue="1">
      <formula>"No Aceptable Con Control Esp."</formula>
    </cfRule>
  </conditionalFormatting>
  <conditionalFormatting sqref="P204">
    <cfRule type="cellIs" priority="946" operator="equal" stopIfTrue="1">
      <formula>"10, 25, 50, 100"</formula>
    </cfRule>
  </conditionalFormatting>
  <conditionalFormatting sqref="U204">
    <cfRule type="containsText" priority="945" dxfId="4" operator="containsText" text="Mejorable">
      <formula>NOT(ISERROR(SEARCH("Mejorable",U204)))</formula>
    </cfRule>
  </conditionalFormatting>
  <conditionalFormatting sqref="U204">
    <cfRule type="containsText" priority="942" dxfId="0" operator="containsText" text="No Aceptable o Aceptable con Control Especifico">
      <formula>NOT(ISERROR(SEARCH("No Aceptable o Aceptable con Control Especifico",U204)))</formula>
    </cfRule>
    <cfRule type="containsText" priority="943" dxfId="2" operator="containsText" text="No Aceptable">
      <formula>NOT(ISERROR(SEARCH("No Aceptable",U204)))</formula>
    </cfRule>
    <cfRule type="containsText" priority="944" dxfId="1" operator="containsText" text="No Aceptable o Aceptable con Control Especifico">
      <formula>NOT(ISERROR(SEARCH("No Aceptable o Aceptable con Control Especifico",U204)))</formula>
    </cfRule>
  </conditionalFormatting>
  <conditionalFormatting sqref="T204">
    <cfRule type="cellIs" priority="941" dxfId="0" operator="equal">
      <formula>"II"</formula>
    </cfRule>
  </conditionalFormatting>
  <conditionalFormatting sqref="T241:U262 T233:U234">
    <cfRule type="cellIs" priority="938" dxfId="8" operator="equal" stopIfTrue="1">
      <formula>"Muy Alto"</formula>
    </cfRule>
    <cfRule type="cellIs" priority="939" dxfId="11" operator="equal" stopIfTrue="1">
      <formula>"Medio"</formula>
    </cfRule>
    <cfRule type="cellIs" priority="940" dxfId="12" operator="equal" stopIfTrue="1">
      <formula>"Bajo"</formula>
    </cfRule>
  </conditionalFormatting>
  <conditionalFormatting sqref="T241:U262 T233:U234">
    <cfRule type="cellIs" priority="937" dxfId="6" operator="equal" stopIfTrue="1">
      <formula>"Alto"</formula>
    </cfRule>
  </conditionalFormatting>
  <conditionalFormatting sqref="T241:U262 T233:U234">
    <cfRule type="cellIs" priority="933" dxfId="12" operator="equal" stopIfTrue="1">
      <formula>"IV"</formula>
    </cfRule>
    <cfRule type="cellIs" priority="934" dxfId="11" operator="equal" stopIfTrue="1">
      <formula>"III"</formula>
    </cfRule>
    <cfRule type="cellIs" priority="935" dxfId="6" operator="equal" stopIfTrue="1">
      <formula>"II"</formula>
    </cfRule>
    <cfRule type="cellIs" priority="936" dxfId="8" operator="equal" stopIfTrue="1">
      <formula>"I"</formula>
    </cfRule>
  </conditionalFormatting>
  <conditionalFormatting sqref="T241:U262 T233:U234">
    <cfRule type="cellIs" priority="931" dxfId="8" operator="equal" stopIfTrue="1">
      <formula>"No Aceptable"</formula>
    </cfRule>
    <cfRule type="cellIs" priority="932" dxfId="7" operator="equal" stopIfTrue="1">
      <formula>"Aceptable"</formula>
    </cfRule>
  </conditionalFormatting>
  <conditionalFormatting sqref="T241:U262 T233:U234">
    <cfRule type="cellIs" priority="930" dxfId="6" operator="equal" stopIfTrue="1">
      <formula>"No Aceptable Con Control Especifico"</formula>
    </cfRule>
  </conditionalFormatting>
  <conditionalFormatting sqref="T241:U262 T233:U234">
    <cfRule type="cellIs" priority="929" dxfId="5" operator="equal" stopIfTrue="1">
      <formula>"No Aceptable Con Control Esp."</formula>
    </cfRule>
  </conditionalFormatting>
  <conditionalFormatting sqref="P241 P233:P234 P243:P262">
    <cfRule type="cellIs" priority="928" operator="equal" stopIfTrue="1">
      <formula>"10, 25, 50, 100"</formula>
    </cfRule>
  </conditionalFormatting>
  <conditionalFormatting sqref="U241:U262 U233:U234">
    <cfRule type="containsText" priority="927" dxfId="4" operator="containsText" text="Mejorable">
      <formula>NOT(ISERROR(SEARCH("Mejorable",U233)))</formula>
    </cfRule>
  </conditionalFormatting>
  <conditionalFormatting sqref="U241:U262 U233:U234">
    <cfRule type="containsText" priority="924" dxfId="0" operator="containsText" text="No Aceptable o Aceptable con Control Especifico">
      <formula>NOT(ISERROR(SEARCH("No Aceptable o Aceptable con Control Especifico",U233)))</formula>
    </cfRule>
    <cfRule type="containsText" priority="925" dxfId="2" operator="containsText" text="No Aceptable">
      <formula>NOT(ISERROR(SEARCH("No Aceptable",U233)))</formula>
    </cfRule>
    <cfRule type="containsText" priority="926" dxfId="1" operator="containsText" text="No Aceptable o Aceptable con Control Especifico">
      <formula>NOT(ISERROR(SEARCH("No Aceptable o Aceptable con Control Especifico",U233)))</formula>
    </cfRule>
  </conditionalFormatting>
  <conditionalFormatting sqref="T241:T262 T233:T234">
    <cfRule type="cellIs" priority="923" dxfId="0" operator="equal">
      <formula>"II"</formula>
    </cfRule>
  </conditionalFormatting>
  <conditionalFormatting sqref="T235:U235">
    <cfRule type="cellIs" priority="920" dxfId="8" operator="equal" stopIfTrue="1">
      <formula>"Muy Alto"</formula>
    </cfRule>
    <cfRule type="cellIs" priority="921" dxfId="11" operator="equal" stopIfTrue="1">
      <formula>"Medio"</formula>
    </cfRule>
    <cfRule type="cellIs" priority="922" dxfId="12" operator="equal" stopIfTrue="1">
      <formula>"Bajo"</formula>
    </cfRule>
  </conditionalFormatting>
  <conditionalFormatting sqref="T235:U235">
    <cfRule type="cellIs" priority="919" dxfId="6" operator="equal" stopIfTrue="1">
      <formula>"Alto"</formula>
    </cfRule>
  </conditionalFormatting>
  <conditionalFormatting sqref="T235:U235">
    <cfRule type="cellIs" priority="915" dxfId="12" operator="equal" stopIfTrue="1">
      <formula>"IV"</formula>
    </cfRule>
    <cfRule type="cellIs" priority="916" dxfId="11" operator="equal" stopIfTrue="1">
      <formula>"III"</formula>
    </cfRule>
    <cfRule type="cellIs" priority="917" dxfId="6" operator="equal" stopIfTrue="1">
      <formula>"II"</formula>
    </cfRule>
    <cfRule type="cellIs" priority="918" dxfId="8" operator="equal" stopIfTrue="1">
      <formula>"I"</formula>
    </cfRule>
  </conditionalFormatting>
  <conditionalFormatting sqref="T235:U235">
    <cfRule type="cellIs" priority="913" dxfId="8" operator="equal" stopIfTrue="1">
      <formula>"No Aceptable"</formula>
    </cfRule>
    <cfRule type="cellIs" priority="914" dxfId="7" operator="equal" stopIfTrue="1">
      <formula>"Aceptable"</formula>
    </cfRule>
  </conditionalFormatting>
  <conditionalFormatting sqref="T235:U235">
    <cfRule type="cellIs" priority="912" dxfId="6" operator="equal" stopIfTrue="1">
      <formula>"No Aceptable Con Control Especifico"</formula>
    </cfRule>
  </conditionalFormatting>
  <conditionalFormatting sqref="T235:U235">
    <cfRule type="cellIs" priority="911" dxfId="5" operator="equal" stopIfTrue="1">
      <formula>"No Aceptable Con Control Esp."</formula>
    </cfRule>
  </conditionalFormatting>
  <conditionalFormatting sqref="P235">
    <cfRule type="cellIs" priority="910" operator="equal" stopIfTrue="1">
      <formula>"10, 25, 50, 100"</formula>
    </cfRule>
  </conditionalFormatting>
  <conditionalFormatting sqref="U235">
    <cfRule type="containsText" priority="909" dxfId="4" operator="containsText" text="Mejorable">
      <formula>NOT(ISERROR(SEARCH("Mejorable",U235)))</formula>
    </cfRule>
  </conditionalFormatting>
  <conditionalFormatting sqref="U235">
    <cfRule type="containsText" priority="906" dxfId="0" operator="containsText" text="No Aceptable o Aceptable con Control Especifico">
      <formula>NOT(ISERROR(SEARCH("No Aceptable o Aceptable con Control Especifico",U235)))</formula>
    </cfRule>
    <cfRule type="containsText" priority="907" dxfId="2" operator="containsText" text="No Aceptable">
      <formula>NOT(ISERROR(SEARCH("No Aceptable",U235)))</formula>
    </cfRule>
    <cfRule type="containsText" priority="908" dxfId="1" operator="containsText" text="No Aceptable o Aceptable con Control Especifico">
      <formula>NOT(ISERROR(SEARCH("No Aceptable o Aceptable con Control Especifico",U235)))</formula>
    </cfRule>
  </conditionalFormatting>
  <conditionalFormatting sqref="T235">
    <cfRule type="cellIs" priority="905" dxfId="0" operator="equal">
      <formula>"II"</formula>
    </cfRule>
  </conditionalFormatting>
  <conditionalFormatting sqref="T230:U232">
    <cfRule type="cellIs" priority="902" dxfId="8" operator="equal" stopIfTrue="1">
      <formula>"Muy Alto"</formula>
    </cfRule>
    <cfRule type="cellIs" priority="903" dxfId="11" operator="equal" stopIfTrue="1">
      <formula>"Medio"</formula>
    </cfRule>
    <cfRule type="cellIs" priority="904" dxfId="12" operator="equal" stopIfTrue="1">
      <formula>"Bajo"</formula>
    </cfRule>
  </conditionalFormatting>
  <conditionalFormatting sqref="T230:U232">
    <cfRule type="cellIs" priority="901" dxfId="6" operator="equal" stopIfTrue="1">
      <formula>"Alto"</formula>
    </cfRule>
  </conditionalFormatting>
  <conditionalFormatting sqref="T230:U232">
    <cfRule type="cellIs" priority="897" dxfId="12" operator="equal" stopIfTrue="1">
      <formula>"IV"</formula>
    </cfRule>
    <cfRule type="cellIs" priority="898" dxfId="11" operator="equal" stopIfTrue="1">
      <formula>"III"</formula>
    </cfRule>
    <cfRule type="cellIs" priority="899" dxfId="6" operator="equal" stopIfTrue="1">
      <formula>"II"</formula>
    </cfRule>
    <cfRule type="cellIs" priority="900" dxfId="8" operator="equal" stopIfTrue="1">
      <formula>"I"</formula>
    </cfRule>
  </conditionalFormatting>
  <conditionalFormatting sqref="T230:U232">
    <cfRule type="cellIs" priority="895" dxfId="8" operator="equal" stopIfTrue="1">
      <formula>"No Aceptable"</formula>
    </cfRule>
    <cfRule type="cellIs" priority="896" dxfId="7" operator="equal" stopIfTrue="1">
      <formula>"Aceptable"</formula>
    </cfRule>
  </conditionalFormatting>
  <conditionalFormatting sqref="T230:U232">
    <cfRule type="cellIs" priority="894" dxfId="6" operator="equal" stopIfTrue="1">
      <formula>"No Aceptable Con Control Especifico"</formula>
    </cfRule>
  </conditionalFormatting>
  <conditionalFormatting sqref="T230:U232">
    <cfRule type="cellIs" priority="893" dxfId="5" operator="equal" stopIfTrue="1">
      <formula>"No Aceptable Con Control Esp."</formula>
    </cfRule>
  </conditionalFormatting>
  <conditionalFormatting sqref="P230">
    <cfRule type="cellIs" priority="892" operator="equal" stopIfTrue="1">
      <formula>"10, 25, 50, 100"</formula>
    </cfRule>
  </conditionalFormatting>
  <conditionalFormatting sqref="U230:U232">
    <cfRule type="containsText" priority="891" dxfId="4" operator="containsText" text="Mejorable">
      <formula>NOT(ISERROR(SEARCH("Mejorable",U230)))</formula>
    </cfRule>
  </conditionalFormatting>
  <conditionalFormatting sqref="U230:U232">
    <cfRule type="containsText" priority="888" dxfId="0" operator="containsText" text="No Aceptable o Aceptable con Control Especifico">
      <formula>NOT(ISERROR(SEARCH("No Aceptable o Aceptable con Control Especifico",U230)))</formula>
    </cfRule>
    <cfRule type="containsText" priority="889" dxfId="2" operator="containsText" text="No Aceptable">
      <formula>NOT(ISERROR(SEARCH("No Aceptable",U230)))</formula>
    </cfRule>
    <cfRule type="containsText" priority="890" dxfId="1" operator="containsText" text="No Aceptable o Aceptable con Control Especifico">
      <formula>NOT(ISERROR(SEARCH("No Aceptable o Aceptable con Control Especifico",U230)))</formula>
    </cfRule>
  </conditionalFormatting>
  <conditionalFormatting sqref="T230:T232">
    <cfRule type="cellIs" priority="887" dxfId="0" operator="equal">
      <formula>"II"</formula>
    </cfRule>
  </conditionalFormatting>
  <conditionalFormatting sqref="P231:P232">
    <cfRule type="cellIs" priority="886" operator="equal" stopIfTrue="1">
      <formula>"10, 25, 50, 100"</formula>
    </cfRule>
  </conditionalFormatting>
  <conditionalFormatting sqref="U240">
    <cfRule type="containsText" priority="872" dxfId="4" operator="containsText" text="Mejorable">
      <formula>NOT(ISERROR(SEARCH("Mejorable",U240)))</formula>
    </cfRule>
  </conditionalFormatting>
  <conditionalFormatting sqref="U240">
    <cfRule type="containsText" priority="869" dxfId="0" operator="containsText" text="No Aceptable o Aceptable con Control Especifico">
      <formula>NOT(ISERROR(SEARCH("No Aceptable o Aceptable con Control Especifico",U240)))</formula>
    </cfRule>
    <cfRule type="containsText" priority="870" dxfId="2" operator="containsText" text="No Aceptable">
      <formula>NOT(ISERROR(SEARCH("No Aceptable",U240)))</formula>
    </cfRule>
    <cfRule type="containsText" priority="871" dxfId="1" operator="containsText" text="No Aceptable o Aceptable con Control Especifico">
      <formula>NOT(ISERROR(SEARCH("No Aceptable o Aceptable con Control Especifico",U240)))</formula>
    </cfRule>
  </conditionalFormatting>
  <conditionalFormatting sqref="T240">
    <cfRule type="cellIs" priority="868" dxfId="0" operator="equal">
      <formula>"II"</formula>
    </cfRule>
  </conditionalFormatting>
  <conditionalFormatting sqref="T277:U298 T269:U270">
    <cfRule type="cellIs" priority="865" dxfId="8" operator="equal" stopIfTrue="1">
      <formula>"Muy Alto"</formula>
    </cfRule>
    <cfRule type="cellIs" priority="866" dxfId="11" operator="equal" stopIfTrue="1">
      <formula>"Medio"</formula>
    </cfRule>
    <cfRule type="cellIs" priority="867" dxfId="12" operator="equal" stopIfTrue="1">
      <formula>"Bajo"</formula>
    </cfRule>
  </conditionalFormatting>
  <conditionalFormatting sqref="T277:U298 T269:U270">
    <cfRule type="cellIs" priority="864" dxfId="6" operator="equal" stopIfTrue="1">
      <formula>"Alto"</formula>
    </cfRule>
  </conditionalFormatting>
  <conditionalFormatting sqref="T277:U298 T269:U270">
    <cfRule type="cellIs" priority="860" dxfId="12" operator="equal" stopIfTrue="1">
      <formula>"IV"</formula>
    </cfRule>
    <cfRule type="cellIs" priority="861" dxfId="11" operator="equal" stopIfTrue="1">
      <formula>"III"</formula>
    </cfRule>
    <cfRule type="cellIs" priority="862" dxfId="6" operator="equal" stopIfTrue="1">
      <formula>"II"</formula>
    </cfRule>
    <cfRule type="cellIs" priority="863" dxfId="8" operator="equal" stopIfTrue="1">
      <formula>"I"</formula>
    </cfRule>
  </conditionalFormatting>
  <conditionalFormatting sqref="T277:U298 T269:U270">
    <cfRule type="cellIs" priority="858" dxfId="8" operator="equal" stopIfTrue="1">
      <formula>"No Aceptable"</formula>
    </cfRule>
    <cfRule type="cellIs" priority="859" dxfId="7" operator="equal" stopIfTrue="1">
      <formula>"Aceptable"</formula>
    </cfRule>
  </conditionalFormatting>
  <conditionalFormatting sqref="T277:U298 T269:U270">
    <cfRule type="cellIs" priority="857" dxfId="6" operator="equal" stopIfTrue="1">
      <formula>"No Aceptable Con Control Especifico"</formula>
    </cfRule>
  </conditionalFormatting>
  <conditionalFormatting sqref="T277:U298 T269:U270">
    <cfRule type="cellIs" priority="856" dxfId="5" operator="equal" stopIfTrue="1">
      <formula>"No Aceptable Con Control Esp."</formula>
    </cfRule>
  </conditionalFormatting>
  <conditionalFormatting sqref="P277 P269:P270 P279:P298">
    <cfRule type="cellIs" priority="855" operator="equal" stopIfTrue="1">
      <formula>"10, 25, 50, 100"</formula>
    </cfRule>
  </conditionalFormatting>
  <conditionalFormatting sqref="U277:U298 U269:U270">
    <cfRule type="containsText" priority="854" dxfId="4" operator="containsText" text="Mejorable">
      <formula>NOT(ISERROR(SEARCH("Mejorable",U269)))</formula>
    </cfRule>
  </conditionalFormatting>
  <conditionalFormatting sqref="U277:U298 U269:U270">
    <cfRule type="containsText" priority="851" dxfId="0" operator="containsText" text="No Aceptable o Aceptable con Control Especifico">
      <formula>NOT(ISERROR(SEARCH("No Aceptable o Aceptable con Control Especifico",U269)))</formula>
    </cfRule>
    <cfRule type="containsText" priority="852" dxfId="2" operator="containsText" text="No Aceptable">
      <formula>NOT(ISERROR(SEARCH("No Aceptable",U269)))</formula>
    </cfRule>
    <cfRule type="containsText" priority="853" dxfId="1" operator="containsText" text="No Aceptable o Aceptable con Control Especifico">
      <formula>NOT(ISERROR(SEARCH("No Aceptable o Aceptable con Control Especifico",U269)))</formula>
    </cfRule>
  </conditionalFormatting>
  <conditionalFormatting sqref="T277:T298 T269:T270">
    <cfRule type="cellIs" priority="850" dxfId="0" operator="equal">
      <formula>"II"</formula>
    </cfRule>
  </conditionalFormatting>
  <conditionalFormatting sqref="T271:U271">
    <cfRule type="cellIs" priority="847" dxfId="8" operator="equal" stopIfTrue="1">
      <formula>"Muy Alto"</formula>
    </cfRule>
    <cfRule type="cellIs" priority="848" dxfId="11" operator="equal" stopIfTrue="1">
      <formula>"Medio"</formula>
    </cfRule>
    <cfRule type="cellIs" priority="849" dxfId="12" operator="equal" stopIfTrue="1">
      <formula>"Bajo"</formula>
    </cfRule>
  </conditionalFormatting>
  <conditionalFormatting sqref="T271:U271">
    <cfRule type="cellIs" priority="846" dxfId="6" operator="equal" stopIfTrue="1">
      <formula>"Alto"</formula>
    </cfRule>
  </conditionalFormatting>
  <conditionalFormatting sqref="T271:U271">
    <cfRule type="cellIs" priority="842" dxfId="12" operator="equal" stopIfTrue="1">
      <formula>"IV"</formula>
    </cfRule>
    <cfRule type="cellIs" priority="843" dxfId="11" operator="equal" stopIfTrue="1">
      <formula>"III"</formula>
    </cfRule>
    <cfRule type="cellIs" priority="844" dxfId="6" operator="equal" stopIfTrue="1">
      <formula>"II"</formula>
    </cfRule>
    <cfRule type="cellIs" priority="845" dxfId="8" operator="equal" stopIfTrue="1">
      <formula>"I"</formula>
    </cfRule>
  </conditionalFormatting>
  <conditionalFormatting sqref="T271:U271">
    <cfRule type="cellIs" priority="840" dxfId="8" operator="equal" stopIfTrue="1">
      <formula>"No Aceptable"</formula>
    </cfRule>
    <cfRule type="cellIs" priority="841" dxfId="7" operator="equal" stopIfTrue="1">
      <formula>"Aceptable"</formula>
    </cfRule>
  </conditionalFormatting>
  <conditionalFormatting sqref="T271:U271">
    <cfRule type="cellIs" priority="839" dxfId="6" operator="equal" stopIfTrue="1">
      <formula>"No Aceptable Con Control Especifico"</formula>
    </cfRule>
  </conditionalFormatting>
  <conditionalFormatting sqref="T271:U271">
    <cfRule type="cellIs" priority="838" dxfId="5" operator="equal" stopIfTrue="1">
      <formula>"No Aceptable Con Control Esp."</formula>
    </cfRule>
  </conditionalFormatting>
  <conditionalFormatting sqref="P271">
    <cfRule type="cellIs" priority="837" operator="equal" stopIfTrue="1">
      <formula>"10, 25, 50, 100"</formula>
    </cfRule>
  </conditionalFormatting>
  <conditionalFormatting sqref="U271">
    <cfRule type="containsText" priority="836" dxfId="4" operator="containsText" text="Mejorable">
      <formula>NOT(ISERROR(SEARCH("Mejorable",U271)))</formula>
    </cfRule>
  </conditionalFormatting>
  <conditionalFormatting sqref="U271">
    <cfRule type="containsText" priority="833" dxfId="0" operator="containsText" text="No Aceptable o Aceptable con Control Especifico">
      <formula>NOT(ISERROR(SEARCH("No Aceptable o Aceptable con Control Especifico",U271)))</formula>
    </cfRule>
    <cfRule type="containsText" priority="834" dxfId="2" operator="containsText" text="No Aceptable">
      <formula>NOT(ISERROR(SEARCH("No Aceptable",U271)))</formula>
    </cfRule>
    <cfRule type="containsText" priority="835" dxfId="1" operator="containsText" text="No Aceptable o Aceptable con Control Especifico">
      <formula>NOT(ISERROR(SEARCH("No Aceptable o Aceptable con Control Especifico",U271)))</formula>
    </cfRule>
  </conditionalFormatting>
  <conditionalFormatting sqref="T271">
    <cfRule type="cellIs" priority="832" dxfId="0" operator="equal">
      <formula>"II"</formula>
    </cfRule>
  </conditionalFormatting>
  <conditionalFormatting sqref="T266:U268">
    <cfRule type="cellIs" priority="829" dxfId="8" operator="equal" stopIfTrue="1">
      <formula>"Muy Alto"</formula>
    </cfRule>
    <cfRule type="cellIs" priority="830" dxfId="11" operator="equal" stopIfTrue="1">
      <formula>"Medio"</formula>
    </cfRule>
    <cfRule type="cellIs" priority="831" dxfId="12" operator="equal" stopIfTrue="1">
      <formula>"Bajo"</formula>
    </cfRule>
  </conditionalFormatting>
  <conditionalFormatting sqref="T266:U268">
    <cfRule type="cellIs" priority="828" dxfId="6" operator="equal" stopIfTrue="1">
      <formula>"Alto"</formula>
    </cfRule>
  </conditionalFormatting>
  <conditionalFormatting sqref="T266:U268">
    <cfRule type="cellIs" priority="824" dxfId="12" operator="equal" stopIfTrue="1">
      <formula>"IV"</formula>
    </cfRule>
    <cfRule type="cellIs" priority="825" dxfId="11" operator="equal" stopIfTrue="1">
      <formula>"III"</formula>
    </cfRule>
    <cfRule type="cellIs" priority="826" dxfId="6" operator="equal" stopIfTrue="1">
      <formula>"II"</formula>
    </cfRule>
    <cfRule type="cellIs" priority="827" dxfId="8" operator="equal" stopIfTrue="1">
      <formula>"I"</formula>
    </cfRule>
  </conditionalFormatting>
  <conditionalFormatting sqref="T266:U268">
    <cfRule type="cellIs" priority="822" dxfId="8" operator="equal" stopIfTrue="1">
      <formula>"No Aceptable"</formula>
    </cfRule>
    <cfRule type="cellIs" priority="823" dxfId="7" operator="equal" stopIfTrue="1">
      <formula>"Aceptable"</formula>
    </cfRule>
  </conditionalFormatting>
  <conditionalFormatting sqref="T266:U268">
    <cfRule type="cellIs" priority="821" dxfId="6" operator="equal" stopIfTrue="1">
      <formula>"No Aceptable Con Control Especifico"</formula>
    </cfRule>
  </conditionalFormatting>
  <conditionalFormatting sqref="T266:U268">
    <cfRule type="cellIs" priority="820" dxfId="5" operator="equal" stopIfTrue="1">
      <formula>"No Aceptable Con Control Esp."</formula>
    </cfRule>
  </conditionalFormatting>
  <conditionalFormatting sqref="P266">
    <cfRule type="cellIs" priority="819" operator="equal" stopIfTrue="1">
      <formula>"10, 25, 50, 100"</formula>
    </cfRule>
  </conditionalFormatting>
  <conditionalFormatting sqref="U266:U268">
    <cfRule type="containsText" priority="818" dxfId="4" operator="containsText" text="Mejorable">
      <formula>NOT(ISERROR(SEARCH("Mejorable",U266)))</formula>
    </cfRule>
  </conditionalFormatting>
  <conditionalFormatting sqref="U266:U268">
    <cfRule type="containsText" priority="815" dxfId="0" operator="containsText" text="No Aceptable o Aceptable con Control Especifico">
      <formula>NOT(ISERROR(SEARCH("No Aceptable o Aceptable con Control Especifico",U266)))</formula>
    </cfRule>
    <cfRule type="containsText" priority="816" dxfId="2" operator="containsText" text="No Aceptable">
      <formula>NOT(ISERROR(SEARCH("No Aceptable",U266)))</formula>
    </cfRule>
    <cfRule type="containsText" priority="817" dxfId="1" operator="containsText" text="No Aceptable o Aceptable con Control Especifico">
      <formula>NOT(ISERROR(SEARCH("No Aceptable o Aceptable con Control Especifico",U266)))</formula>
    </cfRule>
  </conditionalFormatting>
  <conditionalFormatting sqref="T266:T268">
    <cfRule type="cellIs" priority="814" dxfId="0" operator="equal">
      <formula>"II"</formula>
    </cfRule>
  </conditionalFormatting>
  <conditionalFormatting sqref="P267:P268">
    <cfRule type="cellIs" priority="813" operator="equal" stopIfTrue="1">
      <formula>"10, 25, 50, 100"</formula>
    </cfRule>
  </conditionalFormatting>
  <conditionalFormatting sqref="T276:U276">
    <cfRule type="cellIs" priority="810" dxfId="8" operator="equal" stopIfTrue="1">
      <formula>"Muy Alto"</formula>
    </cfRule>
    <cfRule type="cellIs" priority="811" dxfId="11" operator="equal" stopIfTrue="1">
      <formula>"Medio"</formula>
    </cfRule>
    <cfRule type="cellIs" priority="812" dxfId="12" operator="equal" stopIfTrue="1">
      <formula>"Bajo"</formula>
    </cfRule>
  </conditionalFormatting>
  <conditionalFormatting sqref="T276:U276">
    <cfRule type="cellIs" priority="809" dxfId="6" operator="equal" stopIfTrue="1">
      <formula>"Alto"</formula>
    </cfRule>
  </conditionalFormatting>
  <conditionalFormatting sqref="T276:U276">
    <cfRule type="cellIs" priority="805" dxfId="12" operator="equal" stopIfTrue="1">
      <formula>"IV"</formula>
    </cfRule>
    <cfRule type="cellIs" priority="806" dxfId="11" operator="equal" stopIfTrue="1">
      <formula>"III"</formula>
    </cfRule>
    <cfRule type="cellIs" priority="807" dxfId="6" operator="equal" stopIfTrue="1">
      <formula>"II"</formula>
    </cfRule>
    <cfRule type="cellIs" priority="808" dxfId="8" operator="equal" stopIfTrue="1">
      <formula>"I"</formula>
    </cfRule>
  </conditionalFormatting>
  <conditionalFormatting sqref="T276:U276">
    <cfRule type="cellIs" priority="803" dxfId="8" operator="equal" stopIfTrue="1">
      <formula>"No Aceptable"</formula>
    </cfRule>
    <cfRule type="cellIs" priority="804" dxfId="7" operator="equal" stopIfTrue="1">
      <formula>"Aceptable"</formula>
    </cfRule>
  </conditionalFormatting>
  <conditionalFormatting sqref="T276:U276">
    <cfRule type="cellIs" priority="802" dxfId="6" operator="equal" stopIfTrue="1">
      <formula>"No Aceptable Con Control Especifico"</formula>
    </cfRule>
  </conditionalFormatting>
  <conditionalFormatting sqref="T276:U276">
    <cfRule type="cellIs" priority="801" dxfId="5" operator="equal" stopIfTrue="1">
      <formula>"No Aceptable Con Control Esp."</formula>
    </cfRule>
  </conditionalFormatting>
  <conditionalFormatting sqref="P276">
    <cfRule type="cellIs" priority="800" operator="equal" stopIfTrue="1">
      <formula>"10, 25, 50, 100"</formula>
    </cfRule>
  </conditionalFormatting>
  <conditionalFormatting sqref="U276">
    <cfRule type="containsText" priority="799" dxfId="4" operator="containsText" text="Mejorable">
      <formula>NOT(ISERROR(SEARCH("Mejorable",U276)))</formula>
    </cfRule>
  </conditionalFormatting>
  <conditionalFormatting sqref="U276">
    <cfRule type="containsText" priority="796" dxfId="0" operator="containsText" text="No Aceptable o Aceptable con Control Especifico">
      <formula>NOT(ISERROR(SEARCH("No Aceptable o Aceptable con Control Especifico",U276)))</formula>
    </cfRule>
    <cfRule type="containsText" priority="797" dxfId="2" operator="containsText" text="No Aceptable">
      <formula>NOT(ISERROR(SEARCH("No Aceptable",U276)))</formula>
    </cfRule>
    <cfRule type="containsText" priority="798" dxfId="1" operator="containsText" text="No Aceptable o Aceptable con Control Especifico">
      <formula>NOT(ISERROR(SEARCH("No Aceptable o Aceptable con Control Especifico",U276)))</formula>
    </cfRule>
  </conditionalFormatting>
  <conditionalFormatting sqref="T276">
    <cfRule type="cellIs" priority="795" dxfId="0" operator="equal">
      <formula>"II"</formula>
    </cfRule>
  </conditionalFormatting>
  <conditionalFormatting sqref="T304:U305">
    <cfRule type="cellIs" priority="792" dxfId="8" operator="equal" stopIfTrue="1">
      <formula>"Muy Alto"</formula>
    </cfRule>
    <cfRule type="cellIs" priority="793" dxfId="11" operator="equal" stopIfTrue="1">
      <formula>"Medio"</formula>
    </cfRule>
    <cfRule type="cellIs" priority="794" dxfId="12" operator="equal" stopIfTrue="1">
      <formula>"Bajo"</formula>
    </cfRule>
  </conditionalFormatting>
  <conditionalFormatting sqref="T304:U305">
    <cfRule type="cellIs" priority="791" dxfId="6" operator="equal" stopIfTrue="1">
      <formula>"Alto"</formula>
    </cfRule>
  </conditionalFormatting>
  <conditionalFormatting sqref="T304:U305">
    <cfRule type="cellIs" priority="787" dxfId="12" operator="equal" stopIfTrue="1">
      <formula>"IV"</formula>
    </cfRule>
    <cfRule type="cellIs" priority="788" dxfId="11" operator="equal" stopIfTrue="1">
      <formula>"III"</formula>
    </cfRule>
    <cfRule type="cellIs" priority="789" dxfId="6" operator="equal" stopIfTrue="1">
      <formula>"II"</formula>
    </cfRule>
    <cfRule type="cellIs" priority="790" dxfId="8" operator="equal" stopIfTrue="1">
      <formula>"I"</formula>
    </cfRule>
  </conditionalFormatting>
  <conditionalFormatting sqref="T304:U305">
    <cfRule type="cellIs" priority="785" dxfId="8" operator="equal" stopIfTrue="1">
      <formula>"No Aceptable"</formula>
    </cfRule>
    <cfRule type="cellIs" priority="786" dxfId="7" operator="equal" stopIfTrue="1">
      <formula>"Aceptable"</formula>
    </cfRule>
  </conditionalFormatting>
  <conditionalFormatting sqref="T304:U305">
    <cfRule type="cellIs" priority="784" dxfId="6" operator="equal" stopIfTrue="1">
      <formula>"No Aceptable Con Control Especifico"</formula>
    </cfRule>
  </conditionalFormatting>
  <conditionalFormatting sqref="T304:U305">
    <cfRule type="cellIs" priority="783" dxfId="5" operator="equal" stopIfTrue="1">
      <formula>"No Aceptable Con Control Esp."</formula>
    </cfRule>
  </conditionalFormatting>
  <conditionalFormatting sqref="P304:P305">
    <cfRule type="cellIs" priority="782" operator="equal" stopIfTrue="1">
      <formula>"10, 25, 50, 100"</formula>
    </cfRule>
  </conditionalFormatting>
  <conditionalFormatting sqref="U304:U305">
    <cfRule type="containsText" priority="781" dxfId="4" operator="containsText" text="Mejorable">
      <formula>NOT(ISERROR(SEARCH("Mejorable",U304)))</formula>
    </cfRule>
  </conditionalFormatting>
  <conditionalFormatting sqref="U304:U305">
    <cfRule type="containsText" priority="778" dxfId="0" operator="containsText" text="No Aceptable o Aceptable con Control Especifico">
      <formula>NOT(ISERROR(SEARCH("No Aceptable o Aceptable con Control Especifico",U304)))</formula>
    </cfRule>
    <cfRule type="containsText" priority="779" dxfId="2" operator="containsText" text="No Aceptable">
      <formula>NOT(ISERROR(SEARCH("No Aceptable",U304)))</formula>
    </cfRule>
    <cfRule type="containsText" priority="780" dxfId="1" operator="containsText" text="No Aceptable o Aceptable con Control Especifico">
      <formula>NOT(ISERROR(SEARCH("No Aceptable o Aceptable con Control Especifico",U304)))</formula>
    </cfRule>
  </conditionalFormatting>
  <conditionalFormatting sqref="T304:T305">
    <cfRule type="cellIs" priority="777" dxfId="0" operator="equal">
      <formula>"II"</formula>
    </cfRule>
  </conditionalFormatting>
  <conditionalFormatting sqref="T306:U306">
    <cfRule type="cellIs" priority="774" dxfId="8" operator="equal" stopIfTrue="1">
      <formula>"Muy Alto"</formula>
    </cfRule>
    <cfRule type="cellIs" priority="775" dxfId="11" operator="equal" stopIfTrue="1">
      <formula>"Medio"</formula>
    </cfRule>
    <cfRule type="cellIs" priority="776" dxfId="12" operator="equal" stopIfTrue="1">
      <formula>"Bajo"</formula>
    </cfRule>
  </conditionalFormatting>
  <conditionalFormatting sqref="T306:U306">
    <cfRule type="cellIs" priority="773" dxfId="6" operator="equal" stopIfTrue="1">
      <formula>"Alto"</formula>
    </cfRule>
  </conditionalFormatting>
  <conditionalFormatting sqref="T306:U306">
    <cfRule type="cellIs" priority="769" dxfId="12" operator="equal" stopIfTrue="1">
      <formula>"IV"</formula>
    </cfRule>
    <cfRule type="cellIs" priority="770" dxfId="11" operator="equal" stopIfTrue="1">
      <formula>"III"</formula>
    </cfRule>
    <cfRule type="cellIs" priority="771" dxfId="6" operator="equal" stopIfTrue="1">
      <formula>"II"</formula>
    </cfRule>
    <cfRule type="cellIs" priority="772" dxfId="8" operator="equal" stopIfTrue="1">
      <formula>"I"</formula>
    </cfRule>
  </conditionalFormatting>
  <conditionalFormatting sqref="T306:U306">
    <cfRule type="cellIs" priority="767" dxfId="8" operator="equal" stopIfTrue="1">
      <formula>"No Aceptable"</formula>
    </cfRule>
    <cfRule type="cellIs" priority="768" dxfId="7" operator="equal" stopIfTrue="1">
      <formula>"Aceptable"</formula>
    </cfRule>
  </conditionalFormatting>
  <conditionalFormatting sqref="T306:U306">
    <cfRule type="cellIs" priority="766" dxfId="6" operator="equal" stopIfTrue="1">
      <formula>"No Aceptable Con Control Especifico"</formula>
    </cfRule>
  </conditionalFormatting>
  <conditionalFormatting sqref="T306:U306">
    <cfRule type="cellIs" priority="765" dxfId="5" operator="equal" stopIfTrue="1">
      <formula>"No Aceptable Con Control Esp."</formula>
    </cfRule>
  </conditionalFormatting>
  <conditionalFormatting sqref="P306">
    <cfRule type="cellIs" priority="764" operator="equal" stopIfTrue="1">
      <formula>"10, 25, 50, 100"</formula>
    </cfRule>
  </conditionalFormatting>
  <conditionalFormatting sqref="U306">
    <cfRule type="containsText" priority="763" dxfId="4" operator="containsText" text="Mejorable">
      <formula>NOT(ISERROR(SEARCH("Mejorable",U306)))</formula>
    </cfRule>
  </conditionalFormatting>
  <conditionalFormatting sqref="U306">
    <cfRule type="containsText" priority="760" dxfId="0" operator="containsText" text="No Aceptable o Aceptable con Control Especifico">
      <formula>NOT(ISERROR(SEARCH("No Aceptable o Aceptable con Control Especifico",U306)))</formula>
    </cfRule>
    <cfRule type="containsText" priority="761" dxfId="2" operator="containsText" text="No Aceptable">
      <formula>NOT(ISERROR(SEARCH("No Aceptable",U306)))</formula>
    </cfRule>
    <cfRule type="containsText" priority="762" dxfId="1" operator="containsText" text="No Aceptable o Aceptable con Control Especifico">
      <formula>NOT(ISERROR(SEARCH("No Aceptable o Aceptable con Control Especifico",U306)))</formula>
    </cfRule>
  </conditionalFormatting>
  <conditionalFormatting sqref="T306">
    <cfRule type="cellIs" priority="759" dxfId="0" operator="equal">
      <formula>"II"</formula>
    </cfRule>
  </conditionalFormatting>
  <conditionalFormatting sqref="T302:U303">
    <cfRule type="cellIs" priority="756" dxfId="8" operator="equal" stopIfTrue="1">
      <formula>"Muy Alto"</formula>
    </cfRule>
    <cfRule type="cellIs" priority="757" dxfId="11" operator="equal" stopIfTrue="1">
      <formula>"Medio"</formula>
    </cfRule>
    <cfRule type="cellIs" priority="758" dxfId="12" operator="equal" stopIfTrue="1">
      <formula>"Bajo"</formula>
    </cfRule>
  </conditionalFormatting>
  <conditionalFormatting sqref="T302:U303">
    <cfRule type="cellIs" priority="755" dxfId="6" operator="equal" stopIfTrue="1">
      <formula>"Alto"</formula>
    </cfRule>
  </conditionalFormatting>
  <conditionalFormatting sqref="T302:U303">
    <cfRule type="cellIs" priority="751" dxfId="12" operator="equal" stopIfTrue="1">
      <formula>"IV"</formula>
    </cfRule>
    <cfRule type="cellIs" priority="752" dxfId="11" operator="equal" stopIfTrue="1">
      <formula>"III"</formula>
    </cfRule>
    <cfRule type="cellIs" priority="753" dxfId="6" operator="equal" stopIfTrue="1">
      <formula>"II"</formula>
    </cfRule>
    <cfRule type="cellIs" priority="754" dxfId="8" operator="equal" stopIfTrue="1">
      <formula>"I"</formula>
    </cfRule>
  </conditionalFormatting>
  <conditionalFormatting sqref="T302:U303">
    <cfRule type="cellIs" priority="749" dxfId="8" operator="equal" stopIfTrue="1">
      <formula>"No Aceptable"</formula>
    </cfRule>
    <cfRule type="cellIs" priority="750" dxfId="7" operator="equal" stopIfTrue="1">
      <formula>"Aceptable"</formula>
    </cfRule>
  </conditionalFormatting>
  <conditionalFormatting sqref="T302:U303">
    <cfRule type="cellIs" priority="748" dxfId="6" operator="equal" stopIfTrue="1">
      <formula>"No Aceptable Con Control Especifico"</formula>
    </cfRule>
  </conditionalFormatting>
  <conditionalFormatting sqref="T302:U303">
    <cfRule type="cellIs" priority="747" dxfId="5" operator="equal" stopIfTrue="1">
      <formula>"No Aceptable Con Control Esp."</formula>
    </cfRule>
  </conditionalFormatting>
  <conditionalFormatting sqref="P302">
    <cfRule type="cellIs" priority="746" operator="equal" stopIfTrue="1">
      <formula>"10, 25, 50, 100"</formula>
    </cfRule>
  </conditionalFormatting>
  <conditionalFormatting sqref="U302:U303">
    <cfRule type="containsText" priority="745" dxfId="4" operator="containsText" text="Mejorable">
      <formula>NOT(ISERROR(SEARCH("Mejorable",U302)))</formula>
    </cfRule>
  </conditionalFormatting>
  <conditionalFormatting sqref="U302:U303">
    <cfRule type="containsText" priority="742" dxfId="0" operator="containsText" text="No Aceptable o Aceptable con Control Especifico">
      <formula>NOT(ISERROR(SEARCH("No Aceptable o Aceptable con Control Especifico",U302)))</formula>
    </cfRule>
    <cfRule type="containsText" priority="743" dxfId="2" operator="containsText" text="No Aceptable">
      <formula>NOT(ISERROR(SEARCH("No Aceptable",U302)))</formula>
    </cfRule>
    <cfRule type="containsText" priority="744" dxfId="1" operator="containsText" text="No Aceptable o Aceptable con Control Especifico">
      <formula>NOT(ISERROR(SEARCH("No Aceptable o Aceptable con Control Especifico",U302)))</formula>
    </cfRule>
  </conditionalFormatting>
  <conditionalFormatting sqref="T302:T303">
    <cfRule type="cellIs" priority="741" dxfId="0" operator="equal">
      <formula>"II"</formula>
    </cfRule>
  </conditionalFormatting>
  <conditionalFormatting sqref="T339:U360 T331:U332">
    <cfRule type="cellIs" priority="719" dxfId="8" operator="equal" stopIfTrue="1">
      <formula>"Muy Alto"</formula>
    </cfRule>
    <cfRule type="cellIs" priority="720" dxfId="11" operator="equal" stopIfTrue="1">
      <formula>"Medio"</formula>
    </cfRule>
    <cfRule type="cellIs" priority="721" dxfId="12" operator="equal" stopIfTrue="1">
      <formula>"Bajo"</formula>
    </cfRule>
  </conditionalFormatting>
  <conditionalFormatting sqref="T339:U360 T331:U332">
    <cfRule type="cellIs" priority="718" dxfId="6" operator="equal" stopIfTrue="1">
      <formula>"Alto"</formula>
    </cfRule>
  </conditionalFormatting>
  <conditionalFormatting sqref="T339:U360 T331:U332">
    <cfRule type="cellIs" priority="714" dxfId="12" operator="equal" stopIfTrue="1">
      <formula>"IV"</formula>
    </cfRule>
    <cfRule type="cellIs" priority="715" dxfId="11" operator="equal" stopIfTrue="1">
      <formula>"III"</formula>
    </cfRule>
    <cfRule type="cellIs" priority="716" dxfId="6" operator="equal" stopIfTrue="1">
      <formula>"II"</formula>
    </cfRule>
    <cfRule type="cellIs" priority="717" dxfId="8" operator="equal" stopIfTrue="1">
      <formula>"I"</formula>
    </cfRule>
  </conditionalFormatting>
  <conditionalFormatting sqref="T339:U360 T331:U332">
    <cfRule type="cellIs" priority="712" dxfId="8" operator="equal" stopIfTrue="1">
      <formula>"No Aceptable"</formula>
    </cfRule>
    <cfRule type="cellIs" priority="713" dxfId="7" operator="equal" stopIfTrue="1">
      <formula>"Aceptable"</formula>
    </cfRule>
  </conditionalFormatting>
  <conditionalFormatting sqref="T339:U360 T331:U332">
    <cfRule type="cellIs" priority="711" dxfId="6" operator="equal" stopIfTrue="1">
      <formula>"No Aceptable Con Control Especifico"</formula>
    </cfRule>
  </conditionalFormatting>
  <conditionalFormatting sqref="T339:U360 T331:U332">
    <cfRule type="cellIs" priority="710" dxfId="5" operator="equal" stopIfTrue="1">
      <formula>"No Aceptable Con Control Esp."</formula>
    </cfRule>
  </conditionalFormatting>
  <conditionalFormatting sqref="P339 P331:P332 P341:P360">
    <cfRule type="cellIs" priority="709" operator="equal" stopIfTrue="1">
      <formula>"10, 25, 50, 100"</formula>
    </cfRule>
  </conditionalFormatting>
  <conditionalFormatting sqref="U339:U360 U331:U332">
    <cfRule type="containsText" priority="708" dxfId="4" operator="containsText" text="Mejorable">
      <formula>NOT(ISERROR(SEARCH("Mejorable",U331)))</formula>
    </cfRule>
  </conditionalFormatting>
  <conditionalFormatting sqref="U339:U360 U331:U332">
    <cfRule type="containsText" priority="705" dxfId="0" operator="containsText" text="No Aceptable o Aceptable con Control Especifico">
      <formula>NOT(ISERROR(SEARCH("No Aceptable o Aceptable con Control Especifico",U331)))</formula>
    </cfRule>
    <cfRule type="containsText" priority="706" dxfId="2" operator="containsText" text="No Aceptable">
      <formula>NOT(ISERROR(SEARCH("No Aceptable",U331)))</formula>
    </cfRule>
    <cfRule type="containsText" priority="707" dxfId="1" operator="containsText" text="No Aceptable o Aceptable con Control Especifico">
      <formula>NOT(ISERROR(SEARCH("No Aceptable o Aceptable con Control Especifico",U331)))</formula>
    </cfRule>
  </conditionalFormatting>
  <conditionalFormatting sqref="T339:T360 T331:T332">
    <cfRule type="cellIs" priority="704" dxfId="0" operator="equal">
      <formula>"II"</formula>
    </cfRule>
  </conditionalFormatting>
  <conditionalFormatting sqref="T333:U333">
    <cfRule type="cellIs" priority="701" dxfId="8" operator="equal" stopIfTrue="1">
      <formula>"Muy Alto"</formula>
    </cfRule>
    <cfRule type="cellIs" priority="702" dxfId="11" operator="equal" stopIfTrue="1">
      <formula>"Medio"</formula>
    </cfRule>
    <cfRule type="cellIs" priority="703" dxfId="12" operator="equal" stopIfTrue="1">
      <formula>"Bajo"</formula>
    </cfRule>
  </conditionalFormatting>
  <conditionalFormatting sqref="T333:U333">
    <cfRule type="cellIs" priority="700" dxfId="6" operator="equal" stopIfTrue="1">
      <formula>"Alto"</formula>
    </cfRule>
  </conditionalFormatting>
  <conditionalFormatting sqref="T333:U333">
    <cfRule type="cellIs" priority="696" dxfId="12" operator="equal" stopIfTrue="1">
      <formula>"IV"</formula>
    </cfRule>
    <cfRule type="cellIs" priority="697" dxfId="11" operator="equal" stopIfTrue="1">
      <formula>"III"</formula>
    </cfRule>
    <cfRule type="cellIs" priority="698" dxfId="6" operator="equal" stopIfTrue="1">
      <formula>"II"</formula>
    </cfRule>
    <cfRule type="cellIs" priority="699" dxfId="8" operator="equal" stopIfTrue="1">
      <formula>"I"</formula>
    </cfRule>
  </conditionalFormatting>
  <conditionalFormatting sqref="T333:U333">
    <cfRule type="cellIs" priority="694" dxfId="8" operator="equal" stopIfTrue="1">
      <formula>"No Aceptable"</formula>
    </cfRule>
    <cfRule type="cellIs" priority="695" dxfId="7" operator="equal" stopIfTrue="1">
      <formula>"Aceptable"</formula>
    </cfRule>
  </conditionalFormatting>
  <conditionalFormatting sqref="T333:U333">
    <cfRule type="cellIs" priority="693" dxfId="6" operator="equal" stopIfTrue="1">
      <formula>"No Aceptable Con Control Especifico"</formula>
    </cfRule>
  </conditionalFormatting>
  <conditionalFormatting sqref="T333:U333">
    <cfRule type="cellIs" priority="692" dxfId="5" operator="equal" stopIfTrue="1">
      <formula>"No Aceptable Con Control Esp."</formula>
    </cfRule>
  </conditionalFormatting>
  <conditionalFormatting sqref="P333">
    <cfRule type="cellIs" priority="691" operator="equal" stopIfTrue="1">
      <formula>"10, 25, 50, 100"</formula>
    </cfRule>
  </conditionalFormatting>
  <conditionalFormatting sqref="U333">
    <cfRule type="containsText" priority="690" dxfId="4" operator="containsText" text="Mejorable">
      <formula>NOT(ISERROR(SEARCH("Mejorable",U333)))</formula>
    </cfRule>
  </conditionalFormatting>
  <conditionalFormatting sqref="U333">
    <cfRule type="containsText" priority="687" dxfId="0" operator="containsText" text="No Aceptable o Aceptable con Control Especifico">
      <formula>NOT(ISERROR(SEARCH("No Aceptable o Aceptable con Control Especifico",U333)))</formula>
    </cfRule>
    <cfRule type="containsText" priority="688" dxfId="2" operator="containsText" text="No Aceptable">
      <formula>NOT(ISERROR(SEARCH("No Aceptable",U333)))</formula>
    </cfRule>
    <cfRule type="containsText" priority="689" dxfId="1" operator="containsText" text="No Aceptable o Aceptable con Control Especifico">
      <formula>NOT(ISERROR(SEARCH("No Aceptable o Aceptable con Control Especifico",U333)))</formula>
    </cfRule>
  </conditionalFormatting>
  <conditionalFormatting sqref="T333">
    <cfRule type="cellIs" priority="686" dxfId="0" operator="equal">
      <formula>"II"</formula>
    </cfRule>
  </conditionalFormatting>
  <conditionalFormatting sqref="T328:U330">
    <cfRule type="cellIs" priority="683" dxfId="8" operator="equal" stopIfTrue="1">
      <formula>"Muy Alto"</formula>
    </cfRule>
    <cfRule type="cellIs" priority="684" dxfId="11" operator="equal" stopIfTrue="1">
      <formula>"Medio"</formula>
    </cfRule>
    <cfRule type="cellIs" priority="685" dxfId="12" operator="equal" stopIfTrue="1">
      <formula>"Bajo"</formula>
    </cfRule>
  </conditionalFormatting>
  <conditionalFormatting sqref="T328:U330">
    <cfRule type="cellIs" priority="682" dxfId="6" operator="equal" stopIfTrue="1">
      <formula>"Alto"</formula>
    </cfRule>
  </conditionalFormatting>
  <conditionalFormatting sqref="T328:U330">
    <cfRule type="cellIs" priority="678" dxfId="12" operator="equal" stopIfTrue="1">
      <formula>"IV"</formula>
    </cfRule>
    <cfRule type="cellIs" priority="679" dxfId="11" operator="equal" stopIfTrue="1">
      <formula>"III"</formula>
    </cfRule>
    <cfRule type="cellIs" priority="680" dxfId="6" operator="equal" stopIfTrue="1">
      <formula>"II"</formula>
    </cfRule>
    <cfRule type="cellIs" priority="681" dxfId="8" operator="equal" stopIfTrue="1">
      <formula>"I"</formula>
    </cfRule>
  </conditionalFormatting>
  <conditionalFormatting sqref="T328:U330">
    <cfRule type="cellIs" priority="676" dxfId="8" operator="equal" stopIfTrue="1">
      <formula>"No Aceptable"</formula>
    </cfRule>
    <cfRule type="cellIs" priority="677" dxfId="7" operator="equal" stopIfTrue="1">
      <formula>"Aceptable"</formula>
    </cfRule>
  </conditionalFormatting>
  <conditionalFormatting sqref="T328:U330">
    <cfRule type="cellIs" priority="675" dxfId="6" operator="equal" stopIfTrue="1">
      <formula>"No Aceptable Con Control Especifico"</formula>
    </cfRule>
  </conditionalFormatting>
  <conditionalFormatting sqref="T328:U330">
    <cfRule type="cellIs" priority="674" dxfId="5" operator="equal" stopIfTrue="1">
      <formula>"No Aceptable Con Control Esp."</formula>
    </cfRule>
  </conditionalFormatting>
  <conditionalFormatting sqref="U328:U330">
    <cfRule type="containsText" priority="672" dxfId="4" operator="containsText" text="Mejorable">
      <formula>NOT(ISERROR(SEARCH("Mejorable",U328)))</formula>
    </cfRule>
  </conditionalFormatting>
  <conditionalFormatting sqref="U328:U330">
    <cfRule type="containsText" priority="669" dxfId="0" operator="containsText" text="No Aceptable o Aceptable con Control Especifico">
      <formula>NOT(ISERROR(SEARCH("No Aceptable o Aceptable con Control Especifico",U328)))</formula>
    </cfRule>
    <cfRule type="containsText" priority="670" dxfId="2" operator="containsText" text="No Aceptable">
      <formula>NOT(ISERROR(SEARCH("No Aceptable",U328)))</formula>
    </cfRule>
    <cfRule type="containsText" priority="671" dxfId="1" operator="containsText" text="No Aceptable o Aceptable con Control Especifico">
      <formula>NOT(ISERROR(SEARCH("No Aceptable o Aceptable con Control Especifico",U328)))</formula>
    </cfRule>
  </conditionalFormatting>
  <conditionalFormatting sqref="T328:T330">
    <cfRule type="cellIs" priority="668" dxfId="0" operator="equal">
      <formula>"II"</formula>
    </cfRule>
  </conditionalFormatting>
  <conditionalFormatting sqref="P329:P330">
    <cfRule type="cellIs" priority="667" operator="equal" stopIfTrue="1">
      <formula>"10, 25, 50, 100"</formula>
    </cfRule>
  </conditionalFormatting>
  <conditionalFormatting sqref="T338:U338">
    <cfRule type="cellIs" priority="664" dxfId="8" operator="equal" stopIfTrue="1">
      <formula>"Muy Alto"</formula>
    </cfRule>
    <cfRule type="cellIs" priority="665" dxfId="11" operator="equal" stopIfTrue="1">
      <formula>"Medio"</formula>
    </cfRule>
    <cfRule type="cellIs" priority="666" dxfId="12" operator="equal" stopIfTrue="1">
      <formula>"Bajo"</formula>
    </cfRule>
  </conditionalFormatting>
  <conditionalFormatting sqref="T338:U338">
    <cfRule type="cellIs" priority="663" dxfId="6" operator="equal" stopIfTrue="1">
      <formula>"Alto"</formula>
    </cfRule>
  </conditionalFormatting>
  <conditionalFormatting sqref="T338:U338">
    <cfRule type="cellIs" priority="659" dxfId="12" operator="equal" stopIfTrue="1">
      <formula>"IV"</formula>
    </cfRule>
    <cfRule type="cellIs" priority="660" dxfId="11" operator="equal" stopIfTrue="1">
      <formula>"III"</formula>
    </cfRule>
    <cfRule type="cellIs" priority="661" dxfId="6" operator="equal" stopIfTrue="1">
      <formula>"II"</formula>
    </cfRule>
    <cfRule type="cellIs" priority="662" dxfId="8" operator="equal" stopIfTrue="1">
      <formula>"I"</formula>
    </cfRule>
  </conditionalFormatting>
  <conditionalFormatting sqref="T338:U338">
    <cfRule type="cellIs" priority="657" dxfId="8" operator="equal" stopIfTrue="1">
      <formula>"No Aceptable"</formula>
    </cfRule>
    <cfRule type="cellIs" priority="658" dxfId="7" operator="equal" stopIfTrue="1">
      <formula>"Aceptable"</formula>
    </cfRule>
  </conditionalFormatting>
  <conditionalFormatting sqref="T338:U338">
    <cfRule type="cellIs" priority="656" dxfId="6" operator="equal" stopIfTrue="1">
      <formula>"No Aceptable Con Control Especifico"</formula>
    </cfRule>
  </conditionalFormatting>
  <conditionalFormatting sqref="T338:U338">
    <cfRule type="cellIs" priority="655" dxfId="5" operator="equal" stopIfTrue="1">
      <formula>"No Aceptable Con Control Esp."</formula>
    </cfRule>
  </conditionalFormatting>
  <conditionalFormatting sqref="P338">
    <cfRule type="cellIs" priority="654" operator="equal" stopIfTrue="1">
      <formula>"10, 25, 50, 100"</formula>
    </cfRule>
  </conditionalFormatting>
  <conditionalFormatting sqref="U338">
    <cfRule type="containsText" priority="653" dxfId="4" operator="containsText" text="Mejorable">
      <formula>NOT(ISERROR(SEARCH("Mejorable",U338)))</formula>
    </cfRule>
  </conditionalFormatting>
  <conditionalFormatting sqref="U338">
    <cfRule type="containsText" priority="650" dxfId="0" operator="containsText" text="No Aceptable o Aceptable con Control Especifico">
      <formula>NOT(ISERROR(SEARCH("No Aceptable o Aceptable con Control Especifico",U338)))</formula>
    </cfRule>
    <cfRule type="containsText" priority="651" dxfId="2" operator="containsText" text="No Aceptable">
      <formula>NOT(ISERROR(SEARCH("No Aceptable",U338)))</formula>
    </cfRule>
    <cfRule type="containsText" priority="652" dxfId="1" operator="containsText" text="No Aceptable o Aceptable con Control Especifico">
      <formula>NOT(ISERROR(SEARCH("No Aceptable o Aceptable con Control Especifico",U338)))</formula>
    </cfRule>
  </conditionalFormatting>
  <conditionalFormatting sqref="T338">
    <cfRule type="cellIs" priority="649" dxfId="0" operator="equal">
      <formula>"II"</formula>
    </cfRule>
  </conditionalFormatting>
  <conditionalFormatting sqref="T375:U396 T367:U368">
    <cfRule type="cellIs" priority="646" dxfId="8" operator="equal" stopIfTrue="1">
      <formula>"Muy Alto"</formula>
    </cfRule>
    <cfRule type="cellIs" priority="647" dxfId="11" operator="equal" stopIfTrue="1">
      <formula>"Medio"</formula>
    </cfRule>
    <cfRule type="cellIs" priority="648" dxfId="12" operator="equal" stopIfTrue="1">
      <formula>"Bajo"</formula>
    </cfRule>
  </conditionalFormatting>
  <conditionalFormatting sqref="T375:U396 T367:U368">
    <cfRule type="cellIs" priority="645" dxfId="6" operator="equal" stopIfTrue="1">
      <formula>"Alto"</formula>
    </cfRule>
  </conditionalFormatting>
  <conditionalFormatting sqref="T375:U396 T367:U368">
    <cfRule type="cellIs" priority="641" dxfId="12" operator="equal" stopIfTrue="1">
      <formula>"IV"</formula>
    </cfRule>
    <cfRule type="cellIs" priority="642" dxfId="11" operator="equal" stopIfTrue="1">
      <formula>"III"</formula>
    </cfRule>
    <cfRule type="cellIs" priority="643" dxfId="6" operator="equal" stopIfTrue="1">
      <formula>"II"</formula>
    </cfRule>
    <cfRule type="cellIs" priority="644" dxfId="8" operator="equal" stopIfTrue="1">
      <formula>"I"</formula>
    </cfRule>
  </conditionalFormatting>
  <conditionalFormatting sqref="T375:U396 T367:U368">
    <cfRule type="cellIs" priority="639" dxfId="8" operator="equal" stopIfTrue="1">
      <formula>"No Aceptable"</formula>
    </cfRule>
    <cfRule type="cellIs" priority="640" dxfId="7" operator="equal" stopIfTrue="1">
      <formula>"Aceptable"</formula>
    </cfRule>
  </conditionalFormatting>
  <conditionalFormatting sqref="T375:U396 T367:U368">
    <cfRule type="cellIs" priority="638" dxfId="6" operator="equal" stopIfTrue="1">
      <formula>"No Aceptable Con Control Especifico"</formula>
    </cfRule>
  </conditionalFormatting>
  <conditionalFormatting sqref="T375:U396 T367:U368">
    <cfRule type="cellIs" priority="637" dxfId="5" operator="equal" stopIfTrue="1">
      <formula>"No Aceptable Con Control Esp."</formula>
    </cfRule>
  </conditionalFormatting>
  <conditionalFormatting sqref="P375 P367:P368 P377:P396">
    <cfRule type="cellIs" priority="636" operator="equal" stopIfTrue="1">
      <formula>"10, 25, 50, 100"</formula>
    </cfRule>
  </conditionalFormatting>
  <conditionalFormatting sqref="U375:U396 U367:U368">
    <cfRule type="containsText" priority="635" dxfId="4" operator="containsText" text="Mejorable">
      <formula>NOT(ISERROR(SEARCH("Mejorable",U367)))</formula>
    </cfRule>
  </conditionalFormatting>
  <conditionalFormatting sqref="U375:U396 U367:U368">
    <cfRule type="containsText" priority="632" dxfId="0" operator="containsText" text="No Aceptable o Aceptable con Control Especifico">
      <formula>NOT(ISERROR(SEARCH("No Aceptable o Aceptable con Control Especifico",U367)))</formula>
    </cfRule>
    <cfRule type="containsText" priority="633" dxfId="2" operator="containsText" text="No Aceptable">
      <formula>NOT(ISERROR(SEARCH("No Aceptable",U367)))</formula>
    </cfRule>
    <cfRule type="containsText" priority="634" dxfId="1" operator="containsText" text="No Aceptable o Aceptable con Control Especifico">
      <formula>NOT(ISERROR(SEARCH("No Aceptable o Aceptable con Control Especifico",U367)))</formula>
    </cfRule>
  </conditionalFormatting>
  <conditionalFormatting sqref="T375:T396 T367:T368">
    <cfRule type="cellIs" priority="631" dxfId="0" operator="equal">
      <formula>"II"</formula>
    </cfRule>
  </conditionalFormatting>
  <conditionalFormatting sqref="T369:U369">
    <cfRule type="cellIs" priority="628" dxfId="8" operator="equal" stopIfTrue="1">
      <formula>"Muy Alto"</formula>
    </cfRule>
    <cfRule type="cellIs" priority="629" dxfId="11" operator="equal" stopIfTrue="1">
      <formula>"Medio"</formula>
    </cfRule>
    <cfRule type="cellIs" priority="630" dxfId="12" operator="equal" stopIfTrue="1">
      <formula>"Bajo"</formula>
    </cfRule>
  </conditionalFormatting>
  <conditionalFormatting sqref="T369:U369">
    <cfRule type="cellIs" priority="627" dxfId="6" operator="equal" stopIfTrue="1">
      <formula>"Alto"</formula>
    </cfRule>
  </conditionalFormatting>
  <conditionalFormatting sqref="T369:U369">
    <cfRule type="cellIs" priority="623" dxfId="12" operator="equal" stopIfTrue="1">
      <formula>"IV"</formula>
    </cfRule>
    <cfRule type="cellIs" priority="624" dxfId="11" operator="equal" stopIfTrue="1">
      <formula>"III"</formula>
    </cfRule>
    <cfRule type="cellIs" priority="625" dxfId="6" operator="equal" stopIfTrue="1">
      <formula>"II"</formula>
    </cfRule>
    <cfRule type="cellIs" priority="626" dxfId="8" operator="equal" stopIfTrue="1">
      <formula>"I"</formula>
    </cfRule>
  </conditionalFormatting>
  <conditionalFormatting sqref="T369:U369">
    <cfRule type="cellIs" priority="621" dxfId="8" operator="equal" stopIfTrue="1">
      <formula>"No Aceptable"</formula>
    </cfRule>
    <cfRule type="cellIs" priority="622" dxfId="7" operator="equal" stopIfTrue="1">
      <formula>"Aceptable"</formula>
    </cfRule>
  </conditionalFormatting>
  <conditionalFormatting sqref="T369:U369">
    <cfRule type="cellIs" priority="620" dxfId="6" operator="equal" stopIfTrue="1">
      <formula>"No Aceptable Con Control Especifico"</formula>
    </cfRule>
  </conditionalFormatting>
  <conditionalFormatting sqref="T369:U369">
    <cfRule type="cellIs" priority="619" dxfId="5" operator="equal" stopIfTrue="1">
      <formula>"No Aceptable Con Control Esp."</formula>
    </cfRule>
  </conditionalFormatting>
  <conditionalFormatting sqref="P369">
    <cfRule type="cellIs" priority="618" operator="equal" stopIfTrue="1">
      <formula>"10, 25, 50, 100"</formula>
    </cfRule>
  </conditionalFormatting>
  <conditionalFormatting sqref="U369">
    <cfRule type="containsText" priority="617" dxfId="4" operator="containsText" text="Mejorable">
      <formula>NOT(ISERROR(SEARCH("Mejorable",U369)))</formula>
    </cfRule>
  </conditionalFormatting>
  <conditionalFormatting sqref="U369">
    <cfRule type="containsText" priority="614" dxfId="0" operator="containsText" text="No Aceptable o Aceptable con Control Especifico">
      <formula>NOT(ISERROR(SEARCH("No Aceptable o Aceptable con Control Especifico",U369)))</formula>
    </cfRule>
    <cfRule type="containsText" priority="615" dxfId="2" operator="containsText" text="No Aceptable">
      <formula>NOT(ISERROR(SEARCH("No Aceptable",U369)))</formula>
    </cfRule>
    <cfRule type="containsText" priority="616" dxfId="1" operator="containsText" text="No Aceptable o Aceptable con Control Especifico">
      <formula>NOT(ISERROR(SEARCH("No Aceptable o Aceptable con Control Especifico",U369)))</formula>
    </cfRule>
  </conditionalFormatting>
  <conditionalFormatting sqref="T369">
    <cfRule type="cellIs" priority="613" dxfId="0" operator="equal">
      <formula>"II"</formula>
    </cfRule>
  </conditionalFormatting>
  <conditionalFormatting sqref="T364:U366">
    <cfRule type="cellIs" priority="610" dxfId="8" operator="equal" stopIfTrue="1">
      <formula>"Muy Alto"</formula>
    </cfRule>
    <cfRule type="cellIs" priority="611" dxfId="11" operator="equal" stopIfTrue="1">
      <formula>"Medio"</formula>
    </cfRule>
    <cfRule type="cellIs" priority="612" dxfId="12" operator="equal" stopIfTrue="1">
      <formula>"Bajo"</formula>
    </cfRule>
  </conditionalFormatting>
  <conditionalFormatting sqref="T364:U366">
    <cfRule type="cellIs" priority="609" dxfId="6" operator="equal" stopIfTrue="1">
      <formula>"Alto"</formula>
    </cfRule>
  </conditionalFormatting>
  <conditionalFormatting sqref="T364:U366">
    <cfRule type="cellIs" priority="605" dxfId="12" operator="equal" stopIfTrue="1">
      <formula>"IV"</formula>
    </cfRule>
    <cfRule type="cellIs" priority="606" dxfId="11" operator="equal" stopIfTrue="1">
      <formula>"III"</formula>
    </cfRule>
    <cfRule type="cellIs" priority="607" dxfId="6" operator="equal" stopIfTrue="1">
      <formula>"II"</formula>
    </cfRule>
    <cfRule type="cellIs" priority="608" dxfId="8" operator="equal" stopIfTrue="1">
      <formula>"I"</formula>
    </cfRule>
  </conditionalFormatting>
  <conditionalFormatting sqref="T364:U366">
    <cfRule type="cellIs" priority="603" dxfId="8" operator="equal" stopIfTrue="1">
      <formula>"No Aceptable"</formula>
    </cfRule>
    <cfRule type="cellIs" priority="604" dxfId="7" operator="equal" stopIfTrue="1">
      <formula>"Aceptable"</formula>
    </cfRule>
  </conditionalFormatting>
  <conditionalFormatting sqref="T364:U366">
    <cfRule type="cellIs" priority="602" dxfId="6" operator="equal" stopIfTrue="1">
      <formula>"No Aceptable Con Control Especifico"</formula>
    </cfRule>
  </conditionalFormatting>
  <conditionalFormatting sqref="T364:U366">
    <cfRule type="cellIs" priority="601" dxfId="5" operator="equal" stopIfTrue="1">
      <formula>"No Aceptable Con Control Esp."</formula>
    </cfRule>
  </conditionalFormatting>
  <conditionalFormatting sqref="P364">
    <cfRule type="cellIs" priority="600" operator="equal" stopIfTrue="1">
      <formula>"10, 25, 50, 100"</formula>
    </cfRule>
  </conditionalFormatting>
  <conditionalFormatting sqref="U364:U366">
    <cfRule type="containsText" priority="599" dxfId="4" operator="containsText" text="Mejorable">
      <formula>NOT(ISERROR(SEARCH("Mejorable",U364)))</formula>
    </cfRule>
  </conditionalFormatting>
  <conditionalFormatting sqref="U364:U366">
    <cfRule type="containsText" priority="596" dxfId="0" operator="containsText" text="No Aceptable o Aceptable con Control Especifico">
      <formula>NOT(ISERROR(SEARCH("No Aceptable o Aceptable con Control Especifico",U364)))</formula>
    </cfRule>
    <cfRule type="containsText" priority="597" dxfId="2" operator="containsText" text="No Aceptable">
      <formula>NOT(ISERROR(SEARCH("No Aceptable",U364)))</formula>
    </cfRule>
    <cfRule type="containsText" priority="598" dxfId="1" operator="containsText" text="No Aceptable o Aceptable con Control Especifico">
      <formula>NOT(ISERROR(SEARCH("No Aceptable o Aceptable con Control Especifico",U364)))</formula>
    </cfRule>
  </conditionalFormatting>
  <conditionalFormatting sqref="T364:T366">
    <cfRule type="cellIs" priority="595" dxfId="0" operator="equal">
      <formula>"II"</formula>
    </cfRule>
  </conditionalFormatting>
  <conditionalFormatting sqref="P365:P366">
    <cfRule type="cellIs" priority="594" operator="equal" stopIfTrue="1">
      <formula>"10, 25, 50, 100"</formula>
    </cfRule>
  </conditionalFormatting>
  <conditionalFormatting sqref="T374:U374">
    <cfRule type="cellIs" priority="591" dxfId="8" operator="equal" stopIfTrue="1">
      <formula>"Muy Alto"</formula>
    </cfRule>
    <cfRule type="cellIs" priority="592" dxfId="11" operator="equal" stopIfTrue="1">
      <formula>"Medio"</formula>
    </cfRule>
    <cfRule type="cellIs" priority="593" dxfId="12" operator="equal" stopIfTrue="1">
      <formula>"Bajo"</formula>
    </cfRule>
  </conditionalFormatting>
  <conditionalFormatting sqref="T374:U374">
    <cfRule type="cellIs" priority="590" dxfId="6" operator="equal" stopIfTrue="1">
      <formula>"Alto"</formula>
    </cfRule>
  </conditionalFormatting>
  <conditionalFormatting sqref="T374:U374">
    <cfRule type="cellIs" priority="586" dxfId="12" operator="equal" stopIfTrue="1">
      <formula>"IV"</formula>
    </cfRule>
    <cfRule type="cellIs" priority="587" dxfId="11" operator="equal" stopIfTrue="1">
      <formula>"III"</formula>
    </cfRule>
    <cfRule type="cellIs" priority="588" dxfId="6" operator="equal" stopIfTrue="1">
      <formula>"II"</formula>
    </cfRule>
    <cfRule type="cellIs" priority="589" dxfId="8" operator="equal" stopIfTrue="1">
      <formula>"I"</formula>
    </cfRule>
  </conditionalFormatting>
  <conditionalFormatting sqref="T374:U374">
    <cfRule type="cellIs" priority="584" dxfId="8" operator="equal" stopIfTrue="1">
      <formula>"No Aceptable"</formula>
    </cfRule>
    <cfRule type="cellIs" priority="585" dxfId="7" operator="equal" stopIfTrue="1">
      <formula>"Aceptable"</formula>
    </cfRule>
  </conditionalFormatting>
  <conditionalFormatting sqref="T374:U374">
    <cfRule type="cellIs" priority="583" dxfId="6" operator="equal" stopIfTrue="1">
      <formula>"No Aceptable Con Control Especifico"</formula>
    </cfRule>
  </conditionalFormatting>
  <conditionalFormatting sqref="T374:U374">
    <cfRule type="cellIs" priority="582" dxfId="5" operator="equal" stopIfTrue="1">
      <formula>"No Aceptable Con Control Esp."</formula>
    </cfRule>
  </conditionalFormatting>
  <conditionalFormatting sqref="P374">
    <cfRule type="cellIs" priority="581" operator="equal" stopIfTrue="1">
      <formula>"10, 25, 50, 100"</formula>
    </cfRule>
  </conditionalFormatting>
  <conditionalFormatting sqref="U374">
    <cfRule type="containsText" priority="580" dxfId="4" operator="containsText" text="Mejorable">
      <formula>NOT(ISERROR(SEARCH("Mejorable",U374)))</formula>
    </cfRule>
  </conditionalFormatting>
  <conditionalFormatting sqref="U374">
    <cfRule type="containsText" priority="577" dxfId="0" operator="containsText" text="No Aceptable o Aceptable con Control Especifico">
      <formula>NOT(ISERROR(SEARCH("No Aceptable o Aceptable con Control Especifico",U374)))</formula>
    </cfRule>
    <cfRule type="containsText" priority="578" dxfId="2" operator="containsText" text="No Aceptable">
      <formula>NOT(ISERROR(SEARCH("No Aceptable",U374)))</formula>
    </cfRule>
    <cfRule type="containsText" priority="579" dxfId="1" operator="containsText" text="No Aceptable o Aceptable con Control Especifico">
      <formula>NOT(ISERROR(SEARCH("No Aceptable o Aceptable con Control Especifico",U374)))</formula>
    </cfRule>
  </conditionalFormatting>
  <conditionalFormatting sqref="T374">
    <cfRule type="cellIs" priority="576" dxfId="0" operator="equal">
      <formula>"II"</formula>
    </cfRule>
  </conditionalFormatting>
  <conditionalFormatting sqref="T411:U432 T403:U404">
    <cfRule type="cellIs" priority="573" dxfId="8" operator="equal" stopIfTrue="1">
      <formula>"Muy Alto"</formula>
    </cfRule>
    <cfRule type="cellIs" priority="574" dxfId="11" operator="equal" stopIfTrue="1">
      <formula>"Medio"</formula>
    </cfRule>
    <cfRule type="cellIs" priority="575" dxfId="12" operator="equal" stopIfTrue="1">
      <formula>"Bajo"</formula>
    </cfRule>
  </conditionalFormatting>
  <conditionalFormatting sqref="T411:U432 T403:U404">
    <cfRule type="cellIs" priority="572" dxfId="6" operator="equal" stopIfTrue="1">
      <formula>"Alto"</formula>
    </cfRule>
  </conditionalFormatting>
  <conditionalFormatting sqref="T411:U432 T403:U404">
    <cfRule type="cellIs" priority="568" dxfId="12" operator="equal" stopIfTrue="1">
      <formula>"IV"</formula>
    </cfRule>
    <cfRule type="cellIs" priority="569" dxfId="11" operator="equal" stopIfTrue="1">
      <formula>"III"</formula>
    </cfRule>
    <cfRule type="cellIs" priority="570" dxfId="6" operator="equal" stopIfTrue="1">
      <formula>"II"</formula>
    </cfRule>
    <cfRule type="cellIs" priority="571" dxfId="8" operator="equal" stopIfTrue="1">
      <formula>"I"</formula>
    </cfRule>
  </conditionalFormatting>
  <conditionalFormatting sqref="T411:U432 T403:U404">
    <cfRule type="cellIs" priority="566" dxfId="8" operator="equal" stopIfTrue="1">
      <formula>"No Aceptable"</formula>
    </cfRule>
    <cfRule type="cellIs" priority="567" dxfId="7" operator="equal" stopIfTrue="1">
      <formula>"Aceptable"</formula>
    </cfRule>
  </conditionalFormatting>
  <conditionalFormatting sqref="T411:U432 T403:U404">
    <cfRule type="cellIs" priority="565" dxfId="6" operator="equal" stopIfTrue="1">
      <formula>"No Aceptable Con Control Especifico"</formula>
    </cfRule>
  </conditionalFormatting>
  <conditionalFormatting sqref="T411:U432 T403:U404">
    <cfRule type="cellIs" priority="564" dxfId="5" operator="equal" stopIfTrue="1">
      <formula>"No Aceptable Con Control Esp."</formula>
    </cfRule>
  </conditionalFormatting>
  <conditionalFormatting sqref="P411 P403:P404 P413:P432">
    <cfRule type="cellIs" priority="563" operator="equal" stopIfTrue="1">
      <formula>"10, 25, 50, 100"</formula>
    </cfRule>
  </conditionalFormatting>
  <conditionalFormatting sqref="U411:U432 U403:U404">
    <cfRule type="containsText" priority="562" dxfId="4" operator="containsText" text="Mejorable">
      <formula>NOT(ISERROR(SEARCH("Mejorable",U403)))</formula>
    </cfRule>
  </conditionalFormatting>
  <conditionalFormatting sqref="U411:U432 U403:U404">
    <cfRule type="containsText" priority="559" dxfId="0" operator="containsText" text="No Aceptable o Aceptable con Control Especifico">
      <formula>NOT(ISERROR(SEARCH("No Aceptable o Aceptable con Control Especifico",U403)))</formula>
    </cfRule>
    <cfRule type="containsText" priority="560" dxfId="2" operator="containsText" text="No Aceptable">
      <formula>NOT(ISERROR(SEARCH("No Aceptable",U403)))</formula>
    </cfRule>
    <cfRule type="containsText" priority="561" dxfId="1" operator="containsText" text="No Aceptable o Aceptable con Control Especifico">
      <formula>NOT(ISERROR(SEARCH("No Aceptable o Aceptable con Control Especifico",U403)))</formula>
    </cfRule>
  </conditionalFormatting>
  <conditionalFormatting sqref="T411:T432 T403:T404">
    <cfRule type="cellIs" priority="558" dxfId="0" operator="equal">
      <formula>"II"</formula>
    </cfRule>
  </conditionalFormatting>
  <conditionalFormatting sqref="T405:U405">
    <cfRule type="cellIs" priority="555" dxfId="8" operator="equal" stopIfTrue="1">
      <formula>"Muy Alto"</formula>
    </cfRule>
    <cfRule type="cellIs" priority="556" dxfId="11" operator="equal" stopIfTrue="1">
      <formula>"Medio"</formula>
    </cfRule>
    <cfRule type="cellIs" priority="557" dxfId="12" operator="equal" stopIfTrue="1">
      <formula>"Bajo"</formula>
    </cfRule>
  </conditionalFormatting>
  <conditionalFormatting sqref="T405:U405">
    <cfRule type="cellIs" priority="554" dxfId="6" operator="equal" stopIfTrue="1">
      <formula>"Alto"</formula>
    </cfRule>
  </conditionalFormatting>
  <conditionalFormatting sqref="T405:U405">
    <cfRule type="cellIs" priority="550" dxfId="12" operator="equal" stopIfTrue="1">
      <formula>"IV"</formula>
    </cfRule>
    <cfRule type="cellIs" priority="551" dxfId="11" operator="equal" stopIfTrue="1">
      <formula>"III"</formula>
    </cfRule>
    <cfRule type="cellIs" priority="552" dxfId="6" operator="equal" stopIfTrue="1">
      <formula>"II"</formula>
    </cfRule>
    <cfRule type="cellIs" priority="553" dxfId="8" operator="equal" stopIfTrue="1">
      <formula>"I"</formula>
    </cfRule>
  </conditionalFormatting>
  <conditionalFormatting sqref="T405:U405">
    <cfRule type="cellIs" priority="548" dxfId="8" operator="equal" stopIfTrue="1">
      <formula>"No Aceptable"</formula>
    </cfRule>
    <cfRule type="cellIs" priority="549" dxfId="7" operator="equal" stopIfTrue="1">
      <formula>"Aceptable"</formula>
    </cfRule>
  </conditionalFormatting>
  <conditionalFormatting sqref="T405:U405">
    <cfRule type="cellIs" priority="547" dxfId="6" operator="equal" stopIfTrue="1">
      <formula>"No Aceptable Con Control Especifico"</formula>
    </cfRule>
  </conditionalFormatting>
  <conditionalFormatting sqref="T405:U405">
    <cfRule type="cellIs" priority="546" dxfId="5" operator="equal" stopIfTrue="1">
      <formula>"No Aceptable Con Control Esp."</formula>
    </cfRule>
  </conditionalFormatting>
  <conditionalFormatting sqref="P405">
    <cfRule type="cellIs" priority="545" operator="equal" stopIfTrue="1">
      <formula>"10, 25, 50, 100"</formula>
    </cfRule>
  </conditionalFormatting>
  <conditionalFormatting sqref="U405">
    <cfRule type="containsText" priority="544" dxfId="4" operator="containsText" text="Mejorable">
      <formula>NOT(ISERROR(SEARCH("Mejorable",U405)))</formula>
    </cfRule>
  </conditionalFormatting>
  <conditionalFormatting sqref="U405">
    <cfRule type="containsText" priority="541" dxfId="0" operator="containsText" text="No Aceptable o Aceptable con Control Especifico">
      <formula>NOT(ISERROR(SEARCH("No Aceptable o Aceptable con Control Especifico",U405)))</formula>
    </cfRule>
    <cfRule type="containsText" priority="542" dxfId="2" operator="containsText" text="No Aceptable">
      <formula>NOT(ISERROR(SEARCH("No Aceptable",U405)))</formula>
    </cfRule>
    <cfRule type="containsText" priority="543" dxfId="1" operator="containsText" text="No Aceptable o Aceptable con Control Especifico">
      <formula>NOT(ISERROR(SEARCH("No Aceptable o Aceptable con Control Especifico",U405)))</formula>
    </cfRule>
  </conditionalFormatting>
  <conditionalFormatting sqref="T405">
    <cfRule type="cellIs" priority="540" dxfId="0" operator="equal">
      <formula>"II"</formula>
    </cfRule>
  </conditionalFormatting>
  <conditionalFormatting sqref="T400:U402">
    <cfRule type="cellIs" priority="537" dxfId="8" operator="equal" stopIfTrue="1">
      <formula>"Muy Alto"</formula>
    </cfRule>
    <cfRule type="cellIs" priority="538" dxfId="11" operator="equal" stopIfTrue="1">
      <formula>"Medio"</formula>
    </cfRule>
    <cfRule type="cellIs" priority="539" dxfId="12" operator="equal" stopIfTrue="1">
      <formula>"Bajo"</formula>
    </cfRule>
  </conditionalFormatting>
  <conditionalFormatting sqref="T400:U402">
    <cfRule type="cellIs" priority="536" dxfId="6" operator="equal" stopIfTrue="1">
      <formula>"Alto"</formula>
    </cfRule>
  </conditionalFormatting>
  <conditionalFormatting sqref="T400:U402">
    <cfRule type="cellIs" priority="532" dxfId="12" operator="equal" stopIfTrue="1">
      <formula>"IV"</formula>
    </cfRule>
    <cfRule type="cellIs" priority="533" dxfId="11" operator="equal" stopIfTrue="1">
      <formula>"III"</formula>
    </cfRule>
    <cfRule type="cellIs" priority="534" dxfId="6" operator="equal" stopIfTrue="1">
      <formula>"II"</formula>
    </cfRule>
    <cfRule type="cellIs" priority="535" dxfId="8" operator="equal" stopIfTrue="1">
      <formula>"I"</formula>
    </cfRule>
  </conditionalFormatting>
  <conditionalFormatting sqref="T400:U402">
    <cfRule type="cellIs" priority="530" dxfId="8" operator="equal" stopIfTrue="1">
      <formula>"No Aceptable"</formula>
    </cfRule>
    <cfRule type="cellIs" priority="531" dxfId="7" operator="equal" stopIfTrue="1">
      <formula>"Aceptable"</formula>
    </cfRule>
  </conditionalFormatting>
  <conditionalFormatting sqref="T400:U402">
    <cfRule type="cellIs" priority="529" dxfId="6" operator="equal" stopIfTrue="1">
      <formula>"No Aceptable Con Control Especifico"</formula>
    </cfRule>
  </conditionalFormatting>
  <conditionalFormatting sqref="T400:U402">
    <cfRule type="cellIs" priority="528" dxfId="5" operator="equal" stopIfTrue="1">
      <formula>"No Aceptable Con Control Esp."</formula>
    </cfRule>
  </conditionalFormatting>
  <conditionalFormatting sqref="P400">
    <cfRule type="cellIs" priority="527" operator="equal" stopIfTrue="1">
      <formula>"10, 25, 50, 100"</formula>
    </cfRule>
  </conditionalFormatting>
  <conditionalFormatting sqref="U400:U402">
    <cfRule type="containsText" priority="526" dxfId="4" operator="containsText" text="Mejorable">
      <formula>NOT(ISERROR(SEARCH("Mejorable",U400)))</formula>
    </cfRule>
  </conditionalFormatting>
  <conditionalFormatting sqref="U400:U402">
    <cfRule type="containsText" priority="523" dxfId="0" operator="containsText" text="No Aceptable o Aceptable con Control Especifico">
      <formula>NOT(ISERROR(SEARCH("No Aceptable o Aceptable con Control Especifico",U400)))</formula>
    </cfRule>
    <cfRule type="containsText" priority="524" dxfId="2" operator="containsText" text="No Aceptable">
      <formula>NOT(ISERROR(SEARCH("No Aceptable",U400)))</formula>
    </cfRule>
    <cfRule type="containsText" priority="525" dxfId="1" operator="containsText" text="No Aceptable o Aceptable con Control Especifico">
      <formula>NOT(ISERROR(SEARCH("No Aceptable o Aceptable con Control Especifico",U400)))</formula>
    </cfRule>
  </conditionalFormatting>
  <conditionalFormatting sqref="T400:T402">
    <cfRule type="cellIs" priority="522" dxfId="0" operator="equal">
      <formula>"II"</formula>
    </cfRule>
  </conditionalFormatting>
  <conditionalFormatting sqref="P401:P402">
    <cfRule type="cellIs" priority="521" operator="equal" stopIfTrue="1">
      <formula>"10, 25, 50, 100"</formula>
    </cfRule>
  </conditionalFormatting>
  <conditionalFormatting sqref="T410:U410">
    <cfRule type="cellIs" priority="518" dxfId="8" operator="equal" stopIfTrue="1">
      <formula>"Muy Alto"</formula>
    </cfRule>
    <cfRule type="cellIs" priority="519" dxfId="11" operator="equal" stopIfTrue="1">
      <formula>"Medio"</formula>
    </cfRule>
    <cfRule type="cellIs" priority="520" dxfId="12" operator="equal" stopIfTrue="1">
      <formula>"Bajo"</formula>
    </cfRule>
  </conditionalFormatting>
  <conditionalFormatting sqref="T410:U410">
    <cfRule type="cellIs" priority="517" dxfId="6" operator="equal" stopIfTrue="1">
      <formula>"Alto"</formula>
    </cfRule>
  </conditionalFormatting>
  <conditionalFormatting sqref="T410:U410">
    <cfRule type="cellIs" priority="513" dxfId="12" operator="equal" stopIfTrue="1">
      <formula>"IV"</formula>
    </cfRule>
    <cfRule type="cellIs" priority="514" dxfId="11" operator="equal" stopIfTrue="1">
      <formula>"III"</formula>
    </cfRule>
    <cfRule type="cellIs" priority="515" dxfId="6" operator="equal" stopIfTrue="1">
      <formula>"II"</formula>
    </cfRule>
    <cfRule type="cellIs" priority="516" dxfId="8" operator="equal" stopIfTrue="1">
      <formula>"I"</formula>
    </cfRule>
  </conditionalFormatting>
  <conditionalFormatting sqref="T410:U410">
    <cfRule type="cellIs" priority="511" dxfId="8" operator="equal" stopIfTrue="1">
      <formula>"No Aceptable"</formula>
    </cfRule>
    <cfRule type="cellIs" priority="512" dxfId="7" operator="equal" stopIfTrue="1">
      <formula>"Aceptable"</formula>
    </cfRule>
  </conditionalFormatting>
  <conditionalFormatting sqref="T410:U410">
    <cfRule type="cellIs" priority="510" dxfId="6" operator="equal" stopIfTrue="1">
      <formula>"No Aceptable Con Control Especifico"</formula>
    </cfRule>
  </conditionalFormatting>
  <conditionalFormatting sqref="T410:U410">
    <cfRule type="cellIs" priority="509" dxfId="5" operator="equal" stopIfTrue="1">
      <formula>"No Aceptable Con Control Esp."</formula>
    </cfRule>
  </conditionalFormatting>
  <conditionalFormatting sqref="P410">
    <cfRule type="cellIs" priority="508" operator="equal" stopIfTrue="1">
      <formula>"10, 25, 50, 100"</formula>
    </cfRule>
  </conditionalFormatting>
  <conditionalFormatting sqref="U410">
    <cfRule type="containsText" priority="507" dxfId="4" operator="containsText" text="Mejorable">
      <formula>NOT(ISERROR(SEARCH("Mejorable",U410)))</formula>
    </cfRule>
  </conditionalFormatting>
  <conditionalFormatting sqref="U410">
    <cfRule type="containsText" priority="504" dxfId="0" operator="containsText" text="No Aceptable o Aceptable con Control Especifico">
      <formula>NOT(ISERROR(SEARCH("No Aceptable o Aceptable con Control Especifico",U410)))</formula>
    </cfRule>
    <cfRule type="containsText" priority="505" dxfId="2" operator="containsText" text="No Aceptable">
      <formula>NOT(ISERROR(SEARCH("No Aceptable",U410)))</formula>
    </cfRule>
    <cfRule type="containsText" priority="506" dxfId="1" operator="containsText" text="No Aceptable o Aceptable con Control Especifico">
      <formula>NOT(ISERROR(SEARCH("No Aceptable o Aceptable con Control Especifico",U410)))</formula>
    </cfRule>
  </conditionalFormatting>
  <conditionalFormatting sqref="T410">
    <cfRule type="cellIs" priority="503" dxfId="0" operator="equal">
      <formula>"II"</formula>
    </cfRule>
  </conditionalFormatting>
  <conditionalFormatting sqref="T447:U468 T439:U440">
    <cfRule type="cellIs" priority="500" dxfId="8" operator="equal" stopIfTrue="1">
      <formula>"Muy Alto"</formula>
    </cfRule>
    <cfRule type="cellIs" priority="501" dxfId="11" operator="equal" stopIfTrue="1">
      <formula>"Medio"</formula>
    </cfRule>
    <cfRule type="cellIs" priority="502" dxfId="12" operator="equal" stopIfTrue="1">
      <formula>"Bajo"</formula>
    </cfRule>
  </conditionalFormatting>
  <conditionalFormatting sqref="T447:U468 T439:U440">
    <cfRule type="cellIs" priority="499" dxfId="6" operator="equal" stopIfTrue="1">
      <formula>"Alto"</formula>
    </cfRule>
  </conditionalFormatting>
  <conditionalFormatting sqref="T447:U468 T439:U440">
    <cfRule type="cellIs" priority="495" dxfId="12" operator="equal" stopIfTrue="1">
      <formula>"IV"</formula>
    </cfRule>
    <cfRule type="cellIs" priority="496" dxfId="11" operator="equal" stopIfTrue="1">
      <formula>"III"</formula>
    </cfRule>
    <cfRule type="cellIs" priority="497" dxfId="6" operator="equal" stopIfTrue="1">
      <formula>"II"</formula>
    </cfRule>
    <cfRule type="cellIs" priority="498" dxfId="8" operator="equal" stopIfTrue="1">
      <formula>"I"</formula>
    </cfRule>
  </conditionalFormatting>
  <conditionalFormatting sqref="T447:U468 T439:U440">
    <cfRule type="cellIs" priority="493" dxfId="8" operator="equal" stopIfTrue="1">
      <formula>"No Aceptable"</formula>
    </cfRule>
    <cfRule type="cellIs" priority="494" dxfId="7" operator="equal" stopIfTrue="1">
      <formula>"Aceptable"</formula>
    </cfRule>
  </conditionalFormatting>
  <conditionalFormatting sqref="T447:U468 T439:U440">
    <cfRule type="cellIs" priority="492" dxfId="6" operator="equal" stopIfTrue="1">
      <formula>"No Aceptable Con Control Especifico"</formula>
    </cfRule>
  </conditionalFormatting>
  <conditionalFormatting sqref="T447:U468 T439:U440">
    <cfRule type="cellIs" priority="491" dxfId="5" operator="equal" stopIfTrue="1">
      <formula>"No Aceptable Con Control Esp."</formula>
    </cfRule>
  </conditionalFormatting>
  <conditionalFormatting sqref="P447 P439:P440 P449:P468">
    <cfRule type="cellIs" priority="490" operator="equal" stopIfTrue="1">
      <formula>"10, 25, 50, 100"</formula>
    </cfRule>
  </conditionalFormatting>
  <conditionalFormatting sqref="U447:U468 U439:U440">
    <cfRule type="containsText" priority="489" dxfId="4" operator="containsText" text="Mejorable">
      <formula>NOT(ISERROR(SEARCH("Mejorable",U439)))</formula>
    </cfRule>
  </conditionalFormatting>
  <conditionalFormatting sqref="U447:U468 U439:U440">
    <cfRule type="containsText" priority="486" dxfId="0" operator="containsText" text="No Aceptable o Aceptable con Control Especifico">
      <formula>NOT(ISERROR(SEARCH("No Aceptable o Aceptable con Control Especifico",U439)))</formula>
    </cfRule>
    <cfRule type="containsText" priority="487" dxfId="2" operator="containsText" text="No Aceptable">
      <formula>NOT(ISERROR(SEARCH("No Aceptable",U439)))</formula>
    </cfRule>
    <cfRule type="containsText" priority="488" dxfId="1" operator="containsText" text="No Aceptable o Aceptable con Control Especifico">
      <formula>NOT(ISERROR(SEARCH("No Aceptable o Aceptable con Control Especifico",U439)))</formula>
    </cfRule>
  </conditionalFormatting>
  <conditionalFormatting sqref="T447:T468 T439:T440">
    <cfRule type="cellIs" priority="485" dxfId="0" operator="equal">
      <formula>"II"</formula>
    </cfRule>
  </conditionalFormatting>
  <conditionalFormatting sqref="T441:U441">
    <cfRule type="cellIs" priority="482" dxfId="8" operator="equal" stopIfTrue="1">
      <formula>"Muy Alto"</formula>
    </cfRule>
    <cfRule type="cellIs" priority="483" dxfId="11" operator="equal" stopIfTrue="1">
      <formula>"Medio"</formula>
    </cfRule>
    <cfRule type="cellIs" priority="484" dxfId="12" operator="equal" stopIfTrue="1">
      <formula>"Bajo"</formula>
    </cfRule>
  </conditionalFormatting>
  <conditionalFormatting sqref="T441:U441">
    <cfRule type="cellIs" priority="481" dxfId="6" operator="equal" stopIfTrue="1">
      <formula>"Alto"</formula>
    </cfRule>
  </conditionalFormatting>
  <conditionalFormatting sqref="T441:U441">
    <cfRule type="cellIs" priority="477" dxfId="12" operator="equal" stopIfTrue="1">
      <formula>"IV"</formula>
    </cfRule>
    <cfRule type="cellIs" priority="478" dxfId="11" operator="equal" stopIfTrue="1">
      <formula>"III"</formula>
    </cfRule>
    <cfRule type="cellIs" priority="479" dxfId="6" operator="equal" stopIfTrue="1">
      <formula>"II"</formula>
    </cfRule>
    <cfRule type="cellIs" priority="480" dxfId="8" operator="equal" stopIfTrue="1">
      <formula>"I"</formula>
    </cfRule>
  </conditionalFormatting>
  <conditionalFormatting sqref="T441:U441">
    <cfRule type="cellIs" priority="475" dxfId="8" operator="equal" stopIfTrue="1">
      <formula>"No Aceptable"</formula>
    </cfRule>
    <cfRule type="cellIs" priority="476" dxfId="7" operator="equal" stopIfTrue="1">
      <formula>"Aceptable"</formula>
    </cfRule>
  </conditionalFormatting>
  <conditionalFormatting sqref="T441:U441">
    <cfRule type="cellIs" priority="474" dxfId="6" operator="equal" stopIfTrue="1">
      <formula>"No Aceptable Con Control Especifico"</formula>
    </cfRule>
  </conditionalFormatting>
  <conditionalFormatting sqref="T441:U441">
    <cfRule type="cellIs" priority="473" dxfId="5" operator="equal" stopIfTrue="1">
      <formula>"No Aceptable Con Control Esp."</formula>
    </cfRule>
  </conditionalFormatting>
  <conditionalFormatting sqref="P441">
    <cfRule type="cellIs" priority="472" operator="equal" stopIfTrue="1">
      <formula>"10, 25, 50, 100"</formula>
    </cfRule>
  </conditionalFormatting>
  <conditionalFormatting sqref="U441">
    <cfRule type="containsText" priority="471" dxfId="4" operator="containsText" text="Mejorable">
      <formula>NOT(ISERROR(SEARCH("Mejorable",U441)))</formula>
    </cfRule>
  </conditionalFormatting>
  <conditionalFormatting sqref="U441">
    <cfRule type="containsText" priority="468" dxfId="0" operator="containsText" text="No Aceptable o Aceptable con Control Especifico">
      <formula>NOT(ISERROR(SEARCH("No Aceptable o Aceptable con Control Especifico",U441)))</formula>
    </cfRule>
    <cfRule type="containsText" priority="469" dxfId="2" operator="containsText" text="No Aceptable">
      <formula>NOT(ISERROR(SEARCH("No Aceptable",U441)))</formula>
    </cfRule>
    <cfRule type="containsText" priority="470" dxfId="1" operator="containsText" text="No Aceptable o Aceptable con Control Especifico">
      <formula>NOT(ISERROR(SEARCH("No Aceptable o Aceptable con Control Especifico",U441)))</formula>
    </cfRule>
  </conditionalFormatting>
  <conditionalFormatting sqref="T441">
    <cfRule type="cellIs" priority="467" dxfId="0" operator="equal">
      <formula>"II"</formula>
    </cfRule>
  </conditionalFormatting>
  <conditionalFormatting sqref="T436:U438">
    <cfRule type="cellIs" priority="464" dxfId="8" operator="equal" stopIfTrue="1">
      <formula>"Muy Alto"</formula>
    </cfRule>
    <cfRule type="cellIs" priority="465" dxfId="11" operator="equal" stopIfTrue="1">
      <formula>"Medio"</formula>
    </cfRule>
    <cfRule type="cellIs" priority="466" dxfId="12" operator="equal" stopIfTrue="1">
      <formula>"Bajo"</formula>
    </cfRule>
  </conditionalFormatting>
  <conditionalFormatting sqref="T436:U438">
    <cfRule type="cellIs" priority="463" dxfId="6" operator="equal" stopIfTrue="1">
      <formula>"Alto"</formula>
    </cfRule>
  </conditionalFormatting>
  <conditionalFormatting sqref="T436:U438">
    <cfRule type="cellIs" priority="459" dxfId="12" operator="equal" stopIfTrue="1">
      <formula>"IV"</formula>
    </cfRule>
    <cfRule type="cellIs" priority="460" dxfId="11" operator="equal" stopIfTrue="1">
      <formula>"III"</formula>
    </cfRule>
    <cfRule type="cellIs" priority="461" dxfId="6" operator="equal" stopIfTrue="1">
      <formula>"II"</formula>
    </cfRule>
    <cfRule type="cellIs" priority="462" dxfId="8" operator="equal" stopIfTrue="1">
      <formula>"I"</formula>
    </cfRule>
  </conditionalFormatting>
  <conditionalFormatting sqref="T436:U438">
    <cfRule type="cellIs" priority="457" dxfId="8" operator="equal" stopIfTrue="1">
      <formula>"No Aceptable"</formula>
    </cfRule>
    <cfRule type="cellIs" priority="458" dxfId="7" operator="equal" stopIfTrue="1">
      <formula>"Aceptable"</formula>
    </cfRule>
  </conditionalFormatting>
  <conditionalFormatting sqref="T436:U438">
    <cfRule type="cellIs" priority="456" dxfId="6" operator="equal" stopIfTrue="1">
      <formula>"No Aceptable Con Control Especifico"</formula>
    </cfRule>
  </conditionalFormatting>
  <conditionalFormatting sqref="T436:U438">
    <cfRule type="cellIs" priority="455" dxfId="5" operator="equal" stopIfTrue="1">
      <formula>"No Aceptable Con Control Esp."</formula>
    </cfRule>
  </conditionalFormatting>
  <conditionalFormatting sqref="P436">
    <cfRule type="cellIs" priority="454" operator="equal" stopIfTrue="1">
      <formula>"10, 25, 50, 100"</formula>
    </cfRule>
  </conditionalFormatting>
  <conditionalFormatting sqref="U436:U438">
    <cfRule type="containsText" priority="453" dxfId="4" operator="containsText" text="Mejorable">
      <formula>NOT(ISERROR(SEARCH("Mejorable",U436)))</formula>
    </cfRule>
  </conditionalFormatting>
  <conditionalFormatting sqref="U436:U438">
    <cfRule type="containsText" priority="450" dxfId="0" operator="containsText" text="No Aceptable o Aceptable con Control Especifico">
      <formula>NOT(ISERROR(SEARCH("No Aceptable o Aceptable con Control Especifico",U436)))</formula>
    </cfRule>
    <cfRule type="containsText" priority="451" dxfId="2" operator="containsText" text="No Aceptable">
      <formula>NOT(ISERROR(SEARCH("No Aceptable",U436)))</formula>
    </cfRule>
    <cfRule type="containsText" priority="452" dxfId="1" operator="containsText" text="No Aceptable o Aceptable con Control Especifico">
      <formula>NOT(ISERROR(SEARCH("No Aceptable o Aceptable con Control Especifico",U436)))</formula>
    </cfRule>
  </conditionalFormatting>
  <conditionalFormatting sqref="T436:T438">
    <cfRule type="cellIs" priority="449" dxfId="0" operator="equal">
      <formula>"II"</formula>
    </cfRule>
  </conditionalFormatting>
  <conditionalFormatting sqref="P437:P438">
    <cfRule type="cellIs" priority="448" operator="equal" stopIfTrue="1">
      <formula>"10, 25, 50, 100"</formula>
    </cfRule>
  </conditionalFormatting>
  <conditionalFormatting sqref="T446:U446">
    <cfRule type="cellIs" priority="445" dxfId="8" operator="equal" stopIfTrue="1">
      <formula>"Muy Alto"</formula>
    </cfRule>
    <cfRule type="cellIs" priority="446" dxfId="11" operator="equal" stopIfTrue="1">
      <formula>"Medio"</formula>
    </cfRule>
    <cfRule type="cellIs" priority="447" dxfId="12" operator="equal" stopIfTrue="1">
      <formula>"Bajo"</formula>
    </cfRule>
  </conditionalFormatting>
  <conditionalFormatting sqref="T446:U446">
    <cfRule type="cellIs" priority="444" dxfId="6" operator="equal" stopIfTrue="1">
      <formula>"Alto"</formula>
    </cfRule>
  </conditionalFormatting>
  <conditionalFormatting sqref="T446:U446">
    <cfRule type="cellIs" priority="440" dxfId="12" operator="equal" stopIfTrue="1">
      <formula>"IV"</formula>
    </cfRule>
    <cfRule type="cellIs" priority="441" dxfId="11" operator="equal" stopIfTrue="1">
      <formula>"III"</formula>
    </cfRule>
    <cfRule type="cellIs" priority="442" dxfId="6" operator="equal" stopIfTrue="1">
      <formula>"II"</formula>
    </cfRule>
    <cfRule type="cellIs" priority="443" dxfId="8" operator="equal" stopIfTrue="1">
      <formula>"I"</formula>
    </cfRule>
  </conditionalFormatting>
  <conditionalFormatting sqref="T446:U446">
    <cfRule type="cellIs" priority="438" dxfId="8" operator="equal" stopIfTrue="1">
      <formula>"No Aceptable"</formula>
    </cfRule>
    <cfRule type="cellIs" priority="439" dxfId="7" operator="equal" stopIfTrue="1">
      <formula>"Aceptable"</formula>
    </cfRule>
  </conditionalFormatting>
  <conditionalFormatting sqref="T446:U446">
    <cfRule type="cellIs" priority="437" dxfId="6" operator="equal" stopIfTrue="1">
      <formula>"No Aceptable Con Control Especifico"</formula>
    </cfRule>
  </conditionalFormatting>
  <conditionalFormatting sqref="T446:U446">
    <cfRule type="cellIs" priority="436" dxfId="5" operator="equal" stopIfTrue="1">
      <formula>"No Aceptable Con Control Esp."</formula>
    </cfRule>
  </conditionalFormatting>
  <conditionalFormatting sqref="P446">
    <cfRule type="cellIs" priority="435" operator="equal" stopIfTrue="1">
      <formula>"10, 25, 50, 100"</formula>
    </cfRule>
  </conditionalFormatting>
  <conditionalFormatting sqref="U446">
    <cfRule type="containsText" priority="434" dxfId="4" operator="containsText" text="Mejorable">
      <formula>NOT(ISERROR(SEARCH("Mejorable",U446)))</formula>
    </cfRule>
  </conditionalFormatting>
  <conditionalFormatting sqref="U446">
    <cfRule type="containsText" priority="431" dxfId="0" operator="containsText" text="No Aceptable o Aceptable con Control Especifico">
      <formula>NOT(ISERROR(SEARCH("No Aceptable o Aceptable con Control Especifico",U446)))</formula>
    </cfRule>
    <cfRule type="containsText" priority="432" dxfId="2" operator="containsText" text="No Aceptable">
      <formula>NOT(ISERROR(SEARCH("No Aceptable",U446)))</formula>
    </cfRule>
    <cfRule type="containsText" priority="433" dxfId="1" operator="containsText" text="No Aceptable o Aceptable con Control Especifico">
      <formula>NOT(ISERROR(SEARCH("No Aceptable o Aceptable con Control Especifico",U446)))</formula>
    </cfRule>
  </conditionalFormatting>
  <conditionalFormatting sqref="T446">
    <cfRule type="cellIs" priority="430" dxfId="0" operator="equal">
      <formula>"II"</formula>
    </cfRule>
  </conditionalFormatting>
  <conditionalFormatting sqref="T483:U504 T475:U476">
    <cfRule type="cellIs" priority="427" dxfId="8" operator="equal" stopIfTrue="1">
      <formula>"Muy Alto"</formula>
    </cfRule>
    <cfRule type="cellIs" priority="428" dxfId="11" operator="equal" stopIfTrue="1">
      <formula>"Medio"</formula>
    </cfRule>
    <cfRule type="cellIs" priority="429" dxfId="12" operator="equal" stopIfTrue="1">
      <formula>"Bajo"</formula>
    </cfRule>
  </conditionalFormatting>
  <conditionalFormatting sqref="T483:U504 T475:U476">
    <cfRule type="cellIs" priority="426" dxfId="6" operator="equal" stopIfTrue="1">
      <formula>"Alto"</formula>
    </cfRule>
  </conditionalFormatting>
  <conditionalFormatting sqref="T483:U504 T475:U476">
    <cfRule type="cellIs" priority="422" dxfId="12" operator="equal" stopIfTrue="1">
      <formula>"IV"</formula>
    </cfRule>
    <cfRule type="cellIs" priority="423" dxfId="11" operator="equal" stopIfTrue="1">
      <formula>"III"</formula>
    </cfRule>
    <cfRule type="cellIs" priority="424" dxfId="6" operator="equal" stopIfTrue="1">
      <formula>"II"</formula>
    </cfRule>
    <cfRule type="cellIs" priority="425" dxfId="8" operator="equal" stopIfTrue="1">
      <formula>"I"</formula>
    </cfRule>
  </conditionalFormatting>
  <conditionalFormatting sqref="T483:U504 T475:U476">
    <cfRule type="cellIs" priority="420" dxfId="8" operator="equal" stopIfTrue="1">
      <formula>"No Aceptable"</formula>
    </cfRule>
    <cfRule type="cellIs" priority="421" dxfId="7" operator="equal" stopIfTrue="1">
      <formula>"Aceptable"</formula>
    </cfRule>
  </conditionalFormatting>
  <conditionalFormatting sqref="T483:U504 T475:U476">
    <cfRule type="cellIs" priority="419" dxfId="6" operator="equal" stopIfTrue="1">
      <formula>"No Aceptable Con Control Especifico"</formula>
    </cfRule>
  </conditionalFormatting>
  <conditionalFormatting sqref="T483:U504 T475:U476">
    <cfRule type="cellIs" priority="418" dxfId="5" operator="equal" stopIfTrue="1">
      <formula>"No Aceptable Con Control Esp."</formula>
    </cfRule>
  </conditionalFormatting>
  <conditionalFormatting sqref="P483 P475:P476 P485:P504">
    <cfRule type="cellIs" priority="417" operator="equal" stopIfTrue="1">
      <formula>"10, 25, 50, 100"</formula>
    </cfRule>
  </conditionalFormatting>
  <conditionalFormatting sqref="U483:U504 U475:U476">
    <cfRule type="containsText" priority="416" dxfId="4" operator="containsText" text="Mejorable">
      <formula>NOT(ISERROR(SEARCH("Mejorable",U475)))</formula>
    </cfRule>
  </conditionalFormatting>
  <conditionalFormatting sqref="U483:U504 U475:U476">
    <cfRule type="containsText" priority="413" dxfId="0" operator="containsText" text="No Aceptable o Aceptable con Control Especifico">
      <formula>NOT(ISERROR(SEARCH("No Aceptable o Aceptable con Control Especifico",U475)))</formula>
    </cfRule>
    <cfRule type="containsText" priority="414" dxfId="2" operator="containsText" text="No Aceptable">
      <formula>NOT(ISERROR(SEARCH("No Aceptable",U475)))</formula>
    </cfRule>
    <cfRule type="containsText" priority="415" dxfId="1" operator="containsText" text="No Aceptable o Aceptable con Control Especifico">
      <formula>NOT(ISERROR(SEARCH("No Aceptable o Aceptable con Control Especifico",U475)))</formula>
    </cfRule>
  </conditionalFormatting>
  <conditionalFormatting sqref="T483:T504 T475:T476">
    <cfRule type="cellIs" priority="412" dxfId="0" operator="equal">
      <formula>"II"</formula>
    </cfRule>
  </conditionalFormatting>
  <conditionalFormatting sqref="T477:U477">
    <cfRule type="cellIs" priority="409" dxfId="8" operator="equal" stopIfTrue="1">
      <formula>"Muy Alto"</formula>
    </cfRule>
    <cfRule type="cellIs" priority="410" dxfId="11" operator="equal" stopIfTrue="1">
      <formula>"Medio"</formula>
    </cfRule>
    <cfRule type="cellIs" priority="411" dxfId="12" operator="equal" stopIfTrue="1">
      <formula>"Bajo"</formula>
    </cfRule>
  </conditionalFormatting>
  <conditionalFormatting sqref="T477:U477">
    <cfRule type="cellIs" priority="408" dxfId="6" operator="equal" stopIfTrue="1">
      <formula>"Alto"</formula>
    </cfRule>
  </conditionalFormatting>
  <conditionalFormatting sqref="T477:U477">
    <cfRule type="cellIs" priority="404" dxfId="12" operator="equal" stopIfTrue="1">
      <formula>"IV"</formula>
    </cfRule>
    <cfRule type="cellIs" priority="405" dxfId="11" operator="equal" stopIfTrue="1">
      <formula>"III"</formula>
    </cfRule>
    <cfRule type="cellIs" priority="406" dxfId="6" operator="equal" stopIfTrue="1">
      <formula>"II"</formula>
    </cfRule>
    <cfRule type="cellIs" priority="407" dxfId="8" operator="equal" stopIfTrue="1">
      <formula>"I"</formula>
    </cfRule>
  </conditionalFormatting>
  <conditionalFormatting sqref="T477:U477">
    <cfRule type="cellIs" priority="402" dxfId="8" operator="equal" stopIfTrue="1">
      <formula>"No Aceptable"</formula>
    </cfRule>
    <cfRule type="cellIs" priority="403" dxfId="7" operator="equal" stopIfTrue="1">
      <formula>"Aceptable"</formula>
    </cfRule>
  </conditionalFormatting>
  <conditionalFormatting sqref="T477:U477">
    <cfRule type="cellIs" priority="401" dxfId="6" operator="equal" stopIfTrue="1">
      <formula>"No Aceptable Con Control Especifico"</formula>
    </cfRule>
  </conditionalFormatting>
  <conditionalFormatting sqref="T477:U477">
    <cfRule type="cellIs" priority="400" dxfId="5" operator="equal" stopIfTrue="1">
      <formula>"No Aceptable Con Control Esp."</formula>
    </cfRule>
  </conditionalFormatting>
  <conditionalFormatting sqref="P477">
    <cfRule type="cellIs" priority="399" operator="equal" stopIfTrue="1">
      <formula>"10, 25, 50, 100"</formula>
    </cfRule>
  </conditionalFormatting>
  <conditionalFormatting sqref="U477">
    <cfRule type="containsText" priority="398" dxfId="4" operator="containsText" text="Mejorable">
      <formula>NOT(ISERROR(SEARCH("Mejorable",U477)))</formula>
    </cfRule>
  </conditionalFormatting>
  <conditionalFormatting sqref="U477">
    <cfRule type="containsText" priority="395" dxfId="0" operator="containsText" text="No Aceptable o Aceptable con Control Especifico">
      <formula>NOT(ISERROR(SEARCH("No Aceptable o Aceptable con Control Especifico",U477)))</formula>
    </cfRule>
    <cfRule type="containsText" priority="396" dxfId="2" operator="containsText" text="No Aceptable">
      <formula>NOT(ISERROR(SEARCH("No Aceptable",U477)))</formula>
    </cfRule>
    <cfRule type="containsText" priority="397" dxfId="1" operator="containsText" text="No Aceptable o Aceptable con Control Especifico">
      <formula>NOT(ISERROR(SEARCH("No Aceptable o Aceptable con Control Especifico",U477)))</formula>
    </cfRule>
  </conditionalFormatting>
  <conditionalFormatting sqref="T477">
    <cfRule type="cellIs" priority="394" dxfId="0" operator="equal">
      <formula>"II"</formula>
    </cfRule>
  </conditionalFormatting>
  <conditionalFormatting sqref="T472:U474">
    <cfRule type="cellIs" priority="391" dxfId="8" operator="equal" stopIfTrue="1">
      <formula>"Muy Alto"</formula>
    </cfRule>
    <cfRule type="cellIs" priority="392" dxfId="11" operator="equal" stopIfTrue="1">
      <formula>"Medio"</formula>
    </cfRule>
    <cfRule type="cellIs" priority="393" dxfId="12" operator="equal" stopIfTrue="1">
      <formula>"Bajo"</formula>
    </cfRule>
  </conditionalFormatting>
  <conditionalFormatting sqref="T472:U474">
    <cfRule type="cellIs" priority="390" dxfId="6" operator="equal" stopIfTrue="1">
      <formula>"Alto"</formula>
    </cfRule>
  </conditionalFormatting>
  <conditionalFormatting sqref="T472:U474">
    <cfRule type="cellIs" priority="386" dxfId="12" operator="equal" stopIfTrue="1">
      <formula>"IV"</formula>
    </cfRule>
    <cfRule type="cellIs" priority="387" dxfId="11" operator="equal" stopIfTrue="1">
      <formula>"III"</formula>
    </cfRule>
    <cfRule type="cellIs" priority="388" dxfId="6" operator="equal" stopIfTrue="1">
      <formula>"II"</formula>
    </cfRule>
    <cfRule type="cellIs" priority="389" dxfId="8" operator="equal" stopIfTrue="1">
      <formula>"I"</formula>
    </cfRule>
  </conditionalFormatting>
  <conditionalFormatting sqref="T472:U474">
    <cfRule type="cellIs" priority="384" dxfId="8" operator="equal" stopIfTrue="1">
      <formula>"No Aceptable"</formula>
    </cfRule>
    <cfRule type="cellIs" priority="385" dxfId="7" operator="equal" stopIfTrue="1">
      <formula>"Aceptable"</formula>
    </cfRule>
  </conditionalFormatting>
  <conditionalFormatting sqref="T472:U474">
    <cfRule type="cellIs" priority="383" dxfId="6" operator="equal" stopIfTrue="1">
      <formula>"No Aceptable Con Control Especifico"</formula>
    </cfRule>
  </conditionalFormatting>
  <conditionalFormatting sqref="T472:U474">
    <cfRule type="cellIs" priority="382" dxfId="5" operator="equal" stopIfTrue="1">
      <formula>"No Aceptable Con Control Esp."</formula>
    </cfRule>
  </conditionalFormatting>
  <conditionalFormatting sqref="P472">
    <cfRule type="cellIs" priority="381" operator="equal" stopIfTrue="1">
      <formula>"10, 25, 50, 100"</formula>
    </cfRule>
  </conditionalFormatting>
  <conditionalFormatting sqref="U472:U474">
    <cfRule type="containsText" priority="380" dxfId="4" operator="containsText" text="Mejorable">
      <formula>NOT(ISERROR(SEARCH("Mejorable",U472)))</formula>
    </cfRule>
  </conditionalFormatting>
  <conditionalFormatting sqref="U472:U474">
    <cfRule type="containsText" priority="377" dxfId="0" operator="containsText" text="No Aceptable o Aceptable con Control Especifico">
      <formula>NOT(ISERROR(SEARCH("No Aceptable o Aceptable con Control Especifico",U472)))</formula>
    </cfRule>
    <cfRule type="containsText" priority="378" dxfId="2" operator="containsText" text="No Aceptable">
      <formula>NOT(ISERROR(SEARCH("No Aceptable",U472)))</formula>
    </cfRule>
    <cfRule type="containsText" priority="379" dxfId="1" operator="containsText" text="No Aceptable o Aceptable con Control Especifico">
      <formula>NOT(ISERROR(SEARCH("No Aceptable o Aceptable con Control Especifico",U472)))</formula>
    </cfRule>
  </conditionalFormatting>
  <conditionalFormatting sqref="T472:T474">
    <cfRule type="cellIs" priority="376" dxfId="0" operator="equal">
      <formula>"II"</formula>
    </cfRule>
  </conditionalFormatting>
  <conditionalFormatting sqref="P473:P474">
    <cfRule type="cellIs" priority="375" operator="equal" stopIfTrue="1">
      <formula>"10, 25, 50, 100"</formula>
    </cfRule>
  </conditionalFormatting>
  <conditionalFormatting sqref="T482:U482">
    <cfRule type="cellIs" priority="372" dxfId="8" operator="equal" stopIfTrue="1">
      <formula>"Muy Alto"</formula>
    </cfRule>
    <cfRule type="cellIs" priority="373" dxfId="11" operator="equal" stopIfTrue="1">
      <formula>"Medio"</formula>
    </cfRule>
    <cfRule type="cellIs" priority="374" dxfId="12" operator="equal" stopIfTrue="1">
      <formula>"Bajo"</formula>
    </cfRule>
  </conditionalFormatting>
  <conditionalFormatting sqref="T482:U482">
    <cfRule type="cellIs" priority="371" dxfId="6" operator="equal" stopIfTrue="1">
      <formula>"Alto"</formula>
    </cfRule>
  </conditionalFormatting>
  <conditionalFormatting sqref="T482:U482">
    <cfRule type="cellIs" priority="367" dxfId="12" operator="equal" stopIfTrue="1">
      <formula>"IV"</formula>
    </cfRule>
    <cfRule type="cellIs" priority="368" dxfId="11" operator="equal" stopIfTrue="1">
      <formula>"III"</formula>
    </cfRule>
    <cfRule type="cellIs" priority="369" dxfId="6" operator="equal" stopIfTrue="1">
      <formula>"II"</formula>
    </cfRule>
    <cfRule type="cellIs" priority="370" dxfId="8" operator="equal" stopIfTrue="1">
      <formula>"I"</formula>
    </cfRule>
  </conditionalFormatting>
  <conditionalFormatting sqref="T482:U482">
    <cfRule type="cellIs" priority="365" dxfId="8" operator="equal" stopIfTrue="1">
      <formula>"No Aceptable"</formula>
    </cfRule>
    <cfRule type="cellIs" priority="366" dxfId="7" operator="equal" stopIfTrue="1">
      <formula>"Aceptable"</formula>
    </cfRule>
  </conditionalFormatting>
  <conditionalFormatting sqref="T482:U482">
    <cfRule type="cellIs" priority="364" dxfId="6" operator="equal" stopIfTrue="1">
      <formula>"No Aceptable Con Control Especifico"</formula>
    </cfRule>
  </conditionalFormatting>
  <conditionalFormatting sqref="T482:U482">
    <cfRule type="cellIs" priority="363" dxfId="5" operator="equal" stopIfTrue="1">
      <formula>"No Aceptable Con Control Esp."</formula>
    </cfRule>
  </conditionalFormatting>
  <conditionalFormatting sqref="P482">
    <cfRule type="cellIs" priority="362" operator="equal" stopIfTrue="1">
      <formula>"10, 25, 50, 100"</formula>
    </cfRule>
  </conditionalFormatting>
  <conditionalFormatting sqref="U482">
    <cfRule type="containsText" priority="361" dxfId="4" operator="containsText" text="Mejorable">
      <formula>NOT(ISERROR(SEARCH("Mejorable",U482)))</formula>
    </cfRule>
  </conditionalFormatting>
  <conditionalFormatting sqref="U482">
    <cfRule type="containsText" priority="358" dxfId="0" operator="containsText" text="No Aceptable o Aceptable con Control Especifico">
      <formula>NOT(ISERROR(SEARCH("No Aceptable o Aceptable con Control Especifico",U482)))</formula>
    </cfRule>
    <cfRule type="containsText" priority="359" dxfId="2" operator="containsText" text="No Aceptable">
      <formula>NOT(ISERROR(SEARCH("No Aceptable",U482)))</formula>
    </cfRule>
    <cfRule type="containsText" priority="360" dxfId="1" operator="containsText" text="No Aceptable o Aceptable con Control Especifico">
      <formula>NOT(ISERROR(SEARCH("No Aceptable o Aceptable con Control Especifico",U482)))</formula>
    </cfRule>
  </conditionalFormatting>
  <conditionalFormatting sqref="T482">
    <cfRule type="cellIs" priority="357" dxfId="0" operator="equal">
      <formula>"II"</formula>
    </cfRule>
  </conditionalFormatting>
  <conditionalFormatting sqref="T20:U23">
    <cfRule type="cellIs" priority="354" dxfId="8" operator="equal" stopIfTrue="1">
      <formula>"Muy Alto"</formula>
    </cfRule>
    <cfRule type="cellIs" priority="355" dxfId="11" operator="equal" stopIfTrue="1">
      <formula>"Medio"</formula>
    </cfRule>
    <cfRule type="cellIs" priority="356" dxfId="12" operator="equal" stopIfTrue="1">
      <formula>"Bajo"</formula>
    </cfRule>
  </conditionalFormatting>
  <conditionalFormatting sqref="T20:U23">
    <cfRule type="cellIs" priority="353" dxfId="6" operator="equal" stopIfTrue="1">
      <formula>"Alto"</formula>
    </cfRule>
  </conditionalFormatting>
  <conditionalFormatting sqref="T20:U23">
    <cfRule type="cellIs" priority="349" dxfId="12" operator="equal" stopIfTrue="1">
      <formula>"IV"</formula>
    </cfRule>
    <cfRule type="cellIs" priority="350" dxfId="11" operator="equal" stopIfTrue="1">
      <formula>"III"</formula>
    </cfRule>
    <cfRule type="cellIs" priority="351" dxfId="6" operator="equal" stopIfTrue="1">
      <formula>"II"</formula>
    </cfRule>
    <cfRule type="cellIs" priority="352" dxfId="8" operator="equal" stopIfTrue="1">
      <formula>"I"</formula>
    </cfRule>
  </conditionalFormatting>
  <conditionalFormatting sqref="T20:U23">
    <cfRule type="cellIs" priority="347" dxfId="8" operator="equal" stopIfTrue="1">
      <formula>"No Aceptable"</formula>
    </cfRule>
    <cfRule type="cellIs" priority="348" dxfId="7" operator="equal" stopIfTrue="1">
      <formula>"Aceptable"</formula>
    </cfRule>
  </conditionalFormatting>
  <conditionalFormatting sqref="T20:U23">
    <cfRule type="cellIs" priority="346" dxfId="6" operator="equal" stopIfTrue="1">
      <formula>"No Aceptable Con Control Especifico"</formula>
    </cfRule>
  </conditionalFormatting>
  <conditionalFormatting sqref="T20:U23">
    <cfRule type="cellIs" priority="345" dxfId="5" operator="equal" stopIfTrue="1">
      <formula>"No Aceptable Con Control Esp."</formula>
    </cfRule>
  </conditionalFormatting>
  <conditionalFormatting sqref="P20:P23">
    <cfRule type="cellIs" priority="344" operator="equal" stopIfTrue="1">
      <formula>"10, 25, 50, 100"</formula>
    </cfRule>
  </conditionalFormatting>
  <conditionalFormatting sqref="U20:U23">
    <cfRule type="containsText" priority="343" dxfId="4" operator="containsText" text="Mejorable">
      <formula>NOT(ISERROR(SEARCH("Mejorable",U20)))</formula>
    </cfRule>
  </conditionalFormatting>
  <conditionalFormatting sqref="U20:U23">
    <cfRule type="containsText" priority="340" dxfId="0" operator="containsText" text="No Aceptable o Aceptable con Control Especifico">
      <formula>NOT(ISERROR(SEARCH("No Aceptable o Aceptable con Control Especifico",U20)))</formula>
    </cfRule>
    <cfRule type="containsText" priority="341" dxfId="2" operator="containsText" text="No Aceptable">
      <formula>NOT(ISERROR(SEARCH("No Aceptable",U20)))</formula>
    </cfRule>
    <cfRule type="containsText" priority="342" dxfId="1" operator="containsText" text="No Aceptable o Aceptable con Control Especifico">
      <formula>NOT(ISERROR(SEARCH("No Aceptable o Aceptable con Control Especifico",U20)))</formula>
    </cfRule>
  </conditionalFormatting>
  <conditionalFormatting sqref="T20:T23">
    <cfRule type="cellIs" priority="339" dxfId="0" operator="equal">
      <formula>"II"</formula>
    </cfRule>
  </conditionalFormatting>
  <conditionalFormatting sqref="T56:U59">
    <cfRule type="cellIs" priority="336" dxfId="8" operator="equal" stopIfTrue="1">
      <formula>"Muy Alto"</formula>
    </cfRule>
    <cfRule type="cellIs" priority="337" dxfId="11" operator="equal" stopIfTrue="1">
      <formula>"Medio"</formula>
    </cfRule>
    <cfRule type="cellIs" priority="338" dxfId="12" operator="equal" stopIfTrue="1">
      <formula>"Bajo"</formula>
    </cfRule>
  </conditionalFormatting>
  <conditionalFormatting sqref="T56:U59">
    <cfRule type="cellIs" priority="335" dxfId="6" operator="equal" stopIfTrue="1">
      <formula>"Alto"</formula>
    </cfRule>
  </conditionalFormatting>
  <conditionalFormatting sqref="T56:U59">
    <cfRule type="cellIs" priority="331" dxfId="12" operator="equal" stopIfTrue="1">
      <formula>"IV"</formula>
    </cfRule>
    <cfRule type="cellIs" priority="332" dxfId="11" operator="equal" stopIfTrue="1">
      <formula>"III"</formula>
    </cfRule>
    <cfRule type="cellIs" priority="333" dxfId="6" operator="equal" stopIfTrue="1">
      <formula>"II"</formula>
    </cfRule>
    <cfRule type="cellIs" priority="334" dxfId="8" operator="equal" stopIfTrue="1">
      <formula>"I"</formula>
    </cfRule>
  </conditionalFormatting>
  <conditionalFormatting sqref="T56:U59">
    <cfRule type="cellIs" priority="329" dxfId="8" operator="equal" stopIfTrue="1">
      <formula>"No Aceptable"</formula>
    </cfRule>
    <cfRule type="cellIs" priority="330" dxfId="7" operator="equal" stopIfTrue="1">
      <formula>"Aceptable"</formula>
    </cfRule>
  </conditionalFormatting>
  <conditionalFormatting sqref="T56:U59">
    <cfRule type="cellIs" priority="328" dxfId="6" operator="equal" stopIfTrue="1">
      <formula>"No Aceptable Con Control Especifico"</formula>
    </cfRule>
  </conditionalFormatting>
  <conditionalFormatting sqref="T56:U59">
    <cfRule type="cellIs" priority="327" dxfId="5" operator="equal" stopIfTrue="1">
      <formula>"No Aceptable Con Control Esp."</formula>
    </cfRule>
  </conditionalFormatting>
  <conditionalFormatting sqref="P56:P59">
    <cfRule type="cellIs" priority="326" operator="equal" stopIfTrue="1">
      <formula>"10, 25, 50, 100"</formula>
    </cfRule>
  </conditionalFormatting>
  <conditionalFormatting sqref="U56:U59">
    <cfRule type="containsText" priority="325" dxfId="4" operator="containsText" text="Mejorable">
      <formula>NOT(ISERROR(SEARCH("Mejorable",U56)))</formula>
    </cfRule>
  </conditionalFormatting>
  <conditionalFormatting sqref="U56:U59">
    <cfRule type="containsText" priority="322" dxfId="0" operator="containsText" text="No Aceptable o Aceptable con Control Especifico">
      <formula>NOT(ISERROR(SEARCH("No Aceptable o Aceptable con Control Especifico",U56)))</formula>
    </cfRule>
    <cfRule type="containsText" priority="323" dxfId="2" operator="containsText" text="No Aceptable">
      <formula>NOT(ISERROR(SEARCH("No Aceptable",U56)))</formula>
    </cfRule>
    <cfRule type="containsText" priority="324" dxfId="1" operator="containsText" text="No Aceptable o Aceptable con Control Especifico">
      <formula>NOT(ISERROR(SEARCH("No Aceptable o Aceptable con Control Especifico",U56)))</formula>
    </cfRule>
  </conditionalFormatting>
  <conditionalFormatting sqref="T56:T59">
    <cfRule type="cellIs" priority="321" dxfId="0" operator="equal">
      <formula>"II"</formula>
    </cfRule>
  </conditionalFormatting>
  <conditionalFormatting sqref="T92:U95">
    <cfRule type="cellIs" priority="318" dxfId="8" operator="equal" stopIfTrue="1">
      <formula>"Muy Alto"</formula>
    </cfRule>
    <cfRule type="cellIs" priority="319" dxfId="11" operator="equal" stopIfTrue="1">
      <formula>"Medio"</formula>
    </cfRule>
    <cfRule type="cellIs" priority="320" dxfId="12" operator="equal" stopIfTrue="1">
      <formula>"Bajo"</formula>
    </cfRule>
  </conditionalFormatting>
  <conditionalFormatting sqref="T92:U95">
    <cfRule type="cellIs" priority="317" dxfId="6" operator="equal" stopIfTrue="1">
      <formula>"Alto"</formula>
    </cfRule>
  </conditionalFormatting>
  <conditionalFormatting sqref="T92:U95">
    <cfRule type="cellIs" priority="313" dxfId="12" operator="equal" stopIfTrue="1">
      <formula>"IV"</formula>
    </cfRule>
    <cfRule type="cellIs" priority="314" dxfId="11" operator="equal" stopIfTrue="1">
      <formula>"III"</formula>
    </cfRule>
    <cfRule type="cellIs" priority="315" dxfId="6" operator="equal" stopIfTrue="1">
      <formula>"II"</formula>
    </cfRule>
    <cfRule type="cellIs" priority="316" dxfId="8" operator="equal" stopIfTrue="1">
      <formula>"I"</formula>
    </cfRule>
  </conditionalFormatting>
  <conditionalFormatting sqref="T92:U95">
    <cfRule type="cellIs" priority="311" dxfId="8" operator="equal" stopIfTrue="1">
      <formula>"No Aceptable"</formula>
    </cfRule>
    <cfRule type="cellIs" priority="312" dxfId="7" operator="equal" stopIfTrue="1">
      <formula>"Aceptable"</formula>
    </cfRule>
  </conditionalFormatting>
  <conditionalFormatting sqref="T92:U95">
    <cfRule type="cellIs" priority="310" dxfId="6" operator="equal" stopIfTrue="1">
      <formula>"No Aceptable Con Control Especifico"</formula>
    </cfRule>
  </conditionalFormatting>
  <conditionalFormatting sqref="T92:U95">
    <cfRule type="cellIs" priority="309" dxfId="5" operator="equal" stopIfTrue="1">
      <formula>"No Aceptable Con Control Esp."</formula>
    </cfRule>
  </conditionalFormatting>
  <conditionalFormatting sqref="P92:P95">
    <cfRule type="cellIs" priority="308" operator="equal" stopIfTrue="1">
      <formula>"10, 25, 50, 100"</formula>
    </cfRule>
  </conditionalFormatting>
  <conditionalFormatting sqref="U92:U95">
    <cfRule type="containsText" priority="307" dxfId="4" operator="containsText" text="Mejorable">
      <formula>NOT(ISERROR(SEARCH("Mejorable",U92)))</formula>
    </cfRule>
  </conditionalFormatting>
  <conditionalFormatting sqref="U92:U95">
    <cfRule type="containsText" priority="304" dxfId="0" operator="containsText" text="No Aceptable o Aceptable con Control Especifico">
      <formula>NOT(ISERROR(SEARCH("No Aceptable o Aceptable con Control Especifico",U92)))</formula>
    </cfRule>
    <cfRule type="containsText" priority="305" dxfId="2" operator="containsText" text="No Aceptable">
      <formula>NOT(ISERROR(SEARCH("No Aceptable",U92)))</formula>
    </cfRule>
    <cfRule type="containsText" priority="306" dxfId="1" operator="containsText" text="No Aceptable o Aceptable con Control Especifico">
      <formula>NOT(ISERROR(SEARCH("No Aceptable o Aceptable con Control Especifico",U92)))</formula>
    </cfRule>
  </conditionalFormatting>
  <conditionalFormatting sqref="T92:T95">
    <cfRule type="cellIs" priority="303" dxfId="0" operator="equal">
      <formula>"II"</formula>
    </cfRule>
  </conditionalFormatting>
  <conditionalFormatting sqref="T128:U131">
    <cfRule type="cellIs" priority="300" dxfId="8" operator="equal" stopIfTrue="1">
      <formula>"Muy Alto"</formula>
    </cfRule>
    <cfRule type="cellIs" priority="301" dxfId="11" operator="equal" stopIfTrue="1">
      <formula>"Medio"</formula>
    </cfRule>
    <cfRule type="cellIs" priority="302" dxfId="12" operator="equal" stopIfTrue="1">
      <formula>"Bajo"</formula>
    </cfRule>
  </conditionalFormatting>
  <conditionalFormatting sqref="T128:U131">
    <cfRule type="cellIs" priority="299" dxfId="6" operator="equal" stopIfTrue="1">
      <formula>"Alto"</formula>
    </cfRule>
  </conditionalFormatting>
  <conditionalFormatting sqref="T128:U131">
    <cfRule type="cellIs" priority="295" dxfId="12" operator="equal" stopIfTrue="1">
      <formula>"IV"</formula>
    </cfRule>
    <cfRule type="cellIs" priority="296" dxfId="11" operator="equal" stopIfTrue="1">
      <formula>"III"</formula>
    </cfRule>
    <cfRule type="cellIs" priority="297" dxfId="6" operator="equal" stopIfTrue="1">
      <formula>"II"</formula>
    </cfRule>
    <cfRule type="cellIs" priority="298" dxfId="8" operator="equal" stopIfTrue="1">
      <formula>"I"</formula>
    </cfRule>
  </conditionalFormatting>
  <conditionalFormatting sqref="T128:U131">
    <cfRule type="cellIs" priority="293" dxfId="8" operator="equal" stopIfTrue="1">
      <formula>"No Aceptable"</formula>
    </cfRule>
    <cfRule type="cellIs" priority="294" dxfId="7" operator="equal" stopIfTrue="1">
      <formula>"Aceptable"</formula>
    </cfRule>
  </conditionalFormatting>
  <conditionalFormatting sqref="T128:U131">
    <cfRule type="cellIs" priority="292" dxfId="6" operator="equal" stopIfTrue="1">
      <formula>"No Aceptable Con Control Especifico"</formula>
    </cfRule>
  </conditionalFormatting>
  <conditionalFormatting sqref="T128:U131">
    <cfRule type="cellIs" priority="291" dxfId="5" operator="equal" stopIfTrue="1">
      <formula>"No Aceptable Con Control Esp."</formula>
    </cfRule>
  </conditionalFormatting>
  <conditionalFormatting sqref="P128:P131">
    <cfRule type="cellIs" priority="290" operator="equal" stopIfTrue="1">
      <formula>"10, 25, 50, 100"</formula>
    </cfRule>
  </conditionalFormatting>
  <conditionalFormatting sqref="U128:U131">
    <cfRule type="containsText" priority="289" dxfId="4" operator="containsText" text="Mejorable">
      <formula>NOT(ISERROR(SEARCH("Mejorable",U128)))</formula>
    </cfRule>
  </conditionalFormatting>
  <conditionalFormatting sqref="U128:U131">
    <cfRule type="containsText" priority="286" dxfId="0" operator="containsText" text="No Aceptable o Aceptable con Control Especifico">
      <formula>NOT(ISERROR(SEARCH("No Aceptable o Aceptable con Control Especifico",U128)))</formula>
    </cfRule>
    <cfRule type="containsText" priority="287" dxfId="2" operator="containsText" text="No Aceptable">
      <formula>NOT(ISERROR(SEARCH("No Aceptable",U128)))</formula>
    </cfRule>
    <cfRule type="containsText" priority="288" dxfId="1" operator="containsText" text="No Aceptable o Aceptable con Control Especifico">
      <formula>NOT(ISERROR(SEARCH("No Aceptable o Aceptable con Control Especifico",U128)))</formula>
    </cfRule>
  </conditionalFormatting>
  <conditionalFormatting sqref="T128:T131">
    <cfRule type="cellIs" priority="285" dxfId="0" operator="equal">
      <formula>"II"</formula>
    </cfRule>
  </conditionalFormatting>
  <conditionalFormatting sqref="T164:U167">
    <cfRule type="cellIs" priority="282" dxfId="8" operator="equal" stopIfTrue="1">
      <formula>"Muy Alto"</formula>
    </cfRule>
    <cfRule type="cellIs" priority="283" dxfId="11" operator="equal" stopIfTrue="1">
      <formula>"Medio"</formula>
    </cfRule>
    <cfRule type="cellIs" priority="284" dxfId="12" operator="equal" stopIfTrue="1">
      <formula>"Bajo"</formula>
    </cfRule>
  </conditionalFormatting>
  <conditionalFormatting sqref="T164:U167">
    <cfRule type="cellIs" priority="281" dxfId="6" operator="equal" stopIfTrue="1">
      <formula>"Alto"</formula>
    </cfRule>
  </conditionalFormatting>
  <conditionalFormatting sqref="T164:U167">
    <cfRule type="cellIs" priority="277" dxfId="12" operator="equal" stopIfTrue="1">
      <formula>"IV"</formula>
    </cfRule>
    <cfRule type="cellIs" priority="278" dxfId="11" operator="equal" stopIfTrue="1">
      <formula>"III"</formula>
    </cfRule>
    <cfRule type="cellIs" priority="279" dxfId="6" operator="equal" stopIfTrue="1">
      <formula>"II"</formula>
    </cfRule>
    <cfRule type="cellIs" priority="280" dxfId="8" operator="equal" stopIfTrue="1">
      <formula>"I"</formula>
    </cfRule>
  </conditionalFormatting>
  <conditionalFormatting sqref="T164:U167">
    <cfRule type="cellIs" priority="275" dxfId="8" operator="equal" stopIfTrue="1">
      <formula>"No Aceptable"</formula>
    </cfRule>
    <cfRule type="cellIs" priority="276" dxfId="7" operator="equal" stopIfTrue="1">
      <formula>"Aceptable"</formula>
    </cfRule>
  </conditionalFormatting>
  <conditionalFormatting sqref="T164:U167">
    <cfRule type="cellIs" priority="274" dxfId="6" operator="equal" stopIfTrue="1">
      <formula>"No Aceptable Con Control Especifico"</formula>
    </cfRule>
  </conditionalFormatting>
  <conditionalFormatting sqref="T164:U167">
    <cfRule type="cellIs" priority="273" dxfId="5" operator="equal" stopIfTrue="1">
      <formula>"No Aceptable Con Control Esp."</formula>
    </cfRule>
  </conditionalFormatting>
  <conditionalFormatting sqref="P164:P167">
    <cfRule type="cellIs" priority="272" operator="equal" stopIfTrue="1">
      <formula>"10, 25, 50, 100"</formula>
    </cfRule>
  </conditionalFormatting>
  <conditionalFormatting sqref="U164:U167">
    <cfRule type="containsText" priority="271" dxfId="4" operator="containsText" text="Mejorable">
      <formula>NOT(ISERROR(SEARCH("Mejorable",U164)))</formula>
    </cfRule>
  </conditionalFormatting>
  <conditionalFormatting sqref="U164:U167">
    <cfRule type="containsText" priority="268" dxfId="0" operator="containsText" text="No Aceptable o Aceptable con Control Especifico">
      <formula>NOT(ISERROR(SEARCH("No Aceptable o Aceptable con Control Especifico",U164)))</formula>
    </cfRule>
    <cfRule type="containsText" priority="269" dxfId="2" operator="containsText" text="No Aceptable">
      <formula>NOT(ISERROR(SEARCH("No Aceptable",U164)))</formula>
    </cfRule>
    <cfRule type="containsText" priority="270" dxfId="1" operator="containsText" text="No Aceptable o Aceptable con Control Especifico">
      <formula>NOT(ISERROR(SEARCH("No Aceptable o Aceptable con Control Especifico",U164)))</formula>
    </cfRule>
  </conditionalFormatting>
  <conditionalFormatting sqref="T164:T167">
    <cfRule type="cellIs" priority="267" dxfId="0" operator="equal">
      <formula>"II"</formula>
    </cfRule>
  </conditionalFormatting>
  <conditionalFormatting sqref="T200:U203">
    <cfRule type="cellIs" priority="264" dxfId="8" operator="equal" stopIfTrue="1">
      <formula>"Muy Alto"</formula>
    </cfRule>
    <cfRule type="cellIs" priority="265" dxfId="11" operator="equal" stopIfTrue="1">
      <formula>"Medio"</formula>
    </cfRule>
    <cfRule type="cellIs" priority="266" dxfId="12" operator="equal" stopIfTrue="1">
      <formula>"Bajo"</formula>
    </cfRule>
  </conditionalFormatting>
  <conditionalFormatting sqref="T200:U203">
    <cfRule type="cellIs" priority="263" dxfId="6" operator="equal" stopIfTrue="1">
      <formula>"Alto"</formula>
    </cfRule>
  </conditionalFormatting>
  <conditionalFormatting sqref="T200:U203">
    <cfRule type="cellIs" priority="259" dxfId="12" operator="equal" stopIfTrue="1">
      <formula>"IV"</formula>
    </cfRule>
    <cfRule type="cellIs" priority="260" dxfId="11" operator="equal" stopIfTrue="1">
      <formula>"III"</formula>
    </cfRule>
    <cfRule type="cellIs" priority="261" dxfId="6" operator="equal" stopIfTrue="1">
      <formula>"II"</formula>
    </cfRule>
    <cfRule type="cellIs" priority="262" dxfId="8" operator="equal" stopIfTrue="1">
      <formula>"I"</formula>
    </cfRule>
  </conditionalFormatting>
  <conditionalFormatting sqref="T200:U203">
    <cfRule type="cellIs" priority="257" dxfId="8" operator="equal" stopIfTrue="1">
      <formula>"No Aceptable"</formula>
    </cfRule>
    <cfRule type="cellIs" priority="258" dxfId="7" operator="equal" stopIfTrue="1">
      <formula>"Aceptable"</formula>
    </cfRule>
  </conditionalFormatting>
  <conditionalFormatting sqref="T200:U203">
    <cfRule type="cellIs" priority="256" dxfId="6" operator="equal" stopIfTrue="1">
      <formula>"No Aceptable Con Control Especifico"</formula>
    </cfRule>
  </conditionalFormatting>
  <conditionalFormatting sqref="T200:U203">
    <cfRule type="cellIs" priority="255" dxfId="5" operator="equal" stopIfTrue="1">
      <formula>"No Aceptable Con Control Esp."</formula>
    </cfRule>
  </conditionalFormatting>
  <conditionalFormatting sqref="P200:P203">
    <cfRule type="cellIs" priority="254" operator="equal" stopIfTrue="1">
      <formula>"10, 25, 50, 100"</formula>
    </cfRule>
  </conditionalFormatting>
  <conditionalFormatting sqref="U200:U203">
    <cfRule type="containsText" priority="253" dxfId="4" operator="containsText" text="Mejorable">
      <formula>NOT(ISERROR(SEARCH("Mejorable",U200)))</formula>
    </cfRule>
  </conditionalFormatting>
  <conditionalFormatting sqref="U200:U203">
    <cfRule type="containsText" priority="250" dxfId="0" operator="containsText" text="No Aceptable o Aceptable con Control Especifico">
      <formula>NOT(ISERROR(SEARCH("No Aceptable o Aceptable con Control Especifico",U200)))</formula>
    </cfRule>
    <cfRule type="containsText" priority="251" dxfId="2" operator="containsText" text="No Aceptable">
      <formula>NOT(ISERROR(SEARCH("No Aceptable",U200)))</formula>
    </cfRule>
    <cfRule type="containsText" priority="252" dxfId="1" operator="containsText" text="No Aceptable o Aceptable con Control Especifico">
      <formula>NOT(ISERROR(SEARCH("No Aceptable o Aceptable con Control Especifico",U200)))</formula>
    </cfRule>
  </conditionalFormatting>
  <conditionalFormatting sqref="T200:T203">
    <cfRule type="cellIs" priority="249" dxfId="0" operator="equal">
      <formula>"II"</formula>
    </cfRule>
  </conditionalFormatting>
  <conditionalFormatting sqref="T236:U239">
    <cfRule type="cellIs" priority="246" dxfId="8" operator="equal" stopIfTrue="1">
      <formula>"Muy Alto"</formula>
    </cfRule>
    <cfRule type="cellIs" priority="247" dxfId="11" operator="equal" stopIfTrue="1">
      <formula>"Medio"</formula>
    </cfRule>
    <cfRule type="cellIs" priority="248" dxfId="12" operator="equal" stopIfTrue="1">
      <formula>"Bajo"</formula>
    </cfRule>
  </conditionalFormatting>
  <conditionalFormatting sqref="T236:U239">
    <cfRule type="cellIs" priority="245" dxfId="6" operator="equal" stopIfTrue="1">
      <formula>"Alto"</formula>
    </cfRule>
  </conditionalFormatting>
  <conditionalFormatting sqref="T236:U239">
    <cfRule type="cellIs" priority="241" dxfId="12" operator="equal" stopIfTrue="1">
      <formula>"IV"</formula>
    </cfRule>
    <cfRule type="cellIs" priority="242" dxfId="11" operator="equal" stopIfTrue="1">
      <formula>"III"</formula>
    </cfRule>
    <cfRule type="cellIs" priority="243" dxfId="6" operator="equal" stopIfTrue="1">
      <formula>"II"</formula>
    </cfRule>
    <cfRule type="cellIs" priority="244" dxfId="8" operator="equal" stopIfTrue="1">
      <formula>"I"</formula>
    </cfRule>
  </conditionalFormatting>
  <conditionalFormatting sqref="T236:U239">
    <cfRule type="cellIs" priority="239" dxfId="8" operator="equal" stopIfTrue="1">
      <formula>"No Aceptable"</formula>
    </cfRule>
    <cfRule type="cellIs" priority="240" dxfId="7" operator="equal" stopIfTrue="1">
      <formula>"Aceptable"</formula>
    </cfRule>
  </conditionalFormatting>
  <conditionalFormatting sqref="T236:U239">
    <cfRule type="cellIs" priority="238" dxfId="6" operator="equal" stopIfTrue="1">
      <formula>"No Aceptable Con Control Especifico"</formula>
    </cfRule>
  </conditionalFormatting>
  <conditionalFormatting sqref="T236:U239">
    <cfRule type="cellIs" priority="237" dxfId="5" operator="equal" stopIfTrue="1">
      <formula>"No Aceptable Con Control Esp."</formula>
    </cfRule>
  </conditionalFormatting>
  <conditionalFormatting sqref="P236:P239">
    <cfRule type="cellIs" priority="236" operator="equal" stopIfTrue="1">
      <formula>"10, 25, 50, 100"</formula>
    </cfRule>
  </conditionalFormatting>
  <conditionalFormatting sqref="U236:U239">
    <cfRule type="containsText" priority="235" dxfId="4" operator="containsText" text="Mejorable">
      <formula>NOT(ISERROR(SEARCH("Mejorable",U236)))</formula>
    </cfRule>
  </conditionalFormatting>
  <conditionalFormatting sqref="U236:U239">
    <cfRule type="containsText" priority="232" dxfId="0" operator="containsText" text="No Aceptable o Aceptable con Control Especifico">
      <formula>NOT(ISERROR(SEARCH("No Aceptable o Aceptable con Control Especifico",U236)))</formula>
    </cfRule>
    <cfRule type="containsText" priority="233" dxfId="2" operator="containsText" text="No Aceptable">
      <formula>NOT(ISERROR(SEARCH("No Aceptable",U236)))</formula>
    </cfRule>
    <cfRule type="containsText" priority="234" dxfId="1" operator="containsText" text="No Aceptable o Aceptable con Control Especifico">
      <formula>NOT(ISERROR(SEARCH("No Aceptable o Aceptable con Control Especifico",U236)))</formula>
    </cfRule>
  </conditionalFormatting>
  <conditionalFormatting sqref="T236:T239">
    <cfRule type="cellIs" priority="231" dxfId="0" operator="equal">
      <formula>"II"</formula>
    </cfRule>
  </conditionalFormatting>
  <conditionalFormatting sqref="T272:U275">
    <cfRule type="cellIs" priority="228" dxfId="8" operator="equal" stopIfTrue="1">
      <formula>"Muy Alto"</formula>
    </cfRule>
    <cfRule type="cellIs" priority="229" dxfId="11" operator="equal" stopIfTrue="1">
      <formula>"Medio"</formula>
    </cfRule>
    <cfRule type="cellIs" priority="230" dxfId="12" operator="equal" stopIfTrue="1">
      <formula>"Bajo"</formula>
    </cfRule>
  </conditionalFormatting>
  <conditionalFormatting sqref="T272:U275">
    <cfRule type="cellIs" priority="227" dxfId="6" operator="equal" stopIfTrue="1">
      <formula>"Alto"</formula>
    </cfRule>
  </conditionalFormatting>
  <conditionalFormatting sqref="T272:U275">
    <cfRule type="cellIs" priority="223" dxfId="12" operator="equal" stopIfTrue="1">
      <formula>"IV"</formula>
    </cfRule>
    <cfRule type="cellIs" priority="224" dxfId="11" operator="equal" stopIfTrue="1">
      <formula>"III"</formula>
    </cfRule>
    <cfRule type="cellIs" priority="225" dxfId="6" operator="equal" stopIfTrue="1">
      <formula>"II"</formula>
    </cfRule>
    <cfRule type="cellIs" priority="226" dxfId="8" operator="equal" stopIfTrue="1">
      <formula>"I"</formula>
    </cfRule>
  </conditionalFormatting>
  <conditionalFormatting sqref="T272:U275">
    <cfRule type="cellIs" priority="221" dxfId="8" operator="equal" stopIfTrue="1">
      <formula>"No Aceptable"</formula>
    </cfRule>
    <cfRule type="cellIs" priority="222" dxfId="7" operator="equal" stopIfTrue="1">
      <formula>"Aceptable"</formula>
    </cfRule>
  </conditionalFormatting>
  <conditionalFormatting sqref="T272:U275">
    <cfRule type="cellIs" priority="220" dxfId="6" operator="equal" stopIfTrue="1">
      <formula>"No Aceptable Con Control Especifico"</formula>
    </cfRule>
  </conditionalFormatting>
  <conditionalFormatting sqref="T272:U275">
    <cfRule type="cellIs" priority="219" dxfId="5" operator="equal" stopIfTrue="1">
      <formula>"No Aceptable Con Control Esp."</formula>
    </cfRule>
  </conditionalFormatting>
  <conditionalFormatting sqref="P272:P275">
    <cfRule type="cellIs" priority="218" operator="equal" stopIfTrue="1">
      <formula>"10, 25, 50, 100"</formula>
    </cfRule>
  </conditionalFormatting>
  <conditionalFormatting sqref="U272:U275">
    <cfRule type="containsText" priority="217" dxfId="4" operator="containsText" text="Mejorable">
      <formula>NOT(ISERROR(SEARCH("Mejorable",U272)))</formula>
    </cfRule>
  </conditionalFormatting>
  <conditionalFormatting sqref="U272:U275">
    <cfRule type="containsText" priority="214" dxfId="0" operator="containsText" text="No Aceptable o Aceptable con Control Especifico">
      <formula>NOT(ISERROR(SEARCH("No Aceptable o Aceptable con Control Especifico",U272)))</formula>
    </cfRule>
    <cfRule type="containsText" priority="215" dxfId="2" operator="containsText" text="No Aceptable">
      <formula>NOT(ISERROR(SEARCH("No Aceptable",U272)))</formula>
    </cfRule>
    <cfRule type="containsText" priority="216" dxfId="1" operator="containsText" text="No Aceptable o Aceptable con Control Especifico">
      <formula>NOT(ISERROR(SEARCH("No Aceptable o Aceptable con Control Especifico",U272)))</formula>
    </cfRule>
  </conditionalFormatting>
  <conditionalFormatting sqref="T272:T275">
    <cfRule type="cellIs" priority="213" dxfId="0" operator="equal">
      <formula>"II"</formula>
    </cfRule>
  </conditionalFormatting>
  <conditionalFormatting sqref="T334:U337">
    <cfRule type="cellIs" priority="210" dxfId="8" operator="equal" stopIfTrue="1">
      <formula>"Muy Alto"</formula>
    </cfRule>
    <cfRule type="cellIs" priority="211" dxfId="11" operator="equal" stopIfTrue="1">
      <formula>"Medio"</formula>
    </cfRule>
    <cfRule type="cellIs" priority="212" dxfId="12" operator="equal" stopIfTrue="1">
      <formula>"Bajo"</formula>
    </cfRule>
  </conditionalFormatting>
  <conditionalFormatting sqref="T334:U337">
    <cfRule type="cellIs" priority="209" dxfId="6" operator="equal" stopIfTrue="1">
      <formula>"Alto"</formula>
    </cfRule>
  </conditionalFormatting>
  <conditionalFormatting sqref="T334:U337">
    <cfRule type="cellIs" priority="205" dxfId="12" operator="equal" stopIfTrue="1">
      <formula>"IV"</formula>
    </cfRule>
    <cfRule type="cellIs" priority="206" dxfId="11" operator="equal" stopIfTrue="1">
      <formula>"III"</formula>
    </cfRule>
    <cfRule type="cellIs" priority="207" dxfId="6" operator="equal" stopIfTrue="1">
      <formula>"II"</formula>
    </cfRule>
    <cfRule type="cellIs" priority="208" dxfId="8" operator="equal" stopIfTrue="1">
      <formula>"I"</formula>
    </cfRule>
  </conditionalFormatting>
  <conditionalFormatting sqref="T334:U337">
    <cfRule type="cellIs" priority="203" dxfId="8" operator="equal" stopIfTrue="1">
      <formula>"No Aceptable"</formula>
    </cfRule>
    <cfRule type="cellIs" priority="204" dxfId="7" operator="equal" stopIfTrue="1">
      <formula>"Aceptable"</formula>
    </cfRule>
  </conditionalFormatting>
  <conditionalFormatting sqref="T334:U337">
    <cfRule type="cellIs" priority="202" dxfId="6" operator="equal" stopIfTrue="1">
      <formula>"No Aceptable Con Control Especifico"</formula>
    </cfRule>
  </conditionalFormatting>
  <conditionalFormatting sqref="T334:U337">
    <cfRule type="cellIs" priority="201" dxfId="5" operator="equal" stopIfTrue="1">
      <formula>"No Aceptable Con Control Esp."</formula>
    </cfRule>
  </conditionalFormatting>
  <conditionalFormatting sqref="P334:P337">
    <cfRule type="cellIs" priority="200" operator="equal" stopIfTrue="1">
      <formula>"10, 25, 50, 100"</formula>
    </cfRule>
  </conditionalFormatting>
  <conditionalFormatting sqref="U334:U337">
    <cfRule type="containsText" priority="199" dxfId="4" operator="containsText" text="Mejorable">
      <formula>NOT(ISERROR(SEARCH("Mejorable",U334)))</formula>
    </cfRule>
  </conditionalFormatting>
  <conditionalFormatting sqref="U334:U337">
    <cfRule type="containsText" priority="196" dxfId="0" operator="containsText" text="No Aceptable o Aceptable con Control Especifico">
      <formula>NOT(ISERROR(SEARCH("No Aceptable o Aceptable con Control Especifico",U334)))</formula>
    </cfRule>
    <cfRule type="containsText" priority="197" dxfId="2" operator="containsText" text="No Aceptable">
      <formula>NOT(ISERROR(SEARCH("No Aceptable",U334)))</formula>
    </cfRule>
    <cfRule type="containsText" priority="198" dxfId="1" operator="containsText" text="No Aceptable o Aceptable con Control Especifico">
      <formula>NOT(ISERROR(SEARCH("No Aceptable o Aceptable con Control Especifico",U334)))</formula>
    </cfRule>
  </conditionalFormatting>
  <conditionalFormatting sqref="T334:T337">
    <cfRule type="cellIs" priority="195" dxfId="0" operator="equal">
      <formula>"II"</formula>
    </cfRule>
  </conditionalFormatting>
  <conditionalFormatting sqref="T370:U373">
    <cfRule type="cellIs" priority="192" dxfId="8" operator="equal" stopIfTrue="1">
      <formula>"Muy Alto"</formula>
    </cfRule>
    <cfRule type="cellIs" priority="193" dxfId="11" operator="equal" stopIfTrue="1">
      <formula>"Medio"</formula>
    </cfRule>
    <cfRule type="cellIs" priority="194" dxfId="12" operator="equal" stopIfTrue="1">
      <formula>"Bajo"</formula>
    </cfRule>
  </conditionalFormatting>
  <conditionalFormatting sqref="T370:U373">
    <cfRule type="cellIs" priority="191" dxfId="6" operator="equal" stopIfTrue="1">
      <formula>"Alto"</formula>
    </cfRule>
  </conditionalFormatting>
  <conditionalFormatting sqref="T370:U373">
    <cfRule type="cellIs" priority="187" dxfId="12" operator="equal" stopIfTrue="1">
      <formula>"IV"</formula>
    </cfRule>
    <cfRule type="cellIs" priority="188" dxfId="11" operator="equal" stopIfTrue="1">
      <formula>"III"</formula>
    </cfRule>
    <cfRule type="cellIs" priority="189" dxfId="6" operator="equal" stopIfTrue="1">
      <formula>"II"</formula>
    </cfRule>
    <cfRule type="cellIs" priority="190" dxfId="8" operator="equal" stopIfTrue="1">
      <formula>"I"</formula>
    </cfRule>
  </conditionalFormatting>
  <conditionalFormatting sqref="T370:U373">
    <cfRule type="cellIs" priority="185" dxfId="8" operator="equal" stopIfTrue="1">
      <formula>"No Aceptable"</formula>
    </cfRule>
    <cfRule type="cellIs" priority="186" dxfId="7" operator="equal" stopIfTrue="1">
      <formula>"Aceptable"</formula>
    </cfRule>
  </conditionalFormatting>
  <conditionalFormatting sqref="T370:U373">
    <cfRule type="cellIs" priority="184" dxfId="6" operator="equal" stopIfTrue="1">
      <formula>"No Aceptable Con Control Especifico"</formula>
    </cfRule>
  </conditionalFormatting>
  <conditionalFormatting sqref="T370:U373">
    <cfRule type="cellIs" priority="183" dxfId="5" operator="equal" stopIfTrue="1">
      <formula>"No Aceptable Con Control Esp."</formula>
    </cfRule>
  </conditionalFormatting>
  <conditionalFormatting sqref="P370:P373">
    <cfRule type="cellIs" priority="182" operator="equal" stopIfTrue="1">
      <formula>"10, 25, 50, 100"</formula>
    </cfRule>
  </conditionalFormatting>
  <conditionalFormatting sqref="U370:U373">
    <cfRule type="containsText" priority="181" dxfId="4" operator="containsText" text="Mejorable">
      <formula>NOT(ISERROR(SEARCH("Mejorable",U370)))</formula>
    </cfRule>
  </conditionalFormatting>
  <conditionalFormatting sqref="U370:U373">
    <cfRule type="containsText" priority="178" dxfId="0" operator="containsText" text="No Aceptable o Aceptable con Control Especifico">
      <formula>NOT(ISERROR(SEARCH("No Aceptable o Aceptable con Control Especifico",U370)))</formula>
    </cfRule>
    <cfRule type="containsText" priority="179" dxfId="2" operator="containsText" text="No Aceptable">
      <formula>NOT(ISERROR(SEARCH("No Aceptable",U370)))</formula>
    </cfRule>
    <cfRule type="containsText" priority="180" dxfId="1" operator="containsText" text="No Aceptable o Aceptable con Control Especifico">
      <formula>NOT(ISERROR(SEARCH("No Aceptable o Aceptable con Control Especifico",U370)))</formula>
    </cfRule>
  </conditionalFormatting>
  <conditionalFormatting sqref="T370:T373">
    <cfRule type="cellIs" priority="177" dxfId="0" operator="equal">
      <formula>"II"</formula>
    </cfRule>
  </conditionalFormatting>
  <conditionalFormatting sqref="T406:U409">
    <cfRule type="cellIs" priority="174" dxfId="8" operator="equal" stopIfTrue="1">
      <formula>"Muy Alto"</formula>
    </cfRule>
    <cfRule type="cellIs" priority="175" dxfId="11" operator="equal" stopIfTrue="1">
      <formula>"Medio"</formula>
    </cfRule>
    <cfRule type="cellIs" priority="176" dxfId="12" operator="equal" stopIfTrue="1">
      <formula>"Bajo"</formula>
    </cfRule>
  </conditionalFormatting>
  <conditionalFormatting sqref="T406:U409">
    <cfRule type="cellIs" priority="173" dxfId="6" operator="equal" stopIfTrue="1">
      <formula>"Alto"</formula>
    </cfRule>
  </conditionalFormatting>
  <conditionalFormatting sqref="T406:U409">
    <cfRule type="cellIs" priority="169" dxfId="12" operator="equal" stopIfTrue="1">
      <formula>"IV"</formula>
    </cfRule>
    <cfRule type="cellIs" priority="170" dxfId="11" operator="equal" stopIfTrue="1">
      <formula>"III"</formula>
    </cfRule>
    <cfRule type="cellIs" priority="171" dxfId="6" operator="equal" stopIfTrue="1">
      <formula>"II"</formula>
    </cfRule>
    <cfRule type="cellIs" priority="172" dxfId="8" operator="equal" stopIfTrue="1">
      <formula>"I"</formula>
    </cfRule>
  </conditionalFormatting>
  <conditionalFormatting sqref="T406:U409">
    <cfRule type="cellIs" priority="167" dxfId="8" operator="equal" stopIfTrue="1">
      <formula>"No Aceptable"</formula>
    </cfRule>
    <cfRule type="cellIs" priority="168" dxfId="7" operator="equal" stopIfTrue="1">
      <formula>"Aceptable"</formula>
    </cfRule>
  </conditionalFormatting>
  <conditionalFormatting sqref="T406:U409">
    <cfRule type="cellIs" priority="166" dxfId="6" operator="equal" stopIfTrue="1">
      <formula>"No Aceptable Con Control Especifico"</formula>
    </cfRule>
  </conditionalFormatting>
  <conditionalFormatting sqref="T406:U409">
    <cfRule type="cellIs" priority="165" dxfId="5" operator="equal" stopIfTrue="1">
      <formula>"No Aceptable Con Control Esp."</formula>
    </cfRule>
  </conditionalFormatting>
  <conditionalFormatting sqref="P406:P409">
    <cfRule type="cellIs" priority="164" operator="equal" stopIfTrue="1">
      <formula>"10, 25, 50, 100"</formula>
    </cfRule>
  </conditionalFormatting>
  <conditionalFormatting sqref="U406:U409">
    <cfRule type="containsText" priority="163" dxfId="4" operator="containsText" text="Mejorable">
      <formula>NOT(ISERROR(SEARCH("Mejorable",U406)))</formula>
    </cfRule>
  </conditionalFormatting>
  <conditionalFormatting sqref="U406:U409">
    <cfRule type="containsText" priority="160" dxfId="0" operator="containsText" text="No Aceptable o Aceptable con Control Especifico">
      <formula>NOT(ISERROR(SEARCH("No Aceptable o Aceptable con Control Especifico",U406)))</formula>
    </cfRule>
    <cfRule type="containsText" priority="161" dxfId="2" operator="containsText" text="No Aceptable">
      <formula>NOT(ISERROR(SEARCH("No Aceptable",U406)))</formula>
    </cfRule>
    <cfRule type="containsText" priority="162" dxfId="1" operator="containsText" text="No Aceptable o Aceptable con Control Especifico">
      <formula>NOT(ISERROR(SEARCH("No Aceptable o Aceptable con Control Especifico",U406)))</formula>
    </cfRule>
  </conditionalFormatting>
  <conditionalFormatting sqref="T406:T409">
    <cfRule type="cellIs" priority="159" dxfId="0" operator="equal">
      <formula>"II"</formula>
    </cfRule>
  </conditionalFormatting>
  <conditionalFormatting sqref="T442:U445">
    <cfRule type="cellIs" priority="156" dxfId="8" operator="equal" stopIfTrue="1">
      <formula>"Muy Alto"</formula>
    </cfRule>
    <cfRule type="cellIs" priority="157" dxfId="11" operator="equal" stopIfTrue="1">
      <formula>"Medio"</formula>
    </cfRule>
    <cfRule type="cellIs" priority="158" dxfId="12" operator="equal" stopIfTrue="1">
      <formula>"Bajo"</formula>
    </cfRule>
  </conditionalFormatting>
  <conditionalFormatting sqref="T442:U445">
    <cfRule type="cellIs" priority="155" dxfId="6" operator="equal" stopIfTrue="1">
      <formula>"Alto"</formula>
    </cfRule>
  </conditionalFormatting>
  <conditionalFormatting sqref="T442:U445">
    <cfRule type="cellIs" priority="151" dxfId="12" operator="equal" stopIfTrue="1">
      <formula>"IV"</formula>
    </cfRule>
    <cfRule type="cellIs" priority="152" dxfId="11" operator="equal" stopIfTrue="1">
      <formula>"III"</formula>
    </cfRule>
    <cfRule type="cellIs" priority="153" dxfId="6" operator="equal" stopIfTrue="1">
      <formula>"II"</formula>
    </cfRule>
    <cfRule type="cellIs" priority="154" dxfId="8" operator="equal" stopIfTrue="1">
      <formula>"I"</formula>
    </cfRule>
  </conditionalFormatting>
  <conditionalFormatting sqref="T442:U445">
    <cfRule type="cellIs" priority="149" dxfId="8" operator="equal" stopIfTrue="1">
      <formula>"No Aceptable"</formula>
    </cfRule>
    <cfRule type="cellIs" priority="150" dxfId="7" operator="equal" stopIfTrue="1">
      <formula>"Aceptable"</formula>
    </cfRule>
  </conditionalFormatting>
  <conditionalFormatting sqref="T442:U445">
    <cfRule type="cellIs" priority="148" dxfId="6" operator="equal" stopIfTrue="1">
      <formula>"No Aceptable Con Control Especifico"</formula>
    </cfRule>
  </conditionalFormatting>
  <conditionalFormatting sqref="T442:U445">
    <cfRule type="cellIs" priority="147" dxfId="5" operator="equal" stopIfTrue="1">
      <formula>"No Aceptable Con Control Esp."</formula>
    </cfRule>
  </conditionalFormatting>
  <conditionalFormatting sqref="P442:P445">
    <cfRule type="cellIs" priority="146" operator="equal" stopIfTrue="1">
      <formula>"10, 25, 50, 100"</formula>
    </cfRule>
  </conditionalFormatting>
  <conditionalFormatting sqref="U442:U445">
    <cfRule type="containsText" priority="145" dxfId="4" operator="containsText" text="Mejorable">
      <formula>NOT(ISERROR(SEARCH("Mejorable",U442)))</formula>
    </cfRule>
  </conditionalFormatting>
  <conditionalFormatting sqref="U442:U445">
    <cfRule type="containsText" priority="142" dxfId="0" operator="containsText" text="No Aceptable o Aceptable con Control Especifico">
      <formula>NOT(ISERROR(SEARCH("No Aceptable o Aceptable con Control Especifico",U442)))</formula>
    </cfRule>
    <cfRule type="containsText" priority="143" dxfId="2" operator="containsText" text="No Aceptable">
      <formula>NOT(ISERROR(SEARCH("No Aceptable",U442)))</formula>
    </cfRule>
    <cfRule type="containsText" priority="144" dxfId="1" operator="containsText" text="No Aceptable o Aceptable con Control Especifico">
      <formula>NOT(ISERROR(SEARCH("No Aceptable o Aceptable con Control Especifico",U442)))</formula>
    </cfRule>
  </conditionalFormatting>
  <conditionalFormatting sqref="T442:T445">
    <cfRule type="cellIs" priority="141" dxfId="0" operator="equal">
      <formula>"II"</formula>
    </cfRule>
  </conditionalFormatting>
  <conditionalFormatting sqref="T478:U481">
    <cfRule type="cellIs" priority="138" dxfId="8" operator="equal" stopIfTrue="1">
      <formula>"Muy Alto"</formula>
    </cfRule>
    <cfRule type="cellIs" priority="139" dxfId="11" operator="equal" stopIfTrue="1">
      <formula>"Medio"</formula>
    </cfRule>
    <cfRule type="cellIs" priority="140" dxfId="12" operator="equal" stopIfTrue="1">
      <formula>"Bajo"</formula>
    </cfRule>
  </conditionalFormatting>
  <conditionalFormatting sqref="T478:U481">
    <cfRule type="cellIs" priority="137" dxfId="6" operator="equal" stopIfTrue="1">
      <formula>"Alto"</formula>
    </cfRule>
  </conditionalFormatting>
  <conditionalFormatting sqref="T478:U481">
    <cfRule type="cellIs" priority="133" dxfId="12" operator="equal" stopIfTrue="1">
      <formula>"IV"</formula>
    </cfRule>
    <cfRule type="cellIs" priority="134" dxfId="11" operator="equal" stopIfTrue="1">
      <formula>"III"</formula>
    </cfRule>
    <cfRule type="cellIs" priority="135" dxfId="6" operator="equal" stopIfTrue="1">
      <formula>"II"</formula>
    </cfRule>
    <cfRule type="cellIs" priority="136" dxfId="8" operator="equal" stopIfTrue="1">
      <formula>"I"</formula>
    </cfRule>
  </conditionalFormatting>
  <conditionalFormatting sqref="T478:U481">
    <cfRule type="cellIs" priority="131" dxfId="8" operator="equal" stopIfTrue="1">
      <formula>"No Aceptable"</formula>
    </cfRule>
    <cfRule type="cellIs" priority="132" dxfId="7" operator="equal" stopIfTrue="1">
      <formula>"Aceptable"</formula>
    </cfRule>
  </conditionalFormatting>
  <conditionalFormatting sqref="T478:U481">
    <cfRule type="cellIs" priority="130" dxfId="6" operator="equal" stopIfTrue="1">
      <formula>"No Aceptable Con Control Especifico"</formula>
    </cfRule>
  </conditionalFormatting>
  <conditionalFormatting sqref="T478:U481">
    <cfRule type="cellIs" priority="129" dxfId="5" operator="equal" stopIfTrue="1">
      <formula>"No Aceptable Con Control Esp."</formula>
    </cfRule>
  </conditionalFormatting>
  <conditionalFormatting sqref="P478:P481">
    <cfRule type="cellIs" priority="128" operator="equal" stopIfTrue="1">
      <formula>"10, 25, 50, 100"</formula>
    </cfRule>
  </conditionalFormatting>
  <conditionalFormatting sqref="U478:U481">
    <cfRule type="containsText" priority="127" dxfId="4" operator="containsText" text="Mejorable">
      <formula>NOT(ISERROR(SEARCH("Mejorable",U478)))</formula>
    </cfRule>
  </conditionalFormatting>
  <conditionalFormatting sqref="U478:U481">
    <cfRule type="containsText" priority="124" dxfId="0" operator="containsText" text="No Aceptable o Aceptable con Control Especifico">
      <formula>NOT(ISERROR(SEARCH("No Aceptable o Aceptable con Control Especifico",U478)))</formula>
    </cfRule>
    <cfRule type="containsText" priority="125" dxfId="2" operator="containsText" text="No Aceptable">
      <formula>NOT(ISERROR(SEARCH("No Aceptable",U478)))</formula>
    </cfRule>
    <cfRule type="containsText" priority="126" dxfId="1" operator="containsText" text="No Aceptable o Aceptable con Control Especifico">
      <formula>NOT(ISERROR(SEARCH("No Aceptable o Aceptable con Control Especifico",U478)))</formula>
    </cfRule>
  </conditionalFormatting>
  <conditionalFormatting sqref="T478:T481">
    <cfRule type="cellIs" priority="123" dxfId="0" operator="equal">
      <formula>"II"</formula>
    </cfRule>
  </conditionalFormatting>
  <conditionalFormatting sqref="P62">
    <cfRule type="cellIs" priority="122" operator="equal" stopIfTrue="1">
      <formula>"10, 25, 50, 100"</formula>
    </cfRule>
  </conditionalFormatting>
  <conditionalFormatting sqref="P170">
    <cfRule type="cellIs" priority="121" operator="equal" stopIfTrue="1">
      <formula>"10, 25, 50, 100"</formula>
    </cfRule>
  </conditionalFormatting>
  <conditionalFormatting sqref="P242">
    <cfRule type="cellIs" priority="120" operator="equal" stopIfTrue="1">
      <formula>"10, 25, 50, 100"</formula>
    </cfRule>
  </conditionalFormatting>
  <conditionalFormatting sqref="P308">
    <cfRule type="cellIs" priority="119" operator="equal" stopIfTrue="1">
      <formula>"10, 25, 50, 100"</formula>
    </cfRule>
  </conditionalFormatting>
  <conditionalFormatting sqref="P376">
    <cfRule type="cellIs" priority="118" operator="equal" stopIfTrue="1">
      <formula>"10, 25, 50, 100"</formula>
    </cfRule>
  </conditionalFormatting>
  <conditionalFormatting sqref="P448">
    <cfRule type="cellIs" priority="117" operator="equal" stopIfTrue="1">
      <formula>"10, 25, 50, 100"</formula>
    </cfRule>
  </conditionalFormatting>
  <conditionalFormatting sqref="P134">
    <cfRule type="cellIs" priority="116" operator="equal" stopIfTrue="1">
      <formula>"10, 25, 50, 100"</formula>
    </cfRule>
  </conditionalFormatting>
  <conditionalFormatting sqref="P206">
    <cfRule type="cellIs" priority="115" operator="equal" stopIfTrue="1">
      <formula>"10, 25, 50, 100"</formula>
    </cfRule>
  </conditionalFormatting>
  <conditionalFormatting sqref="P278">
    <cfRule type="cellIs" priority="114" operator="equal" stopIfTrue="1">
      <formula>"10, 25, 50, 100"</formula>
    </cfRule>
  </conditionalFormatting>
  <conditionalFormatting sqref="P340">
    <cfRule type="cellIs" priority="113" operator="equal" stopIfTrue="1">
      <formula>"10, 25, 50, 100"</formula>
    </cfRule>
  </conditionalFormatting>
  <conditionalFormatting sqref="P412">
    <cfRule type="cellIs" priority="112" operator="equal" stopIfTrue="1">
      <formula>"10, 25, 50, 100"</formula>
    </cfRule>
  </conditionalFormatting>
  <conditionalFormatting sqref="P484">
    <cfRule type="cellIs" priority="111" operator="equal" stopIfTrue="1">
      <formula>"10, 25, 50, 100"</formula>
    </cfRule>
  </conditionalFormatting>
  <conditionalFormatting sqref="T505:U507">
    <cfRule type="cellIs" priority="108" dxfId="8" operator="equal" stopIfTrue="1">
      <formula>"Muy Alto"</formula>
    </cfRule>
    <cfRule type="cellIs" priority="109" dxfId="11" operator="equal" stopIfTrue="1">
      <formula>"Medio"</formula>
    </cfRule>
    <cfRule type="cellIs" priority="110" dxfId="12" operator="equal" stopIfTrue="1">
      <formula>"Bajo"</formula>
    </cfRule>
  </conditionalFormatting>
  <conditionalFormatting sqref="T505:U507">
    <cfRule type="cellIs" priority="107" dxfId="6" operator="equal" stopIfTrue="1">
      <formula>"Alto"</formula>
    </cfRule>
  </conditionalFormatting>
  <conditionalFormatting sqref="T505:U507">
    <cfRule type="cellIs" priority="103" dxfId="12" operator="equal" stopIfTrue="1">
      <formula>"IV"</formula>
    </cfRule>
    <cfRule type="cellIs" priority="104" dxfId="11" operator="equal" stopIfTrue="1">
      <formula>"III"</formula>
    </cfRule>
    <cfRule type="cellIs" priority="105" dxfId="6" operator="equal" stopIfTrue="1">
      <formula>"II"</formula>
    </cfRule>
    <cfRule type="cellIs" priority="106" dxfId="8" operator="equal" stopIfTrue="1">
      <formula>"I"</formula>
    </cfRule>
  </conditionalFormatting>
  <conditionalFormatting sqref="T505:U507">
    <cfRule type="cellIs" priority="101" dxfId="8" operator="equal" stopIfTrue="1">
      <formula>"No Aceptable"</formula>
    </cfRule>
    <cfRule type="cellIs" priority="102" dxfId="7" operator="equal" stopIfTrue="1">
      <formula>"Aceptable"</formula>
    </cfRule>
  </conditionalFormatting>
  <conditionalFormatting sqref="T505:U507">
    <cfRule type="cellIs" priority="100" dxfId="6" operator="equal" stopIfTrue="1">
      <formula>"No Aceptable Con Control Especifico"</formula>
    </cfRule>
  </conditionalFormatting>
  <conditionalFormatting sqref="T505:U507">
    <cfRule type="cellIs" priority="99" dxfId="5" operator="equal" stopIfTrue="1">
      <formula>"No Aceptable Con Control Esp."</formula>
    </cfRule>
  </conditionalFormatting>
  <conditionalFormatting sqref="P505:P507">
    <cfRule type="cellIs" priority="98" operator="equal" stopIfTrue="1">
      <formula>"10, 25, 50, 100"</formula>
    </cfRule>
  </conditionalFormatting>
  <conditionalFormatting sqref="U505:U507">
    <cfRule type="containsText" priority="97" dxfId="4" operator="containsText" text="Mejorable">
      <formula>NOT(ISERROR(SEARCH("Mejorable",U505)))</formula>
    </cfRule>
  </conditionalFormatting>
  <conditionalFormatting sqref="U505:U507">
    <cfRule type="containsText" priority="94" dxfId="0" operator="containsText" text="No Aceptable o Aceptable con Control Especifico">
      <formula>NOT(ISERROR(SEARCH("No Aceptable o Aceptable con Control Especifico",U505)))</formula>
    </cfRule>
    <cfRule type="containsText" priority="95" dxfId="2" operator="containsText" text="No Aceptable">
      <formula>NOT(ISERROR(SEARCH("No Aceptable",U505)))</formula>
    </cfRule>
    <cfRule type="containsText" priority="96" dxfId="1" operator="containsText" text="No Aceptable o Aceptable con Control Especifico">
      <formula>NOT(ISERROR(SEARCH("No Aceptable o Aceptable con Control Especifico",U505)))</formula>
    </cfRule>
  </conditionalFormatting>
  <conditionalFormatting sqref="T505:T507">
    <cfRule type="cellIs" priority="93" dxfId="0" operator="equal">
      <formula>"II"</formula>
    </cfRule>
  </conditionalFormatting>
  <conditionalFormatting sqref="T519:U540 T511:U512">
    <cfRule type="cellIs" priority="90" dxfId="8" operator="equal" stopIfTrue="1">
      <formula>"Muy Alto"</formula>
    </cfRule>
    <cfRule type="cellIs" priority="91" dxfId="11" operator="equal" stopIfTrue="1">
      <formula>"Medio"</formula>
    </cfRule>
    <cfRule type="cellIs" priority="92" dxfId="12" operator="equal" stopIfTrue="1">
      <formula>"Bajo"</formula>
    </cfRule>
  </conditionalFormatting>
  <conditionalFormatting sqref="T519:U540 T511:U512">
    <cfRule type="cellIs" priority="89" dxfId="6" operator="equal" stopIfTrue="1">
      <formula>"Alto"</formula>
    </cfRule>
  </conditionalFormatting>
  <conditionalFormatting sqref="T519:U540 T511:U512">
    <cfRule type="cellIs" priority="85" dxfId="12" operator="equal" stopIfTrue="1">
      <formula>"IV"</formula>
    </cfRule>
    <cfRule type="cellIs" priority="86" dxfId="11" operator="equal" stopIfTrue="1">
      <formula>"III"</formula>
    </cfRule>
    <cfRule type="cellIs" priority="87" dxfId="6" operator="equal" stopIfTrue="1">
      <formula>"II"</formula>
    </cfRule>
    <cfRule type="cellIs" priority="88" dxfId="8" operator="equal" stopIfTrue="1">
      <formula>"I"</formula>
    </cfRule>
  </conditionalFormatting>
  <conditionalFormatting sqref="T519:U540 T511:U512">
    <cfRule type="cellIs" priority="83" dxfId="8" operator="equal" stopIfTrue="1">
      <formula>"No Aceptable"</formula>
    </cfRule>
    <cfRule type="cellIs" priority="84" dxfId="7" operator="equal" stopIfTrue="1">
      <formula>"Aceptable"</formula>
    </cfRule>
  </conditionalFormatting>
  <conditionalFormatting sqref="T519:U540 T511:U512">
    <cfRule type="cellIs" priority="82" dxfId="6" operator="equal" stopIfTrue="1">
      <formula>"No Aceptable Con Control Especifico"</formula>
    </cfRule>
  </conditionalFormatting>
  <conditionalFormatting sqref="T519:U540 T511:U512">
    <cfRule type="cellIs" priority="81" dxfId="5" operator="equal" stopIfTrue="1">
      <formula>"No Aceptable Con Control Esp."</formula>
    </cfRule>
  </conditionalFormatting>
  <conditionalFormatting sqref="P519 P511:P512 P521:P540">
    <cfRule type="cellIs" priority="80" operator="equal" stopIfTrue="1">
      <formula>"10, 25, 50, 100"</formula>
    </cfRule>
  </conditionalFormatting>
  <conditionalFormatting sqref="U519:U540 U511:U512">
    <cfRule type="containsText" priority="79" dxfId="4" operator="containsText" text="Mejorable">
      <formula>NOT(ISERROR(SEARCH("Mejorable",U511)))</formula>
    </cfRule>
  </conditionalFormatting>
  <conditionalFormatting sqref="U519:U540 U511:U512">
    <cfRule type="containsText" priority="76" dxfId="0" operator="containsText" text="No Aceptable o Aceptable con Control Especifico">
      <formula>NOT(ISERROR(SEARCH("No Aceptable o Aceptable con Control Especifico",U511)))</formula>
    </cfRule>
    <cfRule type="containsText" priority="77" dxfId="2" operator="containsText" text="No Aceptable">
      <formula>NOT(ISERROR(SEARCH("No Aceptable",U511)))</formula>
    </cfRule>
    <cfRule type="containsText" priority="78" dxfId="1" operator="containsText" text="No Aceptable o Aceptable con Control Especifico">
      <formula>NOT(ISERROR(SEARCH("No Aceptable o Aceptable con Control Especifico",U511)))</formula>
    </cfRule>
  </conditionalFormatting>
  <conditionalFormatting sqref="T519:T540 T511:T512">
    <cfRule type="cellIs" priority="75" dxfId="0" operator="equal">
      <formula>"II"</formula>
    </cfRule>
  </conditionalFormatting>
  <conditionalFormatting sqref="T513:U513">
    <cfRule type="cellIs" priority="72" dxfId="8" operator="equal" stopIfTrue="1">
      <formula>"Muy Alto"</formula>
    </cfRule>
    <cfRule type="cellIs" priority="73" dxfId="11" operator="equal" stopIfTrue="1">
      <formula>"Medio"</formula>
    </cfRule>
    <cfRule type="cellIs" priority="74" dxfId="12" operator="equal" stopIfTrue="1">
      <formula>"Bajo"</formula>
    </cfRule>
  </conditionalFormatting>
  <conditionalFormatting sqref="T513:U513">
    <cfRule type="cellIs" priority="71" dxfId="6" operator="equal" stopIfTrue="1">
      <formula>"Alto"</formula>
    </cfRule>
  </conditionalFormatting>
  <conditionalFormatting sqref="T513:U513">
    <cfRule type="cellIs" priority="67" dxfId="12" operator="equal" stopIfTrue="1">
      <formula>"IV"</formula>
    </cfRule>
    <cfRule type="cellIs" priority="68" dxfId="11" operator="equal" stopIfTrue="1">
      <formula>"III"</formula>
    </cfRule>
    <cfRule type="cellIs" priority="69" dxfId="6" operator="equal" stopIfTrue="1">
      <formula>"II"</formula>
    </cfRule>
    <cfRule type="cellIs" priority="70" dxfId="8" operator="equal" stopIfTrue="1">
      <formula>"I"</formula>
    </cfRule>
  </conditionalFormatting>
  <conditionalFormatting sqref="T513:U513">
    <cfRule type="cellIs" priority="65" dxfId="8" operator="equal" stopIfTrue="1">
      <formula>"No Aceptable"</formula>
    </cfRule>
    <cfRule type="cellIs" priority="66" dxfId="7" operator="equal" stopIfTrue="1">
      <formula>"Aceptable"</formula>
    </cfRule>
  </conditionalFormatting>
  <conditionalFormatting sqref="T513:U513">
    <cfRule type="cellIs" priority="64" dxfId="6" operator="equal" stopIfTrue="1">
      <formula>"No Aceptable Con Control Especifico"</formula>
    </cfRule>
  </conditionalFormatting>
  <conditionalFormatting sqref="T513:U513">
    <cfRule type="cellIs" priority="63" dxfId="5" operator="equal" stopIfTrue="1">
      <formula>"No Aceptable Con Control Esp."</formula>
    </cfRule>
  </conditionalFormatting>
  <conditionalFormatting sqref="P513">
    <cfRule type="cellIs" priority="62" operator="equal" stopIfTrue="1">
      <formula>"10, 25, 50, 100"</formula>
    </cfRule>
  </conditionalFormatting>
  <conditionalFormatting sqref="U513">
    <cfRule type="containsText" priority="61" dxfId="4" operator="containsText" text="Mejorable">
      <formula>NOT(ISERROR(SEARCH("Mejorable",U513)))</formula>
    </cfRule>
  </conditionalFormatting>
  <conditionalFormatting sqref="U513">
    <cfRule type="containsText" priority="58" dxfId="0" operator="containsText" text="No Aceptable o Aceptable con Control Especifico">
      <formula>NOT(ISERROR(SEARCH("No Aceptable o Aceptable con Control Especifico",U513)))</formula>
    </cfRule>
    <cfRule type="containsText" priority="59" dxfId="2" operator="containsText" text="No Aceptable">
      <formula>NOT(ISERROR(SEARCH("No Aceptable",U513)))</formula>
    </cfRule>
    <cfRule type="containsText" priority="60" dxfId="1" operator="containsText" text="No Aceptable o Aceptable con Control Especifico">
      <formula>NOT(ISERROR(SEARCH("No Aceptable o Aceptable con Control Especifico",U513)))</formula>
    </cfRule>
  </conditionalFormatting>
  <conditionalFormatting sqref="T513">
    <cfRule type="cellIs" priority="57" dxfId="0" operator="equal">
      <formula>"II"</formula>
    </cfRule>
  </conditionalFormatting>
  <conditionalFormatting sqref="T508:U510">
    <cfRule type="cellIs" priority="54" dxfId="8" operator="equal" stopIfTrue="1">
      <formula>"Muy Alto"</formula>
    </cfRule>
    <cfRule type="cellIs" priority="55" dxfId="11" operator="equal" stopIfTrue="1">
      <formula>"Medio"</formula>
    </cfRule>
    <cfRule type="cellIs" priority="56" dxfId="12" operator="equal" stopIfTrue="1">
      <formula>"Bajo"</formula>
    </cfRule>
  </conditionalFormatting>
  <conditionalFormatting sqref="T508:U510">
    <cfRule type="cellIs" priority="53" dxfId="6" operator="equal" stopIfTrue="1">
      <formula>"Alto"</formula>
    </cfRule>
  </conditionalFormatting>
  <conditionalFormatting sqref="T508:U510">
    <cfRule type="cellIs" priority="49" dxfId="12" operator="equal" stopIfTrue="1">
      <formula>"IV"</formula>
    </cfRule>
    <cfRule type="cellIs" priority="50" dxfId="11" operator="equal" stopIfTrue="1">
      <formula>"III"</formula>
    </cfRule>
    <cfRule type="cellIs" priority="51" dxfId="6" operator="equal" stopIfTrue="1">
      <formula>"II"</formula>
    </cfRule>
    <cfRule type="cellIs" priority="52" dxfId="8" operator="equal" stopIfTrue="1">
      <formula>"I"</formula>
    </cfRule>
  </conditionalFormatting>
  <conditionalFormatting sqref="T508:U510">
    <cfRule type="cellIs" priority="47" dxfId="8" operator="equal" stopIfTrue="1">
      <formula>"No Aceptable"</formula>
    </cfRule>
    <cfRule type="cellIs" priority="48" dxfId="7" operator="equal" stopIfTrue="1">
      <formula>"Aceptable"</formula>
    </cfRule>
  </conditionalFormatting>
  <conditionalFormatting sqref="T508:U510">
    <cfRule type="cellIs" priority="46" dxfId="6" operator="equal" stopIfTrue="1">
      <formula>"No Aceptable Con Control Especifico"</formula>
    </cfRule>
  </conditionalFormatting>
  <conditionalFormatting sqref="T508:U510">
    <cfRule type="cellIs" priority="45" dxfId="5" operator="equal" stopIfTrue="1">
      <formula>"No Aceptable Con Control Esp."</formula>
    </cfRule>
  </conditionalFormatting>
  <conditionalFormatting sqref="P508">
    <cfRule type="cellIs" priority="44" operator="equal" stopIfTrue="1">
      <formula>"10, 25, 50, 100"</formula>
    </cfRule>
  </conditionalFormatting>
  <conditionalFormatting sqref="U508:U510">
    <cfRule type="containsText" priority="43" dxfId="4" operator="containsText" text="Mejorable">
      <formula>NOT(ISERROR(SEARCH("Mejorable",U508)))</formula>
    </cfRule>
  </conditionalFormatting>
  <conditionalFormatting sqref="U508:U510">
    <cfRule type="containsText" priority="40" dxfId="0" operator="containsText" text="No Aceptable o Aceptable con Control Especifico">
      <formula>NOT(ISERROR(SEARCH("No Aceptable o Aceptable con Control Especifico",U508)))</formula>
    </cfRule>
    <cfRule type="containsText" priority="41" dxfId="2" operator="containsText" text="No Aceptable">
      <formula>NOT(ISERROR(SEARCH("No Aceptable",U508)))</formula>
    </cfRule>
    <cfRule type="containsText" priority="42" dxfId="1" operator="containsText" text="No Aceptable o Aceptable con Control Especifico">
      <formula>NOT(ISERROR(SEARCH("No Aceptable o Aceptable con Control Especifico",U508)))</formula>
    </cfRule>
  </conditionalFormatting>
  <conditionalFormatting sqref="T508:T510">
    <cfRule type="cellIs" priority="39" dxfId="0" operator="equal">
      <formula>"II"</formula>
    </cfRule>
  </conditionalFormatting>
  <conditionalFormatting sqref="P509:P510">
    <cfRule type="cellIs" priority="38" operator="equal" stopIfTrue="1">
      <formula>"10, 25, 50, 100"</formula>
    </cfRule>
  </conditionalFormatting>
  <conditionalFormatting sqref="T518:U518">
    <cfRule type="cellIs" priority="35" dxfId="8" operator="equal" stopIfTrue="1">
      <formula>"Muy Alto"</formula>
    </cfRule>
    <cfRule type="cellIs" priority="36" dxfId="11" operator="equal" stopIfTrue="1">
      <formula>"Medio"</formula>
    </cfRule>
    <cfRule type="cellIs" priority="37" dxfId="12" operator="equal" stopIfTrue="1">
      <formula>"Bajo"</formula>
    </cfRule>
  </conditionalFormatting>
  <conditionalFormatting sqref="T518:U518">
    <cfRule type="cellIs" priority="34" dxfId="6" operator="equal" stopIfTrue="1">
      <formula>"Alto"</formula>
    </cfRule>
  </conditionalFormatting>
  <conditionalFormatting sqref="T518:U518">
    <cfRule type="cellIs" priority="30" dxfId="12" operator="equal" stopIfTrue="1">
      <formula>"IV"</formula>
    </cfRule>
    <cfRule type="cellIs" priority="31" dxfId="11" operator="equal" stopIfTrue="1">
      <formula>"III"</formula>
    </cfRule>
    <cfRule type="cellIs" priority="32" dxfId="6" operator="equal" stopIfTrue="1">
      <formula>"II"</formula>
    </cfRule>
    <cfRule type="cellIs" priority="33" dxfId="8" operator="equal" stopIfTrue="1">
      <formula>"I"</formula>
    </cfRule>
  </conditionalFormatting>
  <conditionalFormatting sqref="T518:U518">
    <cfRule type="cellIs" priority="28" dxfId="8" operator="equal" stopIfTrue="1">
      <formula>"No Aceptable"</formula>
    </cfRule>
    <cfRule type="cellIs" priority="29" dxfId="7" operator="equal" stopIfTrue="1">
      <formula>"Aceptable"</formula>
    </cfRule>
  </conditionalFormatting>
  <conditionalFormatting sqref="T518:U518">
    <cfRule type="cellIs" priority="27" dxfId="6" operator="equal" stopIfTrue="1">
      <formula>"No Aceptable Con Control Especifico"</formula>
    </cfRule>
  </conditionalFormatting>
  <conditionalFormatting sqref="T518:U518">
    <cfRule type="cellIs" priority="26" dxfId="5" operator="equal" stopIfTrue="1">
      <formula>"No Aceptable Con Control Esp."</formula>
    </cfRule>
  </conditionalFormatting>
  <conditionalFormatting sqref="P518">
    <cfRule type="cellIs" priority="25" operator="equal" stopIfTrue="1">
      <formula>"10, 25, 50, 100"</formula>
    </cfRule>
  </conditionalFormatting>
  <conditionalFormatting sqref="U518">
    <cfRule type="containsText" priority="24" dxfId="4" operator="containsText" text="Mejorable">
      <formula>NOT(ISERROR(SEARCH("Mejorable",U518)))</formula>
    </cfRule>
  </conditionalFormatting>
  <conditionalFormatting sqref="U518">
    <cfRule type="containsText" priority="21" dxfId="0" operator="containsText" text="No Aceptable o Aceptable con Control Especifico">
      <formula>NOT(ISERROR(SEARCH("No Aceptable o Aceptable con Control Especifico",U518)))</formula>
    </cfRule>
    <cfRule type="containsText" priority="22" dxfId="2" operator="containsText" text="No Aceptable">
      <formula>NOT(ISERROR(SEARCH("No Aceptable",U518)))</formula>
    </cfRule>
    <cfRule type="containsText" priority="23" dxfId="1" operator="containsText" text="No Aceptable o Aceptable con Control Especifico">
      <formula>NOT(ISERROR(SEARCH("No Aceptable o Aceptable con Control Especifico",U518)))</formula>
    </cfRule>
  </conditionalFormatting>
  <conditionalFormatting sqref="T518">
    <cfRule type="cellIs" priority="20" dxfId="0" operator="equal">
      <formula>"II"</formula>
    </cfRule>
  </conditionalFormatting>
  <conditionalFormatting sqref="T514:U517">
    <cfRule type="cellIs" priority="17" dxfId="8" operator="equal" stopIfTrue="1">
      <formula>"Muy Alto"</formula>
    </cfRule>
    <cfRule type="cellIs" priority="18" dxfId="11" operator="equal" stopIfTrue="1">
      <formula>"Medio"</formula>
    </cfRule>
    <cfRule type="cellIs" priority="19" dxfId="12" operator="equal" stopIfTrue="1">
      <formula>"Bajo"</formula>
    </cfRule>
  </conditionalFormatting>
  <conditionalFormatting sqref="T514:U517">
    <cfRule type="cellIs" priority="16" dxfId="6" operator="equal" stopIfTrue="1">
      <formula>"Alto"</formula>
    </cfRule>
  </conditionalFormatting>
  <conditionalFormatting sqref="T514:U517">
    <cfRule type="cellIs" priority="12" dxfId="12" operator="equal" stopIfTrue="1">
      <formula>"IV"</formula>
    </cfRule>
    <cfRule type="cellIs" priority="13" dxfId="11" operator="equal" stopIfTrue="1">
      <formula>"III"</formula>
    </cfRule>
    <cfRule type="cellIs" priority="14" dxfId="6" operator="equal" stopIfTrue="1">
      <formula>"II"</formula>
    </cfRule>
    <cfRule type="cellIs" priority="15" dxfId="8" operator="equal" stopIfTrue="1">
      <formula>"I"</formula>
    </cfRule>
  </conditionalFormatting>
  <conditionalFormatting sqref="T514:U517">
    <cfRule type="cellIs" priority="10" dxfId="8" operator="equal" stopIfTrue="1">
      <formula>"No Aceptable"</formula>
    </cfRule>
    <cfRule type="cellIs" priority="11" dxfId="7" operator="equal" stopIfTrue="1">
      <formula>"Aceptable"</formula>
    </cfRule>
  </conditionalFormatting>
  <conditionalFormatting sqref="T514:U517">
    <cfRule type="cellIs" priority="9" dxfId="6" operator="equal" stopIfTrue="1">
      <formula>"No Aceptable Con Control Especifico"</formula>
    </cfRule>
  </conditionalFormatting>
  <conditionalFormatting sqref="T514:U517">
    <cfRule type="cellIs" priority="8" dxfId="5" operator="equal" stopIfTrue="1">
      <formula>"No Aceptable Con Control Esp."</formula>
    </cfRule>
  </conditionalFormatting>
  <conditionalFormatting sqref="P514:P517">
    <cfRule type="cellIs" priority="7" operator="equal" stopIfTrue="1">
      <formula>"10, 25, 50, 100"</formula>
    </cfRule>
  </conditionalFormatting>
  <conditionalFormatting sqref="U514:U517">
    <cfRule type="containsText" priority="6" dxfId="4" operator="containsText" text="Mejorable">
      <formula>NOT(ISERROR(SEARCH("Mejorable",U514)))</formula>
    </cfRule>
  </conditionalFormatting>
  <conditionalFormatting sqref="U514:U517">
    <cfRule type="containsText" priority="3" dxfId="0" operator="containsText" text="No Aceptable o Aceptable con Control Especifico">
      <formula>NOT(ISERROR(SEARCH("No Aceptable o Aceptable con Control Especifico",U514)))</formula>
    </cfRule>
    <cfRule type="containsText" priority="4" dxfId="2" operator="containsText" text="No Aceptable">
      <formula>NOT(ISERROR(SEARCH("No Aceptable",U514)))</formula>
    </cfRule>
    <cfRule type="containsText" priority="5" dxfId="1" operator="containsText" text="No Aceptable o Aceptable con Control Especifico">
      <formula>NOT(ISERROR(SEARCH("No Aceptable o Aceptable con Control Especifico",U514)))</formula>
    </cfRule>
  </conditionalFormatting>
  <conditionalFormatting sqref="T514:T517">
    <cfRule type="cellIs" priority="2" dxfId="0" operator="equal">
      <formula>"II"</formula>
    </cfRule>
  </conditionalFormatting>
  <conditionalFormatting sqref="P520">
    <cfRule type="cellIs" priority="1" operator="equal" stopIfTrue="1">
      <formula>"10, 25, 50, 100"</formula>
    </cfRule>
  </conditionalFormatting>
  <dataValidations count="4">
    <dataValidation type="whole" allowBlank="1" showInputMessage="1" showErrorMessage="1" prompt="Deficiencia_x000a_Muy alto 10_x000a_Alto        6_x000a_Medio     2_x000a_Bajo       0" sqref="N11:N540">
      <formula1>0</formula1>
      <formula2>10</formula2>
    </dataValidation>
    <dataValidation type="whole" allowBlank="1" showInputMessage="1" showErrorMessage="1" prompt="1 Esporadica (EE)_x000a_2 Ocasional (EO)_x000a_3 Frecuente (EF)_x000a_4 continua (EC)" sqref="O11:O540">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P11:P540">
      <formula1>10</formula1>
      <formula2>100</formula2>
    </dataValidation>
    <dataValidation type="list" allowBlank="1" showInputMessage="1" showErrorMessage="1" sqref="I11:I540">
      <formula1>Hoja2!$A$3:$A$54</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zoomScale="70" zoomScaleNormal="70" workbookViewId="0" topLeftCell="A18">
      <selection activeCell="C21" sqref="C21"/>
    </sheetView>
  </sheetViews>
  <sheetFormatPr defaultColWidth="11.421875" defaultRowHeight="15"/>
  <cols>
    <col min="1" max="1" width="42.7109375" style="0" bestFit="1" customWidth="1"/>
    <col min="4" max="4" width="21.00390625" style="0" customWidth="1"/>
    <col min="5" max="5" width="61.57421875" style="0" customWidth="1"/>
    <col min="6" max="6" width="86.00390625" style="0" customWidth="1"/>
    <col min="257" max="257" width="42.7109375" style="0" bestFit="1" customWidth="1"/>
    <col min="260" max="260" width="21.00390625" style="0" customWidth="1"/>
    <col min="261" max="261" width="61.57421875" style="0" customWidth="1"/>
    <col min="262" max="262" width="86.00390625" style="0" customWidth="1"/>
    <col min="513" max="513" width="42.7109375" style="0" bestFit="1" customWidth="1"/>
    <col min="516" max="516" width="21.00390625" style="0" customWidth="1"/>
    <col min="517" max="517" width="61.57421875" style="0" customWidth="1"/>
    <col min="518" max="518" width="86.00390625" style="0" customWidth="1"/>
    <col min="769" max="769" width="42.7109375" style="0" bestFit="1" customWidth="1"/>
    <col min="772" max="772" width="21.00390625" style="0" customWidth="1"/>
    <col min="773" max="773" width="61.57421875" style="0" customWidth="1"/>
    <col min="774" max="774" width="86.00390625" style="0" customWidth="1"/>
    <col min="1025" max="1025" width="42.7109375" style="0" bestFit="1" customWidth="1"/>
    <col min="1028" max="1028" width="21.00390625" style="0" customWidth="1"/>
    <col min="1029" max="1029" width="61.57421875" style="0" customWidth="1"/>
    <col min="1030" max="1030" width="86.00390625" style="0" customWidth="1"/>
    <col min="1281" max="1281" width="42.7109375" style="0" bestFit="1" customWidth="1"/>
    <col min="1284" max="1284" width="21.00390625" style="0" customWidth="1"/>
    <col min="1285" max="1285" width="61.57421875" style="0" customWidth="1"/>
    <col min="1286" max="1286" width="86.00390625" style="0" customWidth="1"/>
    <col min="1537" max="1537" width="42.7109375" style="0" bestFit="1" customWidth="1"/>
    <col min="1540" max="1540" width="21.00390625" style="0" customWidth="1"/>
    <col min="1541" max="1541" width="61.57421875" style="0" customWidth="1"/>
    <col min="1542" max="1542" width="86.00390625" style="0" customWidth="1"/>
    <col min="1793" max="1793" width="42.7109375" style="0" bestFit="1" customWidth="1"/>
    <col min="1796" max="1796" width="21.00390625" style="0" customWidth="1"/>
    <col min="1797" max="1797" width="61.57421875" style="0" customWidth="1"/>
    <col min="1798" max="1798" width="86.00390625" style="0" customWidth="1"/>
    <col min="2049" max="2049" width="42.7109375" style="0" bestFit="1" customWidth="1"/>
    <col min="2052" max="2052" width="21.00390625" style="0" customWidth="1"/>
    <col min="2053" max="2053" width="61.57421875" style="0" customWidth="1"/>
    <col min="2054" max="2054" width="86.00390625" style="0" customWidth="1"/>
    <col min="2305" max="2305" width="42.7109375" style="0" bestFit="1" customWidth="1"/>
    <col min="2308" max="2308" width="21.00390625" style="0" customWidth="1"/>
    <col min="2309" max="2309" width="61.57421875" style="0" customWidth="1"/>
    <col min="2310" max="2310" width="86.00390625" style="0" customWidth="1"/>
    <col min="2561" max="2561" width="42.7109375" style="0" bestFit="1" customWidth="1"/>
    <col min="2564" max="2564" width="21.00390625" style="0" customWidth="1"/>
    <col min="2565" max="2565" width="61.57421875" style="0" customWidth="1"/>
    <col min="2566" max="2566" width="86.00390625" style="0" customWidth="1"/>
    <col min="2817" max="2817" width="42.7109375" style="0" bestFit="1" customWidth="1"/>
    <col min="2820" max="2820" width="21.00390625" style="0" customWidth="1"/>
    <col min="2821" max="2821" width="61.57421875" style="0" customWidth="1"/>
    <col min="2822" max="2822" width="86.00390625" style="0" customWidth="1"/>
    <col min="3073" max="3073" width="42.7109375" style="0" bestFit="1" customWidth="1"/>
    <col min="3076" max="3076" width="21.00390625" style="0" customWidth="1"/>
    <col min="3077" max="3077" width="61.57421875" style="0" customWidth="1"/>
    <col min="3078" max="3078" width="86.00390625" style="0" customWidth="1"/>
    <col min="3329" max="3329" width="42.7109375" style="0" bestFit="1" customWidth="1"/>
    <col min="3332" max="3332" width="21.00390625" style="0" customWidth="1"/>
    <col min="3333" max="3333" width="61.57421875" style="0" customWidth="1"/>
    <col min="3334" max="3334" width="86.00390625" style="0" customWidth="1"/>
    <col min="3585" max="3585" width="42.7109375" style="0" bestFit="1" customWidth="1"/>
    <col min="3588" max="3588" width="21.00390625" style="0" customWidth="1"/>
    <col min="3589" max="3589" width="61.57421875" style="0" customWidth="1"/>
    <col min="3590" max="3590" width="86.00390625" style="0" customWidth="1"/>
    <col min="3841" max="3841" width="42.7109375" style="0" bestFit="1" customWidth="1"/>
    <col min="3844" max="3844" width="21.00390625" style="0" customWidth="1"/>
    <col min="3845" max="3845" width="61.57421875" style="0" customWidth="1"/>
    <col min="3846" max="3846" width="86.00390625" style="0" customWidth="1"/>
    <col min="4097" max="4097" width="42.7109375" style="0" bestFit="1" customWidth="1"/>
    <col min="4100" max="4100" width="21.00390625" style="0" customWidth="1"/>
    <col min="4101" max="4101" width="61.57421875" style="0" customWidth="1"/>
    <col min="4102" max="4102" width="86.00390625" style="0" customWidth="1"/>
    <col min="4353" max="4353" width="42.7109375" style="0" bestFit="1" customWidth="1"/>
    <col min="4356" max="4356" width="21.00390625" style="0" customWidth="1"/>
    <col min="4357" max="4357" width="61.57421875" style="0" customWidth="1"/>
    <col min="4358" max="4358" width="86.00390625" style="0" customWidth="1"/>
    <col min="4609" max="4609" width="42.7109375" style="0" bestFit="1" customWidth="1"/>
    <col min="4612" max="4612" width="21.00390625" style="0" customWidth="1"/>
    <col min="4613" max="4613" width="61.57421875" style="0" customWidth="1"/>
    <col min="4614" max="4614" width="86.00390625" style="0" customWidth="1"/>
    <col min="4865" max="4865" width="42.7109375" style="0" bestFit="1" customWidth="1"/>
    <col min="4868" max="4868" width="21.00390625" style="0" customWidth="1"/>
    <col min="4869" max="4869" width="61.57421875" style="0" customWidth="1"/>
    <col min="4870" max="4870" width="86.00390625" style="0" customWidth="1"/>
    <col min="5121" max="5121" width="42.7109375" style="0" bestFit="1" customWidth="1"/>
    <col min="5124" max="5124" width="21.00390625" style="0" customWidth="1"/>
    <col min="5125" max="5125" width="61.57421875" style="0" customWidth="1"/>
    <col min="5126" max="5126" width="86.00390625" style="0" customWidth="1"/>
    <col min="5377" max="5377" width="42.7109375" style="0" bestFit="1" customWidth="1"/>
    <col min="5380" max="5380" width="21.00390625" style="0" customWidth="1"/>
    <col min="5381" max="5381" width="61.57421875" style="0" customWidth="1"/>
    <col min="5382" max="5382" width="86.00390625" style="0" customWidth="1"/>
    <col min="5633" max="5633" width="42.7109375" style="0" bestFit="1" customWidth="1"/>
    <col min="5636" max="5636" width="21.00390625" style="0" customWidth="1"/>
    <col min="5637" max="5637" width="61.57421875" style="0" customWidth="1"/>
    <col min="5638" max="5638" width="86.00390625" style="0" customWidth="1"/>
    <col min="5889" max="5889" width="42.7109375" style="0" bestFit="1" customWidth="1"/>
    <col min="5892" max="5892" width="21.00390625" style="0" customWidth="1"/>
    <col min="5893" max="5893" width="61.57421875" style="0" customWidth="1"/>
    <col min="5894" max="5894" width="86.00390625" style="0" customWidth="1"/>
    <col min="6145" max="6145" width="42.7109375" style="0" bestFit="1" customWidth="1"/>
    <col min="6148" max="6148" width="21.00390625" style="0" customWidth="1"/>
    <col min="6149" max="6149" width="61.57421875" style="0" customWidth="1"/>
    <col min="6150" max="6150" width="86.00390625" style="0" customWidth="1"/>
    <col min="6401" max="6401" width="42.7109375" style="0" bestFit="1" customWidth="1"/>
    <col min="6404" max="6404" width="21.00390625" style="0" customWidth="1"/>
    <col min="6405" max="6405" width="61.57421875" style="0" customWidth="1"/>
    <col min="6406" max="6406" width="86.00390625" style="0" customWidth="1"/>
    <col min="6657" max="6657" width="42.7109375" style="0" bestFit="1" customWidth="1"/>
    <col min="6660" max="6660" width="21.00390625" style="0" customWidth="1"/>
    <col min="6661" max="6661" width="61.57421875" style="0" customWidth="1"/>
    <col min="6662" max="6662" width="86.00390625" style="0" customWidth="1"/>
    <col min="6913" max="6913" width="42.7109375" style="0" bestFit="1" customWidth="1"/>
    <col min="6916" max="6916" width="21.00390625" style="0" customWidth="1"/>
    <col min="6917" max="6917" width="61.57421875" style="0" customWidth="1"/>
    <col min="6918" max="6918" width="86.00390625" style="0" customWidth="1"/>
    <col min="7169" max="7169" width="42.7109375" style="0" bestFit="1" customWidth="1"/>
    <col min="7172" max="7172" width="21.00390625" style="0" customWidth="1"/>
    <col min="7173" max="7173" width="61.57421875" style="0" customWidth="1"/>
    <col min="7174" max="7174" width="86.00390625" style="0" customWidth="1"/>
    <col min="7425" max="7425" width="42.7109375" style="0" bestFit="1" customWidth="1"/>
    <col min="7428" max="7428" width="21.00390625" style="0" customWidth="1"/>
    <col min="7429" max="7429" width="61.57421875" style="0" customWidth="1"/>
    <col min="7430" max="7430" width="86.00390625" style="0" customWidth="1"/>
    <col min="7681" max="7681" width="42.7109375" style="0" bestFit="1" customWidth="1"/>
    <col min="7684" max="7684" width="21.00390625" style="0" customWidth="1"/>
    <col min="7685" max="7685" width="61.57421875" style="0" customWidth="1"/>
    <col min="7686" max="7686" width="86.00390625" style="0" customWidth="1"/>
    <col min="7937" max="7937" width="42.7109375" style="0" bestFit="1" customWidth="1"/>
    <col min="7940" max="7940" width="21.00390625" style="0" customWidth="1"/>
    <col min="7941" max="7941" width="61.57421875" style="0" customWidth="1"/>
    <col min="7942" max="7942" width="86.00390625" style="0" customWidth="1"/>
    <col min="8193" max="8193" width="42.7109375" style="0" bestFit="1" customWidth="1"/>
    <col min="8196" max="8196" width="21.00390625" style="0" customWidth="1"/>
    <col min="8197" max="8197" width="61.57421875" style="0" customWidth="1"/>
    <col min="8198" max="8198" width="86.00390625" style="0" customWidth="1"/>
    <col min="8449" max="8449" width="42.7109375" style="0" bestFit="1" customWidth="1"/>
    <col min="8452" max="8452" width="21.00390625" style="0" customWidth="1"/>
    <col min="8453" max="8453" width="61.57421875" style="0" customWidth="1"/>
    <col min="8454" max="8454" width="86.00390625" style="0" customWidth="1"/>
    <col min="8705" max="8705" width="42.7109375" style="0" bestFit="1" customWidth="1"/>
    <col min="8708" max="8708" width="21.00390625" style="0" customWidth="1"/>
    <col min="8709" max="8709" width="61.57421875" style="0" customWidth="1"/>
    <col min="8710" max="8710" width="86.00390625" style="0" customWidth="1"/>
    <col min="8961" max="8961" width="42.7109375" style="0" bestFit="1" customWidth="1"/>
    <col min="8964" max="8964" width="21.00390625" style="0" customWidth="1"/>
    <col min="8965" max="8965" width="61.57421875" style="0" customWidth="1"/>
    <col min="8966" max="8966" width="86.00390625" style="0" customWidth="1"/>
    <col min="9217" max="9217" width="42.7109375" style="0" bestFit="1" customWidth="1"/>
    <col min="9220" max="9220" width="21.00390625" style="0" customWidth="1"/>
    <col min="9221" max="9221" width="61.57421875" style="0" customWidth="1"/>
    <col min="9222" max="9222" width="86.00390625" style="0" customWidth="1"/>
    <col min="9473" max="9473" width="42.7109375" style="0" bestFit="1" customWidth="1"/>
    <col min="9476" max="9476" width="21.00390625" style="0" customWidth="1"/>
    <col min="9477" max="9477" width="61.57421875" style="0" customWidth="1"/>
    <col min="9478" max="9478" width="86.00390625" style="0" customWidth="1"/>
    <col min="9729" max="9729" width="42.7109375" style="0" bestFit="1" customWidth="1"/>
    <col min="9732" max="9732" width="21.00390625" style="0" customWidth="1"/>
    <col min="9733" max="9733" width="61.57421875" style="0" customWidth="1"/>
    <col min="9734" max="9734" width="86.00390625" style="0" customWidth="1"/>
    <col min="9985" max="9985" width="42.7109375" style="0" bestFit="1" customWidth="1"/>
    <col min="9988" max="9988" width="21.00390625" style="0" customWidth="1"/>
    <col min="9989" max="9989" width="61.57421875" style="0" customWidth="1"/>
    <col min="9990" max="9990" width="86.00390625" style="0" customWidth="1"/>
    <col min="10241" max="10241" width="42.7109375" style="0" bestFit="1" customWidth="1"/>
    <col min="10244" max="10244" width="21.00390625" style="0" customWidth="1"/>
    <col min="10245" max="10245" width="61.57421875" style="0" customWidth="1"/>
    <col min="10246" max="10246" width="86.00390625" style="0" customWidth="1"/>
    <col min="10497" max="10497" width="42.7109375" style="0" bestFit="1" customWidth="1"/>
    <col min="10500" max="10500" width="21.00390625" style="0" customWidth="1"/>
    <col min="10501" max="10501" width="61.57421875" style="0" customWidth="1"/>
    <col min="10502" max="10502" width="86.00390625" style="0" customWidth="1"/>
    <col min="10753" max="10753" width="42.7109375" style="0" bestFit="1" customWidth="1"/>
    <col min="10756" max="10756" width="21.00390625" style="0" customWidth="1"/>
    <col min="10757" max="10757" width="61.57421875" style="0" customWidth="1"/>
    <col min="10758" max="10758" width="86.00390625" style="0" customWidth="1"/>
    <col min="11009" max="11009" width="42.7109375" style="0" bestFit="1" customWidth="1"/>
    <col min="11012" max="11012" width="21.00390625" style="0" customWidth="1"/>
    <col min="11013" max="11013" width="61.57421875" style="0" customWidth="1"/>
    <col min="11014" max="11014" width="86.00390625" style="0" customWidth="1"/>
    <col min="11265" max="11265" width="42.7109375" style="0" bestFit="1" customWidth="1"/>
    <col min="11268" max="11268" width="21.00390625" style="0" customWidth="1"/>
    <col min="11269" max="11269" width="61.57421875" style="0" customWidth="1"/>
    <col min="11270" max="11270" width="86.00390625" style="0" customWidth="1"/>
    <col min="11521" max="11521" width="42.7109375" style="0" bestFit="1" customWidth="1"/>
    <col min="11524" max="11524" width="21.00390625" style="0" customWidth="1"/>
    <col min="11525" max="11525" width="61.57421875" style="0" customWidth="1"/>
    <col min="11526" max="11526" width="86.00390625" style="0" customWidth="1"/>
    <col min="11777" max="11777" width="42.7109375" style="0" bestFit="1" customWidth="1"/>
    <col min="11780" max="11780" width="21.00390625" style="0" customWidth="1"/>
    <col min="11781" max="11781" width="61.57421875" style="0" customWidth="1"/>
    <col min="11782" max="11782" width="86.00390625" style="0" customWidth="1"/>
    <col min="12033" max="12033" width="42.7109375" style="0" bestFit="1" customWidth="1"/>
    <col min="12036" max="12036" width="21.00390625" style="0" customWidth="1"/>
    <col min="12037" max="12037" width="61.57421875" style="0" customWidth="1"/>
    <col min="12038" max="12038" width="86.00390625" style="0" customWidth="1"/>
    <col min="12289" max="12289" width="42.7109375" style="0" bestFit="1" customWidth="1"/>
    <col min="12292" max="12292" width="21.00390625" style="0" customWidth="1"/>
    <col min="12293" max="12293" width="61.57421875" style="0" customWidth="1"/>
    <col min="12294" max="12294" width="86.00390625" style="0" customWidth="1"/>
    <col min="12545" max="12545" width="42.7109375" style="0" bestFit="1" customWidth="1"/>
    <col min="12548" max="12548" width="21.00390625" style="0" customWidth="1"/>
    <col min="12549" max="12549" width="61.57421875" style="0" customWidth="1"/>
    <col min="12550" max="12550" width="86.00390625" style="0" customWidth="1"/>
    <col min="12801" max="12801" width="42.7109375" style="0" bestFit="1" customWidth="1"/>
    <col min="12804" max="12804" width="21.00390625" style="0" customWidth="1"/>
    <col min="12805" max="12805" width="61.57421875" style="0" customWidth="1"/>
    <col min="12806" max="12806" width="86.00390625" style="0" customWidth="1"/>
    <col min="13057" max="13057" width="42.7109375" style="0" bestFit="1" customWidth="1"/>
    <col min="13060" max="13060" width="21.00390625" style="0" customWidth="1"/>
    <col min="13061" max="13061" width="61.57421875" style="0" customWidth="1"/>
    <col min="13062" max="13062" width="86.00390625" style="0" customWidth="1"/>
    <col min="13313" max="13313" width="42.7109375" style="0" bestFit="1" customWidth="1"/>
    <col min="13316" max="13316" width="21.00390625" style="0" customWidth="1"/>
    <col min="13317" max="13317" width="61.57421875" style="0" customWidth="1"/>
    <col min="13318" max="13318" width="86.00390625" style="0" customWidth="1"/>
    <col min="13569" max="13569" width="42.7109375" style="0" bestFit="1" customWidth="1"/>
    <col min="13572" max="13572" width="21.00390625" style="0" customWidth="1"/>
    <col min="13573" max="13573" width="61.57421875" style="0" customWidth="1"/>
    <col min="13574" max="13574" width="86.00390625" style="0" customWidth="1"/>
    <col min="13825" max="13825" width="42.7109375" style="0" bestFit="1" customWidth="1"/>
    <col min="13828" max="13828" width="21.00390625" style="0" customWidth="1"/>
    <col min="13829" max="13829" width="61.57421875" style="0" customWidth="1"/>
    <col min="13830" max="13830" width="86.00390625" style="0" customWidth="1"/>
    <col min="14081" max="14081" width="42.7109375" style="0" bestFit="1" customWidth="1"/>
    <col min="14084" max="14084" width="21.00390625" style="0" customWidth="1"/>
    <col min="14085" max="14085" width="61.57421875" style="0" customWidth="1"/>
    <col min="14086" max="14086" width="86.00390625" style="0" customWidth="1"/>
    <col min="14337" max="14337" width="42.7109375" style="0" bestFit="1" customWidth="1"/>
    <col min="14340" max="14340" width="21.00390625" style="0" customWidth="1"/>
    <col min="14341" max="14341" width="61.57421875" style="0" customWidth="1"/>
    <col min="14342" max="14342" width="86.00390625" style="0" customWidth="1"/>
    <col min="14593" max="14593" width="42.7109375" style="0" bestFit="1" customWidth="1"/>
    <col min="14596" max="14596" width="21.00390625" style="0" customWidth="1"/>
    <col min="14597" max="14597" width="61.57421875" style="0" customWidth="1"/>
    <col min="14598" max="14598" width="86.00390625" style="0" customWidth="1"/>
    <col min="14849" max="14849" width="42.7109375" style="0" bestFit="1" customWidth="1"/>
    <col min="14852" max="14852" width="21.00390625" style="0" customWidth="1"/>
    <col min="14853" max="14853" width="61.57421875" style="0" customWidth="1"/>
    <col min="14854" max="14854" width="86.00390625" style="0" customWidth="1"/>
    <col min="15105" max="15105" width="42.7109375" style="0" bestFit="1" customWidth="1"/>
    <col min="15108" max="15108" width="21.00390625" style="0" customWidth="1"/>
    <col min="15109" max="15109" width="61.57421875" style="0" customWidth="1"/>
    <col min="15110" max="15110" width="86.00390625" style="0" customWidth="1"/>
    <col min="15361" max="15361" width="42.7109375" style="0" bestFit="1" customWidth="1"/>
    <col min="15364" max="15364" width="21.00390625" style="0" customWidth="1"/>
    <col min="15365" max="15365" width="61.57421875" style="0" customWidth="1"/>
    <col min="15366" max="15366" width="86.00390625" style="0" customWidth="1"/>
    <col min="15617" max="15617" width="42.7109375" style="0" bestFit="1" customWidth="1"/>
    <col min="15620" max="15620" width="21.00390625" style="0" customWidth="1"/>
    <col min="15621" max="15621" width="61.57421875" style="0" customWidth="1"/>
    <col min="15622" max="15622" width="86.00390625" style="0" customWidth="1"/>
    <col min="15873" max="15873" width="42.7109375" style="0" bestFit="1" customWidth="1"/>
    <col min="15876" max="15876" width="21.00390625" style="0" customWidth="1"/>
    <col min="15877" max="15877" width="61.57421875" style="0" customWidth="1"/>
    <col min="15878" max="15878" width="86.00390625" style="0" customWidth="1"/>
    <col min="16129" max="16129" width="42.7109375" style="0" bestFit="1" customWidth="1"/>
    <col min="16132" max="16132" width="21.00390625" style="0" customWidth="1"/>
    <col min="16133" max="16133" width="61.57421875" style="0" customWidth="1"/>
    <col min="16134" max="16134" width="86.00390625" style="0" customWidth="1"/>
  </cols>
  <sheetData>
    <row r="1" spans="1:6" ht="15">
      <c r="A1" s="158" t="s">
        <v>257</v>
      </c>
      <c r="B1" s="159"/>
      <c r="C1" s="159"/>
      <c r="D1" s="159"/>
      <c r="E1" s="159"/>
      <c r="F1" s="160"/>
    </row>
    <row r="2" spans="1:6" ht="15.75" thickBot="1">
      <c r="A2" s="161" t="s">
        <v>258</v>
      </c>
      <c r="B2" s="162"/>
      <c r="C2" s="162"/>
      <c r="D2" s="162"/>
      <c r="E2" s="162"/>
      <c r="F2" s="163"/>
    </row>
    <row r="3" spans="1:6" ht="15.75" thickBot="1">
      <c r="A3" s="164" t="s">
        <v>259</v>
      </c>
      <c r="B3" s="165"/>
      <c r="C3" s="28" t="s">
        <v>260</v>
      </c>
      <c r="D3" s="28" t="s">
        <v>261</v>
      </c>
      <c r="E3" s="29" t="s">
        <v>13</v>
      </c>
      <c r="F3" s="29" t="s">
        <v>262</v>
      </c>
    </row>
    <row r="4" spans="1:6" ht="405">
      <c r="A4" s="30" t="s">
        <v>263</v>
      </c>
      <c r="B4" s="31">
        <v>22</v>
      </c>
      <c r="C4" s="32">
        <v>1</v>
      </c>
      <c r="D4" s="32" t="s">
        <v>264</v>
      </c>
      <c r="E4" s="52" t="s">
        <v>265</v>
      </c>
      <c r="F4" s="53" t="s">
        <v>266</v>
      </c>
    </row>
    <row r="5" spans="1:6" ht="336" customHeight="1">
      <c r="A5" s="35" t="s">
        <v>267</v>
      </c>
      <c r="B5" s="36">
        <v>31</v>
      </c>
      <c r="C5" s="37">
        <v>3</v>
      </c>
      <c r="D5" s="32" t="s">
        <v>268</v>
      </c>
      <c r="E5" s="52" t="s">
        <v>269</v>
      </c>
      <c r="F5" s="53" t="s">
        <v>270</v>
      </c>
    </row>
    <row r="6" spans="1:6" ht="333" customHeight="1">
      <c r="A6" s="38" t="s">
        <v>271</v>
      </c>
      <c r="B6" s="39">
        <v>32</v>
      </c>
      <c r="C6" s="40">
        <v>8</v>
      </c>
      <c r="D6" s="32" t="s">
        <v>272</v>
      </c>
      <c r="E6" s="52" t="s">
        <v>273</v>
      </c>
      <c r="F6" s="53" t="s">
        <v>274</v>
      </c>
    </row>
    <row r="7" spans="1:6" ht="409.6" customHeight="1">
      <c r="A7" s="166" t="s">
        <v>275</v>
      </c>
      <c r="B7" s="168">
        <v>32</v>
      </c>
      <c r="C7" s="170">
        <v>6</v>
      </c>
      <c r="D7" s="172" t="s">
        <v>276</v>
      </c>
      <c r="E7" s="174" t="s">
        <v>277</v>
      </c>
      <c r="F7" s="176" t="s">
        <v>278</v>
      </c>
    </row>
    <row r="8" spans="1:6" ht="282.75" customHeight="1">
      <c r="A8" s="167"/>
      <c r="B8" s="169"/>
      <c r="C8" s="171"/>
      <c r="D8" s="173"/>
      <c r="E8" s="175"/>
      <c r="F8" s="177"/>
    </row>
    <row r="9" spans="1:6" ht="409.5" customHeight="1">
      <c r="A9" s="38" t="s">
        <v>279</v>
      </c>
      <c r="B9" s="39">
        <v>32</v>
      </c>
      <c r="C9" s="40">
        <v>1</v>
      </c>
      <c r="D9" s="32" t="s">
        <v>280</v>
      </c>
      <c r="E9" s="54" t="s">
        <v>281</v>
      </c>
      <c r="F9" s="55" t="s">
        <v>282</v>
      </c>
    </row>
    <row r="10" spans="1:6" ht="228" customHeight="1">
      <c r="A10" s="166" t="s">
        <v>283</v>
      </c>
      <c r="B10" s="168">
        <v>32</v>
      </c>
      <c r="C10" s="170">
        <v>1</v>
      </c>
      <c r="D10" s="172" t="s">
        <v>284</v>
      </c>
      <c r="E10" s="178" t="s">
        <v>285</v>
      </c>
      <c r="F10" s="176" t="s">
        <v>286</v>
      </c>
    </row>
    <row r="11" spans="1:6" ht="228" customHeight="1">
      <c r="A11" s="167"/>
      <c r="B11" s="169"/>
      <c r="C11" s="171"/>
      <c r="D11" s="173"/>
      <c r="E11" s="179"/>
      <c r="F11" s="177"/>
    </row>
    <row r="12" spans="1:6" ht="339" customHeight="1">
      <c r="A12" s="38" t="s">
        <v>271</v>
      </c>
      <c r="B12" s="41">
        <v>40</v>
      </c>
      <c r="C12" s="40">
        <v>3</v>
      </c>
      <c r="D12" s="40" t="s">
        <v>287</v>
      </c>
      <c r="E12" s="52" t="s">
        <v>320</v>
      </c>
      <c r="F12" s="53" t="s">
        <v>288</v>
      </c>
    </row>
    <row r="13" spans="1:6" ht="189.75" customHeight="1">
      <c r="A13" s="35" t="s">
        <v>289</v>
      </c>
      <c r="B13" s="42">
        <v>41</v>
      </c>
      <c r="C13" s="40">
        <v>5</v>
      </c>
      <c r="D13" s="40" t="s">
        <v>290</v>
      </c>
      <c r="E13" s="52" t="s">
        <v>291</v>
      </c>
      <c r="F13" s="56" t="s">
        <v>292</v>
      </c>
    </row>
    <row r="14" spans="1:6" ht="322.5" customHeight="1">
      <c r="A14" s="35" t="s">
        <v>293</v>
      </c>
      <c r="B14" s="42">
        <v>41</v>
      </c>
      <c r="C14" s="40">
        <v>1</v>
      </c>
      <c r="D14" s="40" t="s">
        <v>294</v>
      </c>
      <c r="E14" s="52" t="s">
        <v>295</v>
      </c>
      <c r="F14" s="53" t="s">
        <v>296</v>
      </c>
    </row>
    <row r="15" spans="1:6" ht="187.5" customHeight="1">
      <c r="A15" s="38" t="s">
        <v>289</v>
      </c>
      <c r="B15" s="43">
        <v>42</v>
      </c>
      <c r="C15" s="37">
        <v>14</v>
      </c>
      <c r="D15" s="37" t="s">
        <v>297</v>
      </c>
      <c r="E15" s="52" t="s">
        <v>298</v>
      </c>
      <c r="F15" s="53" t="s">
        <v>299</v>
      </c>
    </row>
    <row r="16" spans="1:6" ht="225">
      <c r="A16" s="38" t="s">
        <v>300</v>
      </c>
      <c r="B16" s="43">
        <v>42</v>
      </c>
      <c r="C16" s="37">
        <v>9</v>
      </c>
      <c r="D16" s="37" t="s">
        <v>301</v>
      </c>
      <c r="E16" s="52" t="s">
        <v>302</v>
      </c>
      <c r="F16" s="56" t="s">
        <v>303</v>
      </c>
    </row>
    <row r="17" spans="1:6" ht="409.5" customHeight="1">
      <c r="A17" s="166" t="s">
        <v>304</v>
      </c>
      <c r="B17" s="182">
        <v>42</v>
      </c>
      <c r="C17" s="172">
        <v>6</v>
      </c>
      <c r="D17" s="172" t="s">
        <v>305</v>
      </c>
      <c r="E17" s="174" t="s">
        <v>306</v>
      </c>
      <c r="F17" s="176" t="s">
        <v>307</v>
      </c>
    </row>
    <row r="18" spans="1:6" ht="34.5" customHeight="1">
      <c r="A18" s="167"/>
      <c r="B18" s="183"/>
      <c r="C18" s="173"/>
      <c r="D18" s="173"/>
      <c r="E18" s="175"/>
      <c r="F18" s="177"/>
    </row>
    <row r="19" spans="1:6" ht="18">
      <c r="A19" s="38" t="s">
        <v>308</v>
      </c>
      <c r="B19" s="44">
        <v>50</v>
      </c>
      <c r="C19" s="37">
        <v>3</v>
      </c>
      <c r="D19" s="37"/>
      <c r="E19" s="33"/>
      <c r="F19" s="34"/>
    </row>
    <row r="20" spans="1:6" ht="360">
      <c r="A20" s="35" t="s">
        <v>304</v>
      </c>
      <c r="B20" s="45">
        <v>52</v>
      </c>
      <c r="C20" s="37">
        <v>6</v>
      </c>
      <c r="D20" s="37" t="s">
        <v>309</v>
      </c>
      <c r="E20" s="33" t="s">
        <v>310</v>
      </c>
      <c r="F20" s="34" t="s">
        <v>311</v>
      </c>
    </row>
    <row r="21" spans="1:6" ht="18">
      <c r="A21" s="46" t="s">
        <v>312</v>
      </c>
      <c r="B21" s="47" t="s">
        <v>313</v>
      </c>
      <c r="C21" s="37">
        <v>8</v>
      </c>
      <c r="D21" s="37"/>
      <c r="E21" s="33"/>
      <c r="F21" s="34"/>
    </row>
    <row r="22" spans="1:6" ht="18.75" thickBot="1">
      <c r="A22" s="180" t="s">
        <v>260</v>
      </c>
      <c r="B22" s="181"/>
      <c r="C22" s="48">
        <f>SUM(C4:C21)</f>
        <v>75</v>
      </c>
      <c r="D22" s="48"/>
      <c r="E22" s="49"/>
      <c r="F22" s="50"/>
    </row>
    <row r="23" spans="1:4" ht="15">
      <c r="A23" s="51"/>
      <c r="B23" s="51"/>
      <c r="C23" s="51"/>
      <c r="D23" s="51"/>
    </row>
  </sheetData>
  <mergeCells count="22">
    <mergeCell ref="A22:B22"/>
    <mergeCell ref="A17:A18"/>
    <mergeCell ref="B17:B18"/>
    <mergeCell ref="C17:C18"/>
    <mergeCell ref="D17:D18"/>
    <mergeCell ref="E17:E18"/>
    <mergeCell ref="F17:F18"/>
    <mergeCell ref="A10:A11"/>
    <mergeCell ref="B10:B11"/>
    <mergeCell ref="C10:C11"/>
    <mergeCell ref="D10:D11"/>
    <mergeCell ref="E10:E11"/>
    <mergeCell ref="F10:F11"/>
    <mergeCell ref="A1:F1"/>
    <mergeCell ref="A2:F2"/>
    <mergeCell ref="A3:B3"/>
    <mergeCell ref="A7:A8"/>
    <mergeCell ref="B7:B8"/>
    <mergeCell ref="C7:C8"/>
    <mergeCell ref="D7:D8"/>
    <mergeCell ref="E7:E8"/>
    <mergeCell ref="F7:F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80" zoomScaleNormal="80" workbookViewId="0" topLeftCell="C1">
      <selection activeCell="B53" sqref="B53"/>
    </sheetView>
  </sheetViews>
  <sheetFormatPr defaultColWidth="11.421875" defaultRowHeight="15"/>
  <cols>
    <col min="1" max="1" width="69.140625" style="0" customWidth="1"/>
    <col min="2" max="2" width="88.00390625" style="0" customWidth="1"/>
    <col min="3" max="3" width="83.28125" style="0" customWidth="1"/>
    <col min="4" max="4" width="73.00390625" style="0" customWidth="1"/>
    <col min="5" max="5" width="35.57421875" style="0" customWidth="1"/>
    <col min="6" max="6" width="58.28125" style="0" customWidth="1"/>
    <col min="7" max="8" width="37.28125" style="0" customWidth="1"/>
    <col min="9" max="9" width="34.140625" style="0" customWidth="1"/>
  </cols>
  <sheetData>
    <row r="1" spans="1:9" ht="15" customHeight="1">
      <c r="A1" s="186" t="s">
        <v>1</v>
      </c>
      <c r="B1" s="187"/>
      <c r="C1" s="188" t="s">
        <v>37</v>
      </c>
      <c r="D1" s="190" t="s">
        <v>38</v>
      </c>
      <c r="E1" s="191"/>
      <c r="F1" s="192" t="s">
        <v>39</v>
      </c>
      <c r="G1" s="184" t="s">
        <v>40</v>
      </c>
      <c r="H1" s="184" t="s">
        <v>41</v>
      </c>
      <c r="I1" s="184" t="s">
        <v>42</v>
      </c>
    </row>
    <row r="2" spans="1:9" ht="15">
      <c r="A2" s="17" t="s">
        <v>43</v>
      </c>
      <c r="B2" s="18" t="s">
        <v>44</v>
      </c>
      <c r="C2" s="189"/>
      <c r="D2" s="19" t="s">
        <v>45</v>
      </c>
      <c r="E2" s="17" t="s">
        <v>46</v>
      </c>
      <c r="F2" s="193"/>
      <c r="G2" s="185"/>
      <c r="H2" s="185"/>
      <c r="I2" s="185"/>
    </row>
    <row r="3" spans="1:9" ht="15">
      <c r="A3" s="26" t="s">
        <v>47</v>
      </c>
      <c r="B3" s="20" t="s">
        <v>48</v>
      </c>
      <c r="C3" s="22" t="s">
        <v>49</v>
      </c>
      <c r="D3" s="22" t="s">
        <v>50</v>
      </c>
      <c r="E3" s="23" t="s">
        <v>32</v>
      </c>
      <c r="F3" s="20" t="s">
        <v>35</v>
      </c>
      <c r="G3" s="23" t="s">
        <v>51</v>
      </c>
      <c r="H3" s="23" t="s">
        <v>52</v>
      </c>
      <c r="I3" s="23" t="s">
        <v>53</v>
      </c>
    </row>
    <row r="4" spans="1:9" ht="15">
      <c r="A4" s="21" t="s">
        <v>54</v>
      </c>
      <c r="B4" s="20" t="s">
        <v>55</v>
      </c>
      <c r="C4" s="20" t="s">
        <v>56</v>
      </c>
      <c r="D4" s="20" t="s">
        <v>50</v>
      </c>
      <c r="E4" s="20" t="s">
        <v>57</v>
      </c>
      <c r="F4" s="20" t="s">
        <v>35</v>
      </c>
      <c r="G4" s="20" t="s">
        <v>51</v>
      </c>
      <c r="H4" s="20" t="s">
        <v>52</v>
      </c>
      <c r="I4" s="20" t="s">
        <v>58</v>
      </c>
    </row>
    <row r="5" spans="1:9" ht="15">
      <c r="A5" s="21" t="s">
        <v>59</v>
      </c>
      <c r="B5" s="20" t="s">
        <v>55</v>
      </c>
      <c r="C5" s="20" t="s">
        <v>60</v>
      </c>
      <c r="D5" s="20" t="s">
        <v>50</v>
      </c>
      <c r="E5" s="20" t="s">
        <v>57</v>
      </c>
      <c r="F5" s="20" t="s">
        <v>35</v>
      </c>
      <c r="G5" s="21" t="s">
        <v>51</v>
      </c>
      <c r="H5" s="21" t="s">
        <v>61</v>
      </c>
      <c r="I5" s="20" t="s">
        <v>53</v>
      </c>
    </row>
    <row r="6" spans="1:9" ht="30">
      <c r="A6" s="21" t="s">
        <v>62</v>
      </c>
      <c r="B6" s="20" t="s">
        <v>63</v>
      </c>
      <c r="C6" s="20" t="s">
        <v>64</v>
      </c>
      <c r="D6" s="20" t="s">
        <v>50</v>
      </c>
      <c r="E6" s="22" t="s">
        <v>32</v>
      </c>
      <c r="F6" s="20" t="s">
        <v>65</v>
      </c>
      <c r="G6" s="20" t="s">
        <v>51</v>
      </c>
      <c r="H6" s="20" t="s">
        <v>61</v>
      </c>
      <c r="I6" s="20" t="s">
        <v>53</v>
      </c>
    </row>
    <row r="7" spans="1:9" ht="30">
      <c r="A7" s="21" t="s">
        <v>66</v>
      </c>
      <c r="B7" s="20" t="s">
        <v>63</v>
      </c>
      <c r="C7" s="20" t="s">
        <v>67</v>
      </c>
      <c r="D7" s="20" t="s">
        <v>50</v>
      </c>
      <c r="E7" s="20" t="s">
        <v>68</v>
      </c>
      <c r="F7" s="20" t="s">
        <v>65</v>
      </c>
      <c r="G7" s="21" t="s">
        <v>51</v>
      </c>
      <c r="H7" s="20" t="s">
        <v>61</v>
      </c>
      <c r="I7" s="20" t="s">
        <v>53</v>
      </c>
    </row>
    <row r="8" spans="1:9" ht="15">
      <c r="A8" s="21" t="s">
        <v>69</v>
      </c>
      <c r="B8" s="20" t="s">
        <v>70</v>
      </c>
      <c r="C8" s="20" t="s">
        <v>71</v>
      </c>
      <c r="D8" s="20" t="s">
        <v>50</v>
      </c>
      <c r="E8" s="20" t="s">
        <v>72</v>
      </c>
      <c r="F8" s="21" t="s">
        <v>36</v>
      </c>
      <c r="G8" s="20" t="s">
        <v>51</v>
      </c>
      <c r="H8" s="20" t="s">
        <v>51</v>
      </c>
      <c r="I8" s="20" t="s">
        <v>73</v>
      </c>
    </row>
    <row r="9" spans="1:9" ht="15">
      <c r="A9" s="21" t="s">
        <v>74</v>
      </c>
      <c r="B9" s="20" t="s">
        <v>75</v>
      </c>
      <c r="C9" s="20" t="s">
        <v>76</v>
      </c>
      <c r="D9" s="20" t="s">
        <v>50</v>
      </c>
      <c r="E9" s="20" t="s">
        <v>72</v>
      </c>
      <c r="F9" s="20" t="s">
        <v>35</v>
      </c>
      <c r="G9" s="20" t="s">
        <v>51</v>
      </c>
      <c r="H9" s="20" t="s">
        <v>77</v>
      </c>
      <c r="I9" s="20" t="s">
        <v>73</v>
      </c>
    </row>
    <row r="10" spans="1:9" ht="30">
      <c r="A10" s="21" t="s">
        <v>78</v>
      </c>
      <c r="B10" s="20" t="s">
        <v>79</v>
      </c>
      <c r="C10" s="20" t="s">
        <v>80</v>
      </c>
      <c r="D10" s="20" t="s">
        <v>81</v>
      </c>
      <c r="E10" s="20" t="s">
        <v>68</v>
      </c>
      <c r="F10" s="20" t="s">
        <v>35</v>
      </c>
      <c r="G10" s="20" t="s">
        <v>82</v>
      </c>
      <c r="H10" s="20" t="s">
        <v>83</v>
      </c>
      <c r="I10" s="20" t="s">
        <v>53</v>
      </c>
    </row>
    <row r="11" spans="1:9" ht="30">
      <c r="A11" s="21" t="s">
        <v>84</v>
      </c>
      <c r="B11" s="20" t="s">
        <v>85</v>
      </c>
      <c r="C11" s="20" t="s">
        <v>80</v>
      </c>
      <c r="D11" s="20" t="s">
        <v>81</v>
      </c>
      <c r="E11" s="20" t="s">
        <v>68</v>
      </c>
      <c r="F11" s="20" t="s">
        <v>35</v>
      </c>
      <c r="G11" s="20" t="s">
        <v>82</v>
      </c>
      <c r="H11" s="20" t="s">
        <v>83</v>
      </c>
      <c r="I11" s="20" t="s">
        <v>86</v>
      </c>
    </row>
    <row r="12" spans="1:9" ht="30">
      <c r="A12" s="21" t="s">
        <v>87</v>
      </c>
      <c r="B12" s="20" t="s">
        <v>88</v>
      </c>
      <c r="C12" s="20" t="s">
        <v>89</v>
      </c>
      <c r="D12" s="20" t="s">
        <v>90</v>
      </c>
      <c r="E12" s="20" t="s">
        <v>68</v>
      </c>
      <c r="F12" s="21" t="s">
        <v>36</v>
      </c>
      <c r="G12" s="20" t="s">
        <v>82</v>
      </c>
      <c r="H12" s="20" t="s">
        <v>91</v>
      </c>
      <c r="I12" s="20" t="s">
        <v>92</v>
      </c>
    </row>
    <row r="13" spans="1:9" ht="30">
      <c r="A13" s="21" t="s">
        <v>93</v>
      </c>
      <c r="B13" s="20" t="s">
        <v>94</v>
      </c>
      <c r="C13" s="20" t="s">
        <v>80</v>
      </c>
      <c r="D13" s="20" t="s">
        <v>81</v>
      </c>
      <c r="E13" s="20" t="s">
        <v>68</v>
      </c>
      <c r="F13" s="21" t="s">
        <v>36</v>
      </c>
      <c r="G13" s="20" t="s">
        <v>82</v>
      </c>
      <c r="H13" s="20" t="s">
        <v>95</v>
      </c>
      <c r="I13" s="20" t="s">
        <v>86</v>
      </c>
    </row>
    <row r="14" spans="1:9" ht="30">
      <c r="A14" s="21" t="s">
        <v>96</v>
      </c>
      <c r="B14" s="20" t="s">
        <v>97</v>
      </c>
      <c r="C14" s="20" t="s">
        <v>98</v>
      </c>
      <c r="D14" s="20" t="s">
        <v>81</v>
      </c>
      <c r="E14" s="20" t="s">
        <v>68</v>
      </c>
      <c r="F14" s="21" t="s">
        <v>36</v>
      </c>
      <c r="G14" s="20" t="s">
        <v>82</v>
      </c>
      <c r="H14" s="20" t="s">
        <v>51</v>
      </c>
      <c r="I14" s="20" t="s">
        <v>86</v>
      </c>
    </row>
    <row r="15" spans="1:9" ht="45">
      <c r="A15" s="21" t="s">
        <v>99</v>
      </c>
      <c r="B15" s="20" t="s">
        <v>97</v>
      </c>
      <c r="C15" s="20" t="s">
        <v>80</v>
      </c>
      <c r="D15" s="20" t="s">
        <v>81</v>
      </c>
      <c r="E15" s="20" t="s">
        <v>68</v>
      </c>
      <c r="F15" s="21" t="s">
        <v>36</v>
      </c>
      <c r="G15" s="20" t="s">
        <v>82</v>
      </c>
      <c r="H15" s="20" t="s">
        <v>51</v>
      </c>
      <c r="I15" s="20" t="s">
        <v>100</v>
      </c>
    </row>
    <row r="16" spans="1:9" ht="45">
      <c r="A16" s="21" t="s">
        <v>101</v>
      </c>
      <c r="B16" s="20" t="s">
        <v>102</v>
      </c>
      <c r="C16" s="20" t="s">
        <v>103</v>
      </c>
      <c r="D16" s="20" t="s">
        <v>81</v>
      </c>
      <c r="E16" s="20" t="s">
        <v>68</v>
      </c>
      <c r="F16" s="21" t="s">
        <v>36</v>
      </c>
      <c r="G16" s="20" t="s">
        <v>82</v>
      </c>
      <c r="H16" s="20" t="s">
        <v>51</v>
      </c>
      <c r="I16" s="20" t="s">
        <v>100</v>
      </c>
    </row>
    <row r="17" spans="1:9" ht="15">
      <c r="A17" s="26" t="s">
        <v>237</v>
      </c>
      <c r="B17" s="20" t="s">
        <v>104</v>
      </c>
      <c r="C17" s="27" t="s">
        <v>105</v>
      </c>
      <c r="D17" s="27" t="s">
        <v>50</v>
      </c>
      <c r="E17" s="27" t="s">
        <v>106</v>
      </c>
      <c r="F17" s="20" t="s">
        <v>65</v>
      </c>
      <c r="G17" s="27" t="s">
        <v>107</v>
      </c>
      <c r="H17" s="27" t="s">
        <v>51</v>
      </c>
      <c r="I17" s="27" t="s">
        <v>108</v>
      </c>
    </row>
    <row r="18" spans="1:9" ht="15">
      <c r="A18" s="26" t="s">
        <v>238</v>
      </c>
      <c r="B18" s="20" t="s">
        <v>239</v>
      </c>
      <c r="C18" s="27" t="s">
        <v>105</v>
      </c>
      <c r="D18" s="27" t="s">
        <v>50</v>
      </c>
      <c r="E18" s="27" t="s">
        <v>106</v>
      </c>
      <c r="F18" s="20" t="s">
        <v>65</v>
      </c>
      <c r="G18" s="27" t="s">
        <v>107</v>
      </c>
      <c r="H18" s="27" t="s">
        <v>51</v>
      </c>
      <c r="I18" s="27" t="s">
        <v>108</v>
      </c>
    </row>
    <row r="19" spans="1:9" ht="30">
      <c r="A19" s="26" t="s">
        <v>240</v>
      </c>
      <c r="B19" s="20" t="s">
        <v>109</v>
      </c>
      <c r="C19" s="27" t="s">
        <v>110</v>
      </c>
      <c r="D19" s="27" t="s">
        <v>50</v>
      </c>
      <c r="E19" s="27" t="s">
        <v>111</v>
      </c>
      <c r="F19" s="21" t="s">
        <v>36</v>
      </c>
      <c r="G19" s="27" t="s">
        <v>107</v>
      </c>
      <c r="H19" s="27" t="s">
        <v>112</v>
      </c>
      <c r="I19" s="27" t="s">
        <v>51</v>
      </c>
    </row>
    <row r="20" spans="1:9" ht="30">
      <c r="A20" s="26" t="s">
        <v>241</v>
      </c>
      <c r="B20" s="20" t="s">
        <v>242</v>
      </c>
      <c r="C20" s="27" t="s">
        <v>110</v>
      </c>
      <c r="D20" s="27" t="s">
        <v>50</v>
      </c>
      <c r="E20" s="27" t="s">
        <v>111</v>
      </c>
      <c r="F20" s="21" t="s">
        <v>36</v>
      </c>
      <c r="G20" s="27" t="s">
        <v>107</v>
      </c>
      <c r="H20" s="27" t="s">
        <v>112</v>
      </c>
      <c r="I20" s="27" t="s">
        <v>51</v>
      </c>
    </row>
    <row r="21" spans="1:9" ht="15">
      <c r="A21" s="21" t="s">
        <v>113</v>
      </c>
      <c r="B21" s="20" t="s">
        <v>114</v>
      </c>
      <c r="C21" s="20" t="s">
        <v>115</v>
      </c>
      <c r="D21" s="20" t="s">
        <v>50</v>
      </c>
      <c r="E21" s="20" t="s">
        <v>106</v>
      </c>
      <c r="F21" s="20" t="s">
        <v>65</v>
      </c>
      <c r="G21" s="20" t="s">
        <v>107</v>
      </c>
      <c r="H21" s="20" t="s">
        <v>116</v>
      </c>
      <c r="I21" s="20" t="s">
        <v>51</v>
      </c>
    </row>
    <row r="22" spans="1:9" ht="30">
      <c r="A22" s="21" t="s">
        <v>117</v>
      </c>
      <c r="B22" s="20" t="s">
        <v>118</v>
      </c>
      <c r="C22" s="20" t="s">
        <v>76</v>
      </c>
      <c r="D22" s="20" t="s">
        <v>50</v>
      </c>
      <c r="E22" s="20" t="s">
        <v>111</v>
      </c>
      <c r="F22" s="21" t="s">
        <v>36</v>
      </c>
      <c r="G22" s="20" t="s">
        <v>107</v>
      </c>
      <c r="H22" s="20" t="s">
        <v>116</v>
      </c>
      <c r="I22" s="20" t="s">
        <v>51</v>
      </c>
    </row>
    <row r="23" spans="1:9" ht="30">
      <c r="A23" s="21" t="s">
        <v>119</v>
      </c>
      <c r="B23" s="20" t="s">
        <v>120</v>
      </c>
      <c r="C23" s="20" t="s">
        <v>121</v>
      </c>
      <c r="D23" s="20" t="s">
        <v>50</v>
      </c>
      <c r="E23" s="20" t="s">
        <v>111</v>
      </c>
      <c r="F23" s="21" t="s">
        <v>65</v>
      </c>
      <c r="G23" s="20" t="s">
        <v>107</v>
      </c>
      <c r="H23" s="20" t="s">
        <v>116</v>
      </c>
      <c r="I23" s="20" t="s">
        <v>51</v>
      </c>
    </row>
    <row r="24" spans="1:9" ht="30">
      <c r="A24" s="21" t="s">
        <v>122</v>
      </c>
      <c r="B24" s="20" t="s">
        <v>123</v>
      </c>
      <c r="C24" s="20" t="s">
        <v>124</v>
      </c>
      <c r="D24" s="20" t="s">
        <v>50</v>
      </c>
      <c r="E24" s="20" t="s">
        <v>68</v>
      </c>
      <c r="F24" s="21" t="s">
        <v>36</v>
      </c>
      <c r="G24" s="20" t="s">
        <v>107</v>
      </c>
      <c r="H24" s="20" t="s">
        <v>116</v>
      </c>
      <c r="I24" s="20" t="s">
        <v>108</v>
      </c>
    </row>
    <row r="25" spans="1:9" ht="45">
      <c r="A25" s="21" t="s">
        <v>125</v>
      </c>
      <c r="B25" s="20" t="s">
        <v>126</v>
      </c>
      <c r="C25" s="20" t="s">
        <v>127</v>
      </c>
      <c r="D25" s="20" t="s">
        <v>50</v>
      </c>
      <c r="E25" s="20" t="s">
        <v>128</v>
      </c>
      <c r="F25" s="20" t="s">
        <v>35</v>
      </c>
      <c r="G25" s="20" t="s">
        <v>129</v>
      </c>
      <c r="H25" s="20" t="s">
        <v>130</v>
      </c>
      <c r="I25" s="20" t="s">
        <v>131</v>
      </c>
    </row>
    <row r="26" spans="1:9" ht="45">
      <c r="A26" s="26" t="s">
        <v>243</v>
      </c>
      <c r="B26" s="20" t="s">
        <v>132</v>
      </c>
      <c r="C26" s="27" t="s">
        <v>133</v>
      </c>
      <c r="D26" s="27" t="s">
        <v>50</v>
      </c>
      <c r="E26" s="27" t="s">
        <v>134</v>
      </c>
      <c r="F26" s="20" t="s">
        <v>35</v>
      </c>
      <c r="G26" s="27" t="s">
        <v>129</v>
      </c>
      <c r="H26" s="27" t="s">
        <v>135</v>
      </c>
      <c r="I26" s="27" t="s">
        <v>131</v>
      </c>
    </row>
    <row r="27" spans="1:9" ht="45">
      <c r="A27" s="26" t="s">
        <v>244</v>
      </c>
      <c r="B27" s="20" t="s">
        <v>136</v>
      </c>
      <c r="C27" s="27" t="s">
        <v>133</v>
      </c>
      <c r="D27" s="27" t="s">
        <v>50</v>
      </c>
      <c r="E27" s="27" t="s">
        <v>134</v>
      </c>
      <c r="F27" s="20" t="s">
        <v>35</v>
      </c>
      <c r="G27" s="27" t="s">
        <v>129</v>
      </c>
      <c r="H27" s="27" t="s">
        <v>135</v>
      </c>
      <c r="I27" s="27" t="s">
        <v>131</v>
      </c>
    </row>
    <row r="28" spans="1:9" ht="30">
      <c r="A28" s="26" t="s">
        <v>245</v>
      </c>
      <c r="B28" s="20" t="s">
        <v>137</v>
      </c>
      <c r="C28" s="27" t="s">
        <v>138</v>
      </c>
      <c r="D28" s="27" t="s">
        <v>50</v>
      </c>
      <c r="E28" s="27" t="s">
        <v>139</v>
      </c>
      <c r="F28" s="20" t="s">
        <v>35</v>
      </c>
      <c r="G28" s="27" t="s">
        <v>129</v>
      </c>
      <c r="H28" s="27" t="s">
        <v>135</v>
      </c>
      <c r="I28" s="27" t="s">
        <v>131</v>
      </c>
    </row>
    <row r="29" spans="1:9" ht="30">
      <c r="A29" s="27" t="s">
        <v>246</v>
      </c>
      <c r="B29" s="20" t="s">
        <v>140</v>
      </c>
      <c r="C29" s="27" t="s">
        <v>138</v>
      </c>
      <c r="D29" s="27" t="s">
        <v>50</v>
      </c>
      <c r="E29" s="27" t="s">
        <v>139</v>
      </c>
      <c r="F29" s="20" t="s">
        <v>35</v>
      </c>
      <c r="G29" s="27" t="s">
        <v>129</v>
      </c>
      <c r="H29" s="27" t="s">
        <v>135</v>
      </c>
      <c r="I29" s="27" t="s">
        <v>131</v>
      </c>
    </row>
    <row r="30" spans="1:9" ht="30">
      <c r="A30" s="21" t="s">
        <v>141</v>
      </c>
      <c r="B30" s="20" t="s">
        <v>142</v>
      </c>
      <c r="C30" s="20" t="s">
        <v>143</v>
      </c>
      <c r="D30" s="20" t="s">
        <v>51</v>
      </c>
      <c r="E30" s="20" t="s">
        <v>144</v>
      </c>
      <c r="F30" s="20" t="s">
        <v>35</v>
      </c>
      <c r="G30" s="20" t="s">
        <v>51</v>
      </c>
      <c r="H30" s="20" t="s">
        <v>51</v>
      </c>
      <c r="I30" s="20" t="s">
        <v>145</v>
      </c>
    </row>
    <row r="31" spans="1:9" ht="30">
      <c r="A31" s="21" t="s">
        <v>146</v>
      </c>
      <c r="B31" s="20" t="s">
        <v>147</v>
      </c>
      <c r="C31" s="20" t="s">
        <v>148</v>
      </c>
      <c r="D31" s="20" t="s">
        <v>51</v>
      </c>
      <c r="E31" s="20" t="s">
        <v>144</v>
      </c>
      <c r="F31" s="20" t="s">
        <v>35</v>
      </c>
      <c r="G31" s="20" t="s">
        <v>51</v>
      </c>
      <c r="H31" s="20" t="s">
        <v>51</v>
      </c>
      <c r="I31" s="20" t="s">
        <v>145</v>
      </c>
    </row>
    <row r="32" spans="1:9" ht="30">
      <c r="A32" s="21" t="s">
        <v>149</v>
      </c>
      <c r="B32" s="20" t="s">
        <v>150</v>
      </c>
      <c r="C32" s="20" t="s">
        <v>143</v>
      </c>
      <c r="D32" s="20" t="s">
        <v>51</v>
      </c>
      <c r="E32" s="20" t="s">
        <v>144</v>
      </c>
      <c r="F32" s="20" t="s">
        <v>35</v>
      </c>
      <c r="G32" s="20" t="s">
        <v>51</v>
      </c>
      <c r="H32" s="20" t="s">
        <v>51</v>
      </c>
      <c r="I32" s="20" t="s">
        <v>145</v>
      </c>
    </row>
    <row r="33" spans="1:9" ht="30">
      <c r="A33" s="21" t="s">
        <v>151</v>
      </c>
      <c r="B33" s="20" t="s">
        <v>152</v>
      </c>
      <c r="C33" s="20" t="s">
        <v>153</v>
      </c>
      <c r="D33" s="20" t="s">
        <v>51</v>
      </c>
      <c r="E33" s="20" t="s">
        <v>144</v>
      </c>
      <c r="F33" s="20" t="s">
        <v>35</v>
      </c>
      <c r="G33" s="20" t="s">
        <v>51</v>
      </c>
      <c r="H33" s="20" t="s">
        <v>51</v>
      </c>
      <c r="I33" s="20" t="s">
        <v>145</v>
      </c>
    </row>
    <row r="34" spans="1:9" ht="30">
      <c r="A34" s="21" t="s">
        <v>154</v>
      </c>
      <c r="B34" s="20" t="s">
        <v>155</v>
      </c>
      <c r="C34" s="20" t="s">
        <v>153</v>
      </c>
      <c r="D34" s="20" t="s">
        <v>51</v>
      </c>
      <c r="E34" s="20" t="s">
        <v>144</v>
      </c>
      <c r="F34" s="20" t="s">
        <v>35</v>
      </c>
      <c r="G34" s="20" t="s">
        <v>51</v>
      </c>
      <c r="H34" s="20" t="s">
        <v>51</v>
      </c>
      <c r="I34" s="20" t="s">
        <v>145</v>
      </c>
    </row>
    <row r="35" spans="1:9" ht="15">
      <c r="A35" s="21" t="s">
        <v>156</v>
      </c>
      <c r="B35" s="20" t="s">
        <v>157</v>
      </c>
      <c r="C35" s="20" t="s">
        <v>153</v>
      </c>
      <c r="D35" s="20" t="s">
        <v>51</v>
      </c>
      <c r="E35" s="20" t="s">
        <v>144</v>
      </c>
      <c r="F35" s="20" t="s">
        <v>35</v>
      </c>
      <c r="G35" s="20" t="s">
        <v>51</v>
      </c>
      <c r="H35" s="20" t="s">
        <v>51</v>
      </c>
      <c r="I35" s="20" t="s">
        <v>145</v>
      </c>
    </row>
    <row r="36" spans="1:9" ht="30">
      <c r="A36" s="21" t="s">
        <v>158</v>
      </c>
      <c r="B36" s="20" t="s">
        <v>329</v>
      </c>
      <c r="C36" s="20" t="s">
        <v>159</v>
      </c>
      <c r="D36" s="20" t="s">
        <v>160</v>
      </c>
      <c r="E36" s="20" t="s">
        <v>68</v>
      </c>
      <c r="F36" s="21" t="s">
        <v>36</v>
      </c>
      <c r="G36" s="20" t="s">
        <v>161</v>
      </c>
      <c r="H36" s="20" t="s">
        <v>162</v>
      </c>
      <c r="I36" s="20" t="s">
        <v>162</v>
      </c>
    </row>
    <row r="37" spans="1:9" ht="15">
      <c r="A37" s="21" t="s">
        <v>163</v>
      </c>
      <c r="B37" s="20" t="s">
        <v>329</v>
      </c>
      <c r="C37" s="20" t="s">
        <v>164</v>
      </c>
      <c r="D37" s="20" t="s">
        <v>50</v>
      </c>
      <c r="E37" s="20" t="s">
        <v>165</v>
      </c>
      <c r="F37" s="21" t="s">
        <v>36</v>
      </c>
      <c r="G37" s="20" t="s">
        <v>166</v>
      </c>
      <c r="H37" s="20" t="s">
        <v>167</v>
      </c>
      <c r="I37" s="20" t="s">
        <v>51</v>
      </c>
    </row>
    <row r="38" spans="1:9" ht="30">
      <c r="A38" s="21" t="s">
        <v>168</v>
      </c>
      <c r="B38" s="20" t="s">
        <v>330</v>
      </c>
      <c r="C38" s="20" t="s">
        <v>169</v>
      </c>
      <c r="D38" s="20" t="s">
        <v>170</v>
      </c>
      <c r="E38" s="20" t="s">
        <v>68</v>
      </c>
      <c r="F38" s="21" t="s">
        <v>36</v>
      </c>
      <c r="G38" s="20" t="s">
        <v>171</v>
      </c>
      <c r="H38" s="20" t="s">
        <v>172</v>
      </c>
      <c r="I38" s="21" t="s">
        <v>173</v>
      </c>
    </row>
    <row r="39" spans="1:9" ht="45">
      <c r="A39" s="21" t="s">
        <v>174</v>
      </c>
      <c r="B39" s="20" t="s">
        <v>175</v>
      </c>
      <c r="C39" s="20" t="s">
        <v>176</v>
      </c>
      <c r="D39" s="20" t="s">
        <v>177</v>
      </c>
      <c r="E39" s="20" t="s">
        <v>68</v>
      </c>
      <c r="F39" s="21" t="s">
        <v>35</v>
      </c>
      <c r="G39" s="20" t="s">
        <v>178</v>
      </c>
      <c r="H39" s="20" t="s">
        <v>179</v>
      </c>
      <c r="I39" s="21" t="s">
        <v>173</v>
      </c>
    </row>
    <row r="40" spans="1:9" ht="45">
      <c r="A40" s="21" t="s">
        <v>180</v>
      </c>
      <c r="B40" s="20" t="s">
        <v>181</v>
      </c>
      <c r="C40" s="20" t="s">
        <v>182</v>
      </c>
      <c r="D40" s="20" t="s">
        <v>50</v>
      </c>
      <c r="E40" s="20" t="s">
        <v>183</v>
      </c>
      <c r="F40" s="21" t="s">
        <v>36</v>
      </c>
      <c r="G40" s="20" t="s">
        <v>51</v>
      </c>
      <c r="H40" s="20" t="s">
        <v>162</v>
      </c>
      <c r="I40" s="20" t="s">
        <v>108</v>
      </c>
    </row>
    <row r="41" spans="1:9" ht="30">
      <c r="A41" s="26" t="s">
        <v>247</v>
      </c>
      <c r="B41" s="20" t="s">
        <v>331</v>
      </c>
      <c r="C41" s="20" t="s">
        <v>332</v>
      </c>
      <c r="D41" s="20" t="s">
        <v>50</v>
      </c>
      <c r="E41" s="20" t="s">
        <v>184</v>
      </c>
      <c r="F41" s="21" t="s">
        <v>36</v>
      </c>
      <c r="G41" s="20" t="s">
        <v>51</v>
      </c>
      <c r="H41" s="20" t="s">
        <v>167</v>
      </c>
      <c r="I41" s="20" t="s">
        <v>185</v>
      </c>
    </row>
    <row r="42" spans="1:9" ht="30">
      <c r="A42" s="26" t="s">
        <v>248</v>
      </c>
      <c r="B42" s="20" t="s">
        <v>186</v>
      </c>
      <c r="C42" s="20" t="s">
        <v>187</v>
      </c>
      <c r="D42" s="20" t="s">
        <v>50</v>
      </c>
      <c r="E42" s="20" t="s">
        <v>184</v>
      </c>
      <c r="F42" s="21" t="s">
        <v>36</v>
      </c>
      <c r="G42" s="20" t="s">
        <v>51</v>
      </c>
      <c r="H42" s="20" t="s">
        <v>167</v>
      </c>
      <c r="I42" s="20" t="s">
        <v>185</v>
      </c>
    </row>
    <row r="43" spans="1:9" ht="30">
      <c r="A43" s="26" t="s">
        <v>249</v>
      </c>
      <c r="B43" s="20" t="s">
        <v>333</v>
      </c>
      <c r="C43" s="20" t="s">
        <v>332</v>
      </c>
      <c r="D43" s="20" t="s">
        <v>50</v>
      </c>
      <c r="E43" s="20" t="s">
        <v>184</v>
      </c>
      <c r="F43" s="21" t="s">
        <v>36</v>
      </c>
      <c r="G43" s="20" t="s">
        <v>51</v>
      </c>
      <c r="H43" s="20" t="s">
        <v>167</v>
      </c>
      <c r="I43" s="20" t="s">
        <v>185</v>
      </c>
    </row>
    <row r="44" spans="1:9" ht="30">
      <c r="A44" s="26" t="s">
        <v>334</v>
      </c>
      <c r="B44" s="20" t="s">
        <v>335</v>
      </c>
      <c r="C44" s="20" t="s">
        <v>188</v>
      </c>
      <c r="D44" s="20" t="s">
        <v>50</v>
      </c>
      <c r="E44" s="20" t="s">
        <v>184</v>
      </c>
      <c r="F44" s="21" t="s">
        <v>36</v>
      </c>
      <c r="G44" s="20" t="s">
        <v>51</v>
      </c>
      <c r="H44" s="20" t="s">
        <v>167</v>
      </c>
      <c r="I44" s="20" t="s">
        <v>185</v>
      </c>
    </row>
    <row r="45" spans="1:9" ht="45">
      <c r="A45" s="21" t="s">
        <v>189</v>
      </c>
      <c r="B45" s="20" t="s">
        <v>190</v>
      </c>
      <c r="C45" s="20" t="s">
        <v>191</v>
      </c>
      <c r="D45" s="20" t="s">
        <v>50</v>
      </c>
      <c r="E45" s="20" t="s">
        <v>192</v>
      </c>
      <c r="F45" s="21" t="s">
        <v>36</v>
      </c>
      <c r="G45" s="20" t="s">
        <v>193</v>
      </c>
      <c r="H45" s="20" t="s">
        <v>194</v>
      </c>
      <c r="I45" s="20" t="s">
        <v>195</v>
      </c>
    </row>
    <row r="46" spans="1:9" ht="30">
      <c r="A46" s="21" t="s">
        <v>196</v>
      </c>
      <c r="B46" s="20" t="s">
        <v>197</v>
      </c>
      <c r="C46" s="20" t="s">
        <v>198</v>
      </c>
      <c r="D46" s="20" t="s">
        <v>199</v>
      </c>
      <c r="E46" s="20" t="s">
        <v>68</v>
      </c>
      <c r="F46" s="21" t="s">
        <v>36</v>
      </c>
      <c r="G46" s="20" t="s">
        <v>200</v>
      </c>
      <c r="H46" s="20" t="s">
        <v>201</v>
      </c>
      <c r="I46" s="20" t="s">
        <v>202</v>
      </c>
    </row>
    <row r="47" spans="1:9" ht="30">
      <c r="A47" s="21" t="s">
        <v>203</v>
      </c>
      <c r="B47" s="20" t="s">
        <v>204</v>
      </c>
      <c r="C47" s="20" t="s">
        <v>205</v>
      </c>
      <c r="D47" s="20" t="s">
        <v>206</v>
      </c>
      <c r="E47" s="20" t="s">
        <v>68</v>
      </c>
      <c r="F47" s="21" t="s">
        <v>36</v>
      </c>
      <c r="G47" s="20" t="s">
        <v>207</v>
      </c>
      <c r="H47" s="20" t="s">
        <v>208</v>
      </c>
      <c r="I47" s="20" t="s">
        <v>209</v>
      </c>
    </row>
    <row r="48" spans="1:9" ht="30">
      <c r="A48" s="21" t="s">
        <v>210</v>
      </c>
      <c r="B48" s="20" t="s">
        <v>211</v>
      </c>
      <c r="C48" s="20" t="s">
        <v>212</v>
      </c>
      <c r="D48" s="20" t="s">
        <v>206</v>
      </c>
      <c r="E48" s="20" t="s">
        <v>32</v>
      </c>
      <c r="F48" s="21" t="s">
        <v>36</v>
      </c>
      <c r="G48" s="20" t="s">
        <v>213</v>
      </c>
      <c r="H48" s="20" t="s">
        <v>214</v>
      </c>
      <c r="I48" s="20" t="s">
        <v>215</v>
      </c>
    </row>
    <row r="49" spans="1:9" ht="30">
      <c r="A49" s="21" t="s">
        <v>216</v>
      </c>
      <c r="B49" s="20" t="s">
        <v>217</v>
      </c>
      <c r="C49" s="20" t="s">
        <v>218</v>
      </c>
      <c r="D49" s="20" t="s">
        <v>206</v>
      </c>
      <c r="E49" s="20" t="s">
        <v>32</v>
      </c>
      <c r="F49" s="21" t="s">
        <v>36</v>
      </c>
      <c r="G49" s="20" t="s">
        <v>213</v>
      </c>
      <c r="H49" s="20" t="s">
        <v>214</v>
      </c>
      <c r="I49" s="20" t="s">
        <v>215</v>
      </c>
    </row>
    <row r="50" spans="1:9" ht="30">
      <c r="A50" s="21" t="s">
        <v>219</v>
      </c>
      <c r="B50" s="20" t="s">
        <v>220</v>
      </c>
      <c r="C50" s="20" t="s">
        <v>221</v>
      </c>
      <c r="D50" s="20" t="s">
        <v>222</v>
      </c>
      <c r="E50" s="20" t="s">
        <v>68</v>
      </c>
      <c r="F50" s="21" t="s">
        <v>35</v>
      </c>
      <c r="G50" s="20" t="s">
        <v>223</v>
      </c>
      <c r="H50" s="20" t="s">
        <v>224</v>
      </c>
      <c r="I50" s="20" t="s">
        <v>202</v>
      </c>
    </row>
    <row r="51" spans="1:9" ht="30">
      <c r="A51" s="21" t="s">
        <v>34</v>
      </c>
      <c r="B51" s="20" t="s">
        <v>225</v>
      </c>
      <c r="C51" s="20" t="s">
        <v>226</v>
      </c>
      <c r="D51" s="20" t="s">
        <v>227</v>
      </c>
      <c r="E51" s="20" t="s">
        <v>68</v>
      </c>
      <c r="F51" s="21" t="s">
        <v>36</v>
      </c>
      <c r="G51" s="20" t="s">
        <v>228</v>
      </c>
      <c r="H51" s="20" t="s">
        <v>229</v>
      </c>
      <c r="I51" s="20" t="s">
        <v>209</v>
      </c>
    </row>
    <row r="52" spans="1:9" ht="30">
      <c r="A52" s="21" t="s">
        <v>230</v>
      </c>
      <c r="B52" s="20" t="s">
        <v>231</v>
      </c>
      <c r="C52" s="20" t="s">
        <v>232</v>
      </c>
      <c r="D52" s="20" t="s">
        <v>50</v>
      </c>
      <c r="E52" s="20" t="s">
        <v>32</v>
      </c>
      <c r="F52" s="21" t="s">
        <v>36</v>
      </c>
      <c r="G52" s="20" t="s">
        <v>166</v>
      </c>
      <c r="H52" s="20" t="s">
        <v>233</v>
      </c>
      <c r="I52" s="20" t="s">
        <v>51</v>
      </c>
    </row>
    <row r="53" spans="1:9" ht="15">
      <c r="A53" s="24" t="s">
        <v>250</v>
      </c>
      <c r="B53" s="20" t="s">
        <v>234</v>
      </c>
      <c r="C53" s="25" t="s">
        <v>235</v>
      </c>
      <c r="D53" s="20" t="s">
        <v>50</v>
      </c>
      <c r="E53" s="20" t="s">
        <v>165</v>
      </c>
      <c r="F53" s="21" t="s">
        <v>36</v>
      </c>
      <c r="G53" s="20" t="s">
        <v>166</v>
      </c>
      <c r="H53" s="20" t="s">
        <v>51</v>
      </c>
      <c r="I53" s="20" t="s">
        <v>51</v>
      </c>
    </row>
    <row r="54" spans="1:9" ht="15">
      <c r="A54" s="26" t="s">
        <v>251</v>
      </c>
      <c r="B54" s="20" t="s">
        <v>236</v>
      </c>
      <c r="C54" s="25" t="s">
        <v>235</v>
      </c>
      <c r="D54" s="20" t="s">
        <v>50</v>
      </c>
      <c r="E54" s="20" t="s">
        <v>165</v>
      </c>
      <c r="F54" s="21" t="s">
        <v>36</v>
      </c>
      <c r="G54" s="20" t="s">
        <v>166</v>
      </c>
      <c r="H54" s="20" t="s">
        <v>51</v>
      </c>
      <c r="I54" s="20" t="s">
        <v>51</v>
      </c>
    </row>
  </sheetData>
  <mergeCells count="7">
    <mergeCell ref="I1:I2"/>
    <mergeCell ref="A1:B1"/>
    <mergeCell ref="C1:C2"/>
    <mergeCell ref="D1:E1"/>
    <mergeCell ref="F1:F2"/>
    <mergeCell ref="G1:G2"/>
    <mergeCell ref="H1:H2"/>
  </mergeCells>
  <printOptions/>
  <pageMargins left="0.7086614173228347" right="0.7086614173228347" top="0.7480314960629921" bottom="0.7480314960629921" header="0.31496062992125984" footer="0.31496062992125984"/>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Angie Vanessa Saavedra Torres</cp:lastModifiedBy>
  <cp:lastPrinted>2016-03-09T15:41:11Z</cp:lastPrinted>
  <dcterms:created xsi:type="dcterms:W3CDTF">2016-01-24T13:47:41Z</dcterms:created>
  <dcterms:modified xsi:type="dcterms:W3CDTF">2018-08-14T21:38:51Z</dcterms:modified>
  <cp:category/>
  <cp:version/>
  <cp:contentType/>
  <cp:contentStatus/>
</cp:coreProperties>
</file>