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ADMINISTRATIVO" sheetId="4" r:id="rId1"/>
    <sheet name="GESTIÓN MEDIDORES" sheetId="6" r:id="rId2"/>
    <sheet name="CARTERA OPERATIVA" sheetId="7" r:id="rId3"/>
    <sheet name="SOLICITUDES" sheetId="1" r:id="rId4"/>
    <sheet name="MEDICIÓN" sheetId="8" r:id="rId5"/>
    <sheet name="Hoja1" sheetId="2" r:id="rId6"/>
    <sheet name="Hoja2" sheetId="3" r:id="rId7"/>
  </sheets>
  <definedNames>
    <definedName name="_xlnm.Print_Area" localSheetId="0">'ADMINISTRATIVO'!$A$1:$AC$174</definedName>
    <definedName name="_xlnm.Print_Area" localSheetId="2">'CARTERA OPERATIVA'!$A$1:$AC$28</definedName>
    <definedName name="_xlnm.Print_Area" localSheetId="1">'GESTIÓN MEDIDORES'!$A$1:$AC$44</definedName>
    <definedName name="_xlnm.Print_Area" localSheetId="4">'MEDICIÓN'!$A$1:$AC$27</definedName>
    <definedName name="_xlnm.Print_Area" localSheetId="3">'SOLICITUDES'!$A$1:$AC$48</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<sst xmlns="http://schemas.openxmlformats.org/spreadsheetml/2006/main" count="3959" uniqueCount="1241">
  <si>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</si>
  <si>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</si>
  <si>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</si>
  <si>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</si>
  <si>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</si>
  <si>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</si>
  <si>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</si>
  <si>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</si>
  <si>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</si>
  <si>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</si>
  <si>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</si>
  <si>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</si>
  <si>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</si>
  <si>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</si>
  <si>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</si>
  <si>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</si>
  <si>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</si>
  <si>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</si>
  <si>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</si>
  <si>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</si>
  <si>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</si>
  <si>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</si>
  <si>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</si>
  <si>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</si>
  <si>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</si>
  <si>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</si>
  <si>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</si>
  <si>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</si>
  <si>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</si>
  <si>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</si>
  <si>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</si>
  <si>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</si>
  <si>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</si>
  <si>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</si>
  <si>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</si>
  <si>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</si>
  <si>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</si>
  <si>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</si>
  <si>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</si>
  <si>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</si>
  <si>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</si>
  <si>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</si>
  <si>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</si>
  <si>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</si>
  <si>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</si>
  <si>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</si>
  <si>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</si>
  <si>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</si>
  <si>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</si>
  <si>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</si>
  <si>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</si>
  <si>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</si>
  <si>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</si>
  <si>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</si>
  <si>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</si>
  <si>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</si>
  <si>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</si>
  <si>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</si>
  <si>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</si>
  <si>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</si>
  <si>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</si>
  <si>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</si>
  <si>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</si>
  <si>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</si>
  <si>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</si>
  <si>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</si>
  <si>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</si>
  <si>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</si>
  <si>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</si>
  <si>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</si>
  <si>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</si>
  <si>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</si>
  <si>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</si>
  <si>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</si>
  <si>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</si>
  <si>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</si>
  <si>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</si>
  <si>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</si>
  <si>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</si>
  <si>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</si>
  <si>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</si>
  <si>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</si>
  <si>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</si>
  <si>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</si>
  <si>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</si>
  <si>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</si>
  <si>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</si>
  <si>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</si>
  <si>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</si>
  <si>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</si>
  <si>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</si>
  <si>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</si>
  <si>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</si>
  <si>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</si>
  <si>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</si>
  <si>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</si>
  <si>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</si>
  <si>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</si>
  <si>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</si>
  <si>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</si>
  <si>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</si>
  <si>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</si>
  <si>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</si>
  <si>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</si>
  <si>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</si>
  <si>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</si>
  <si>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</si>
  <si>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</si>
  <si>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</si>
  <si>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</si>
  <si>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</si>
  <si>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</si>
  <si>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</si>
  <si>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</si>
  <si>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</si>
  <si>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</si>
  <si>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</si>
  <si>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</si>
  <si>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</si>
  <si>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</si>
  <si>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</si>
  <si>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</si>
  <si>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</si>
  <si>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</si>
  <si>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</si>
  <si>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</si>
  <si>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</si>
  <si>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</si>
  <si>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</si>
  <si>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</si>
  <si>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</si>
  <si>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</si>
  <si>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</si>
  <si>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</si>
  <si>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</si>
  <si>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</si>
  <si>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</si>
  <si>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</si>
  <si>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</si>
  <si>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</si>
  <si>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</si>
  <si>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</si>
  <si>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</si>
  <si>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</si>
  <si>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</si>
  <si>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</si>
  <si>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</si>
  <si>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</si>
  <si>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</si>
  <si>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</si>
  <si>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</si>
  <si>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</si>
  <si>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</si>
  <si>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</si>
  <si>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</si>
  <si>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</si>
  <si>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</si>
  <si>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</si>
  <si>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</si>
  <si>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</si>
  <si>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</si>
  <si>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</si>
  <si>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</si>
  <si>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</si>
  <si>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</si>
  <si>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</si>
  <si>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</si>
  <si>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</si>
  <si>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</si>
  <si>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</si>
  <si>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</si>
  <si>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</si>
  <si>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</si>
  <si>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</si>
  <si>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</si>
  <si>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</si>
  <si>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</si>
  <si>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</si>
  <si>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</si>
  <si>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</si>
  <si>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</si>
  <si>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</si>
  <si>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</si>
  <si>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</si>
  <si>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</si>
  <si>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</si>
  <si>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</si>
  <si>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</si>
  <si>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</si>
  <si>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</si>
  <si>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</si>
  <si>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</si>
  <si>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</si>
  <si>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</si>
  <si>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</si>
  <si>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</si>
  <si>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</si>
  <si>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</si>
  <si>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</si>
  <si>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</si>
  <si>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</si>
  <si>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</si>
  <si>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</si>
  <si>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</si>
  <si>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</si>
  <si>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</si>
  <si>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</si>
  <si>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</si>
  <si>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</si>
  <si>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</si>
  <si>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</si>
  <si>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</si>
  <si>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</si>
  <si>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</si>
  <si>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</si>
  <si>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</si>
  <si>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</si>
  <si>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</si>
  <si>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</si>
  <si>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</si>
  <si>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</si>
  <si>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</si>
  <si>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</si>
  <si>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</si>
  <si>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</si>
  <si>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</si>
  <si>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</si>
  <si>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</si>
  <si>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</si>
  <si>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</si>
  <si>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</si>
  <si>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</si>
  <si>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</si>
  <si>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</si>
  <si>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</si>
  <si>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</si>
  <si>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</si>
  <si>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</si>
  <si>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</si>
  <si>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</si>
  <si>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</si>
  <si>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</si>
  <si>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</si>
  <si>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</si>
  <si>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</si>
  <si>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</si>
  <si>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</si>
  <si>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</si>
  <si>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</si>
  <si>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</si>
  <si>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</si>
  <si>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</si>
  <si>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</si>
  <si>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</si>
  <si>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</si>
  <si>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</si>
  <si>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</si>
  <si>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</si>
  <si>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</si>
  <si>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</si>
  <si>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</si>
  <si>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</si>
  <si>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</si>
  <si>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</si>
  <si>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</si>
  <si>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</si>
  <si>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</si>
  <si>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</si>
  <si>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</si>
  <si>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</si>
  <si>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</si>
  <si>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</si>
  <si>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</si>
  <si>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</si>
  <si>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</si>
  <si>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</si>
  <si>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</si>
  <si>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</si>
  <si>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</si>
  <si>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</si>
  <si>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</si>
  <si>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</si>
  <si>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</si>
  <si>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</si>
  <si>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</si>
  <si>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</si>
  <si>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</si>
  <si>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</si>
  <si>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</si>
  <si>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</si>
  <si>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</si>
  <si>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</si>
  <si>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</si>
  <si>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</si>
  <si>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</si>
  <si>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</si>
  <si>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</si>
  <si>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</si>
  <si>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</si>
  <si>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</si>
  <si>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</si>
  <si>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</si>
  <si>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</si>
  <si>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</si>
  <si>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</si>
  <si>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</si>
  <si>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</si>
  <si>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</si>
  <si>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</si>
  <si>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</si>
  <si>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</si>
  <si>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</si>
  <si>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</si>
  <si>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</si>
  <si>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</si>
  <si>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</si>
  <si>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</si>
  <si>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</si>
  <si>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</si>
  <si>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</si>
  <si>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</si>
  <si>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</si>
  <si>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</si>
  <si>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</si>
  <si>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</si>
  <si>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</si>
  <si>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</si>
  <si>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</si>
  <si>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</si>
  <si>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</si>
  <si>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</si>
  <si>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</si>
  <si>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</si>
  <si>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</si>
  <si>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</si>
  <si>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</si>
  <si>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</si>
  <si>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</si>
  <si>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</si>
  <si>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</si>
  <si>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</si>
  <si>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</si>
  <si>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</si>
  <si>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</si>
  <si>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</si>
  <si>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</si>
  <si>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</si>
  <si>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</si>
  <si>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</si>
  <si>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</si>
  <si>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</si>
  <si>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</si>
  <si>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</si>
  <si>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</si>
  <si>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</si>
  <si>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</si>
  <si>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</si>
  <si>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</si>
  <si>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</si>
  <si>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</si>
  <si>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</si>
  <si>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</si>
  <si>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</si>
  <si>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</si>
  <si>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</si>
  <si>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</si>
  <si>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</si>
  <si>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</si>
  <si>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</si>
  <si>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</si>
  <si>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</si>
  <si>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</si>
  <si>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</si>
  <si>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</si>
  <si>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</si>
  <si>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</si>
  <si>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</si>
  <si>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</si>
  <si>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</si>
  <si>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</si>
  <si>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</si>
  <si>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</si>
  <si>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</si>
  <si>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</si>
  <si>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</si>
  <si>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</si>
  <si>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</si>
  <si>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</si>
  <si>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</si>
  <si>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</si>
  <si>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</si>
  <si>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</si>
  <si>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</si>
  <si>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</si>
  <si>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</si>
  <si>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</si>
  <si>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</si>
  <si>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</si>
  <si>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</si>
  <si>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</si>
  <si>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</si>
  <si>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</si>
  <si>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</si>
  <si>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</si>
  <si>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</si>
  <si>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</si>
  <si>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</si>
  <si>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</si>
  <si>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</si>
  <si>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</si>
  <si>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</si>
  <si>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</si>
  <si>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</si>
  <si>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</si>
  <si>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</si>
  <si>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</si>
  <si>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</si>
  <si>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</si>
  <si>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</si>
  <si>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</si>
  <si>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</si>
  <si>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</si>
  <si>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</si>
  <si>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</si>
  <si>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</si>
  <si>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</si>
  <si>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</si>
  <si>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</si>
  <si>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</si>
  <si>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</si>
  <si>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</si>
  <si>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</si>
  <si>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</si>
  <si>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</si>
  <si>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</si>
  <si>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</si>
  <si>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</si>
  <si>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</si>
  <si>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</si>
  <si>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</si>
  <si>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</si>
  <si>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</si>
  <si>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</si>
  <si>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</si>
  <si>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</si>
  <si>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</si>
  <si>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</si>
  <si>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</si>
  <si>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</si>
  <si>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</si>
  <si>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</si>
  <si>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</si>
  <si>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</si>
  <si>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</si>
  <si>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</si>
  <si>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</si>
  <si>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</si>
  <si>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</si>
  <si>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</si>
  <si>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</si>
  <si>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</si>
  <si>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</si>
  <si>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</si>
  <si>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</si>
  <si>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</si>
  <si>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</si>
  <si>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</si>
  <si>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</si>
  <si>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</si>
  <si>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</si>
  <si>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</si>
  <si>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</si>
  <si>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</si>
  <si>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</si>
  <si>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</si>
  <si>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</si>
  <si>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</si>
  <si>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</si>
  <si>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</si>
  <si>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</si>
  <si>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</si>
  <si>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</si>
  <si>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</si>
  <si>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</si>
  <si>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</si>
  <si>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</si>
  <si>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</si>
  <si>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</si>
  <si>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</si>
  <si>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</si>
  <si>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</si>
  <si>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</si>
  <si>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</si>
  <si>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</si>
  <si>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</si>
  <si>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</si>
  <si>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</si>
  <si>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</si>
  <si>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</si>
  <si>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</si>
  <si>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</si>
  <si>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</si>
  <si>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</si>
  <si>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</si>
  <si>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</si>
  <si>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</si>
  <si>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</si>
  <si>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</si>
  <si>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</si>
  <si>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</si>
  <si>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</si>
  <si>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</si>
  <si>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</si>
  <si>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</si>
  <si>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</si>
  <si>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</si>
  <si>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</si>
  <si>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</si>
  <si>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</si>
  <si>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</si>
  <si>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</si>
  <si>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</si>
  <si>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</si>
  <si>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</si>
  <si>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</si>
  <si>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</si>
  <si>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</si>
  <si>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</si>
  <si>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</si>
  <si>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</si>
  <si>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</si>
  <si>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</si>
  <si>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</si>
  <si>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</si>
  <si>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</si>
  <si>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</si>
  <si>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</si>
  <si>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</si>
  <si>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</si>
  <si>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</si>
  <si>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</si>
  <si>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</si>
  <si>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</si>
  <si>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</si>
  <si>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</si>
  <si>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</si>
  <si>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</si>
  <si>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</si>
  <si>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</si>
  <si>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</si>
  <si>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</si>
  <si>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</si>
  <si>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</si>
  <si>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</si>
  <si>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</si>
  <si>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</si>
  <si>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</si>
  <si>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</si>
  <si>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</si>
  <si>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</si>
  <si>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</si>
  <si>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</si>
  <si>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</si>
  <si>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</si>
  <si>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</si>
  <si>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</si>
  <si>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</si>
  <si>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</si>
  <si>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</si>
  <si>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</si>
  <si>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</si>
  <si>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</si>
  <si>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</si>
  <si>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</si>
  <si>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</si>
  <si>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</si>
  <si>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</si>
  <si>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</si>
  <si>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</si>
  <si>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</si>
  <si>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</si>
  <si>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</si>
  <si>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</si>
  <si>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</si>
  <si>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</si>
  <si>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</si>
  <si>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</si>
  <si>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</si>
  <si>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</si>
  <si>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</si>
  <si>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</si>
  <si>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</si>
  <si>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</si>
  <si>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</si>
  <si>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</si>
  <si>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</si>
  <si>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</si>
  <si>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</si>
  <si>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</si>
  <si>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</si>
  <si>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</si>
  <si>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</si>
  <si>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</si>
  <si>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</si>
  <si>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</si>
  <si>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</si>
  <si>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</si>
  <si>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</si>
  <si>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</si>
  <si>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</si>
  <si>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</si>
  <si>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</si>
  <si>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</si>
  <si>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</si>
  <si>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</si>
  <si>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</si>
  <si>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</si>
  <si>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</si>
  <si>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</si>
  <si>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</si>
  <si>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</si>
  <si>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</si>
  <si>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</si>
  <si>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</si>
  <si>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</si>
  <si>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</si>
  <si>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</si>
  <si>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</si>
  <si>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</si>
  <si>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</si>
  <si>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</si>
  <si>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</si>
  <si>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</si>
  <si>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</si>
  <si>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</si>
  <si>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</si>
  <si>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</si>
  <si>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</si>
  <si>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</si>
  <si>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</si>
  <si>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</si>
  <si>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</si>
  <si>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</si>
  <si>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</si>
  <si>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</si>
  <si>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</si>
  <si>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</si>
  <si>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</si>
  <si>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</si>
  <si>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</si>
  <si>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</si>
  <si>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</si>
  <si>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</si>
  <si>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</si>
  <si>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</si>
  <si>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</si>
  <si>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</si>
  <si>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</si>
  <si>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</si>
  <si>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</si>
  <si>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</si>
  <si>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</si>
  <si>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</si>
  <si>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</si>
  <si>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</si>
  <si>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</si>
  <si>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</si>
  <si>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</si>
  <si>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</si>
  <si>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</si>
  <si>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</si>
  <si>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</si>
  <si>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</si>
  <si>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</si>
  <si>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</si>
  <si>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</si>
  <si>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</si>
  <si>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</si>
  <si>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</si>
  <si>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</si>
  <si>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</si>
  <si>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</si>
  <si>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</si>
  <si>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</si>
  <si>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</si>
  <si>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</si>
  <si>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</si>
  <si>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</si>
  <si>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</si>
  <si>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</si>
  <si>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</si>
  <si>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</si>
  <si>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</si>
  <si>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</si>
  <si>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</si>
  <si>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</si>
  <si>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</si>
  <si>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</si>
  <si>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</si>
  <si>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</si>
  <si>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</si>
  <si>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</si>
  <si>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</si>
  <si>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</si>
  <si>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</si>
  <si>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</si>
  <si>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</si>
  <si>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</si>
  <si>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</si>
  <si>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</si>
  <si>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</si>
  <si>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</si>
  <si>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</si>
  <si>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</si>
  <si>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</si>
  <si>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</si>
  <si>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</si>
  <si>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</si>
  <si>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</si>
  <si>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</si>
  <si>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</si>
  <si>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</si>
  <si>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</si>
  <si>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</si>
  <si>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</si>
  <si>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</si>
  <si>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</si>
  <si>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</si>
  <si>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</si>
  <si>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</si>
  <si>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</si>
  <si>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</si>
  <si>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</si>
  <si>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</si>
  <si>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</si>
  <si>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</si>
  <si>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</si>
  <si>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</si>
  <si>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</si>
  <si>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</si>
  <si>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</si>
  <si>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</si>
  <si>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</si>
  <si>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</si>
  <si>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</si>
  <si>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</si>
  <si>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</si>
  <si>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</si>
  <si>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</si>
  <si>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</si>
  <si>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</si>
  <si>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</si>
  <si>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</si>
  <si>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</si>
  <si>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</si>
  <si>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</si>
  <si>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</si>
  <si>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</si>
  <si>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</si>
  <si>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</si>
  <si>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</si>
  <si>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</si>
  <si>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</si>
  <si>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</si>
  <si>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</si>
  <si>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</si>
  <si>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</si>
  <si>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</si>
  <si>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</si>
  <si>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</si>
  <si>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</si>
  <si>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</si>
  <si>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</si>
  <si>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</si>
  <si>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</si>
  <si>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</si>
  <si>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</si>
  <si>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</si>
  <si>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</si>
  <si>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</si>
  <si>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</si>
  <si>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</si>
  <si>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</si>
  <si>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</si>
  <si>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</si>
  <si>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</si>
  <si>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</si>
  <si>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</si>
  <si>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</si>
  <si>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</si>
  <si>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</si>
  <si>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</si>
  <si>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</si>
  <si>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</si>
  <si>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</si>
  <si>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</si>
  <si>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</si>
  <si>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</si>
  <si>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</si>
  <si>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</si>
  <si>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</si>
  <si>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</si>
  <si>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</si>
  <si>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</si>
  <si>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</si>
  <si>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</si>
  <si>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</si>
  <si>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</si>
  <si>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</si>
  <si>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</si>
  <si>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</si>
  <si>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</si>
  <si>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</si>
  <si>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</si>
  <si>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</si>
  <si>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</si>
  <si>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</si>
  <si>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</si>
  <si>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</si>
  <si>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</si>
  <si>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</si>
  <si>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</si>
  <si>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</si>
  <si>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</si>
  <si>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</si>
  <si>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</si>
  <si>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</si>
  <si>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</si>
  <si>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</si>
  <si>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</si>
  <si>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</si>
  <si>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</si>
  <si>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</si>
  <si>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</si>
  <si>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</si>
  <si>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</si>
  <si>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</si>
  <si>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</si>
  <si>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</si>
  <si>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</si>
  <si>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</si>
  <si>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</si>
  <si>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</si>
  <si>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</si>
  <si>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</si>
  <si>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</si>
  <si>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</si>
  <si>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</si>
  <si>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</si>
  <si>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</si>
  <si>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</si>
  <si>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</si>
  <si>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</si>
  <si>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</si>
  <si>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</si>
  <si>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</si>
  <si>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</si>
  <si>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</si>
  <si>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</si>
  <si>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</si>
  <si>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</si>
  <si>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</si>
  <si>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</si>
  <si>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</si>
  <si>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</si>
  <si>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</si>
  <si>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</si>
  <si>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</si>
  <si>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</si>
  <si>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</si>
  <si>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</si>
  <si>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</si>
  <si>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</si>
  <si>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</si>
  <si>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</si>
  <si>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</si>
  <si>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</si>
  <si>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</si>
  <si>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</si>
  <si>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</si>
  <si>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</si>
  <si>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</si>
  <si>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</si>
  <si>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</si>
  <si>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</si>
  <si>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</si>
  <si>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</si>
  <si>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</si>
  <si>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</si>
  <si>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</si>
  <si>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</si>
  <si>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</si>
  <si>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</si>
  <si>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</si>
  <si>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</si>
  <si>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</si>
  <si>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</si>
  <si>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</si>
  <si>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</si>
  <si>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</si>
  <si>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</si>
  <si>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</si>
  <si>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</si>
  <si>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</si>
  <si>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</si>
  <si>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</si>
  <si>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</si>
  <si>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</si>
  <si>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</si>
  <si>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</si>
  <si>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</si>
  <si>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</si>
  <si>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</si>
  <si>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</si>
  <si>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</si>
  <si>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</si>
  <si>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</si>
  <si>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</si>
  <si>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</si>
  <si>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</si>
  <si>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</si>
  <si>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</si>
  <si>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</si>
  <si>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</si>
  <si>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</si>
  <si>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</si>
  <si>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</si>
  <si>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</si>
  <si>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</si>
  <si>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</si>
  <si>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</si>
  <si>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</si>
  <si>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</si>
  <si>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</si>
  <si>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</si>
  <si>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</si>
  <si>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</si>
  <si>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</si>
  <si>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</si>
  <si>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</si>
  <si>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</si>
  <si>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</si>
  <si>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</si>
  <si>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</si>
  <si>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</si>
  <si>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</si>
  <si>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</si>
  <si>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</si>
  <si>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</si>
  <si>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</si>
  <si>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</si>
  <si>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</si>
  <si>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</si>
  <si>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</si>
  <si>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</si>
  <si>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</si>
  <si>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</si>
  <si>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</si>
  <si>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</si>
  <si>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</si>
  <si>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</si>
  <si>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</si>
  <si>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</si>
  <si>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</si>
  <si>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</si>
  <si>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</si>
  <si>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</si>
  <si>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</si>
  <si>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</si>
  <si>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</si>
  <si>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</si>
  <si>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</si>
  <si>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</si>
  <si>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</si>
  <si>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</si>
  <si>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</si>
  <si>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</si>
  <si>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</si>
  <si>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</si>
  <si>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</si>
  <si>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</si>
  <si>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</si>
  <si>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</si>
  <si>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</si>
  <si>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</si>
  <si>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</si>
  <si>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</si>
  <si>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</si>
  <si>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</si>
  <si>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</si>
  <si>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</si>
  <si>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</si>
  <si>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</si>
  <si>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</si>
  <si>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</si>
  <si>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</si>
  <si>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</si>
  <si>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</si>
  <si>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</si>
  <si>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</si>
  <si>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</si>
  <si>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</si>
  <si>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</si>
  <si>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</si>
  <si>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</si>
  <si>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</si>
  <si>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</si>
  <si>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</si>
  <si>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</si>
  <si>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</si>
  <si>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</si>
  <si>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</si>
  <si>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</si>
  <si>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</si>
  <si>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</si>
  <si>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</si>
  <si>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</si>
  <si>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</si>
  <si>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</si>
  <si>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</si>
  <si>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</si>
  <si>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</si>
  <si>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</si>
  <si>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</si>
  <si>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</si>
  <si>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</si>
  <si>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</si>
  <si>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</si>
  <si>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</si>
  <si>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</si>
  <si>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</si>
  <si>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</si>
  <si>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</si>
  <si>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</si>
  <si>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</si>
  <si>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</si>
  <si>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</si>
  <si>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</si>
  <si>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</si>
  <si>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</si>
  <si>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</si>
  <si>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</si>
  <si>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</si>
  <si>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</si>
  <si>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</si>
  <si>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</si>
  <si>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</si>
  <si>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</si>
  <si>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</si>
  <si>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</si>
  <si>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</si>
  <si>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</si>
  <si>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</si>
  <si>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</si>
  <si>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</si>
  <si>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</si>
  <si>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</si>
  <si>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</si>
  <si>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</si>
  <si>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</si>
  <si>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</si>
  <si>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</si>
  <si>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</si>
  <si>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</si>
  <si>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</si>
  <si>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</si>
  <si>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</si>
  <si>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</si>
  <si>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</si>
  <si>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</si>
  <si>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</si>
  <si>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</si>
  <si>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</si>
  <si>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</si>
  <si>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</si>
  <si>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</si>
  <si>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</si>
  <si>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</si>
  <si>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</si>
  <si>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</si>
  <si>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</si>
  <si>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</si>
  <si>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</si>
  <si>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</si>
  <si>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</si>
  <si>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</si>
  <si>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</si>
  <si>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</si>
  <si>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</si>
  <si>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</si>
  <si>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</si>
  <si>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</si>
  <si>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</si>
  <si>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</si>
  <si>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</si>
  <si>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</si>
  <si>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</si>
  <si>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</si>
  <si>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</si>
  <si>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</si>
  <si>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</si>
  <si>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</si>
  <si>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</si>
  <si>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</si>
  <si>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</si>
  <si>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</si>
  <si>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</si>
  <si>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</si>
  <si>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</si>
  <si>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</si>
  <si>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</si>
  <si>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</si>
  <si>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</si>
  <si>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</si>
  <si>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</si>
  <si>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</si>
  <si>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</si>
  <si>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</si>
  <si>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</si>
  <si>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</si>
  <si>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</si>
  <si>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</si>
  <si>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</si>
  <si>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</si>
  <si>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</si>
  <si>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</si>
  <si>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</si>
  <si>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</si>
  <si>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</si>
  <si>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</si>
  <si>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</si>
  <si>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</si>
  <si>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</si>
  <si>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</si>
  <si>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</si>
  <si>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</si>
  <si>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</si>
  <si>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</si>
  <si>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</si>
  <si>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</si>
  <si>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</si>
  <si>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</si>
  <si>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</si>
  <si>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</si>
  <si>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</si>
  <si>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</si>
  <si>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</si>
  <si>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</si>
  <si>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</si>
  <si>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</si>
  <si>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</si>
  <si>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</si>
  <si>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</si>
  <si>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</si>
  <si>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</si>
  <si>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</si>
  <si>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</si>
  <si>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</si>
  <si>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</si>
  <si>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</si>
  <si>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</si>
  <si>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</si>
  <si>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</si>
  <si>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</si>
  <si>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</si>
  <si>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</si>
  <si>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</si>
  <si>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</si>
  <si>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</si>
  <si>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</si>
  <si>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</si>
  <si>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</si>
  <si>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</si>
  <si>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</si>
  <si>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</si>
  <si>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</si>
  <si>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</si>
  <si>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</si>
  <si>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</si>
  <si>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</si>
  <si>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</si>
  <si>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</si>
  <si>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</si>
  <si>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</si>
  <si>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</si>
  <si>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</si>
  <si>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SEDE AMERICAS</t>
  </si>
  <si>
    <t>SI</t>
  </si>
  <si>
    <t>Generar los informes de los objetos controlables, para calificar y cuantificar los eventos de cada actividad de operación comercial.</t>
  </si>
  <si>
    <t>1.  Extractar la totalidad de los eventos de cada actividad del período en evaluación. 2. Programar inspecciones a terreno que requiera el objeto controlable 3. Generar una base de datos con la información recolectada en terreno. 4. Verificar la veracidad de los parametros comerciales para calificar cada evento. 5.  Verificar el cargue en el sistema de los diferentes eventos comerciales (medidores, cajillas, nuevas conexiones, tapas, entre otros.). 6. Alimentar el  tablero de control del area. 7. Elaborar oficios, documentos e informes estadisticos de desempeño utilizando herramientas tecnologicas de información y computación. 8.  Verificar la correcta aplicación en el sistema de los ajustes y resoluciones por parte del  operador comercial. 9. Verificar la información soporte para la remuneración de las diferentes actividades desarrolladas por el operador comercial. 10. Preparar las bases de datos de control en el período en evaluación.</t>
  </si>
  <si>
    <t>ELEMENTOS DE PROTECCIÓN PERSONAL DE ACUERDO AL MANUAL DE E.P.P. DE LA EMPRESA</t>
  </si>
  <si>
    <t>Realizar pausas activas</t>
  </si>
  <si>
    <t>Realizar mantenimiento preventivo a las instalaciones electricas del área con el fin de minimizar el riesgo a los funcionarios.</t>
  </si>
  <si>
    <t>Conocer los diferentes canales de comunicación para reportar eventos originados por riesgo público si es posible antes de la ocurrencia y en el caso de materialización el durante y despues del evento.</t>
  </si>
  <si>
    <t>Accidente de Tránsito</t>
  </si>
  <si>
    <t>Realizar pausas activas visuales.</t>
  </si>
  <si>
    <t>Capacitación en manejo de estrés, liderazgo, trabajo en equipo.</t>
  </si>
  <si>
    <t>Dar continuidad al Programa de Riesgo Psicosocial para los funcionarios.</t>
  </si>
  <si>
    <t>Divulgar a todos los funcionarios el plan de emergencia, rutas de evacuación, brigadistas, telefonos de emergencia.</t>
  </si>
  <si>
    <t>Verificar el estado de alcantarillado del lugar, ya que cada vez que hay lluvias fuertes o de larga duración al frente de la sede se inunda</t>
  </si>
  <si>
    <t xml:space="preserve">Administrar y responder por la gestión de las unidades controlables. para optimizar los recursos y evidenciar el cumplimiento de las obligaciones del operador comercial.
</t>
  </si>
  <si>
    <t xml:space="preserve">1.Coordinar la preparación de la información asociada a los resultados de la gestión y elaborar los respectivos informes. 2.Coordinar las reuniones de su área con la periodicidad requerida con los profesionales asignados. Atender las directrices asociadas al seguimiento de los planes de acción definidos. 3.Evaluar el comportamiento de las matrices de hallazgos de las unidades controlables. Analizar la gestión de las unidades controlables y sus recursos, y recomendar al área las acciones que correspondan. 4.Coordinar y aprobar la medición de los estándares de servicio asociados a las unidades controlables a su cargo. 5. Analizar y aprobar las facturas de remuneración de los conceptos asociados a los procesos asignados.6. Atender tutelas, querellas, derechos de petición, acciones populares y demás oficios internos y externos relacionados con la naturaleza de las funciones de su cargo.7. Verificar el trámite a las solicitudes de peticiones, quejas y reclamos de los clientes en el área comercial y operativa.  8.Supervisar el personal a su cargo y dar cabal cumplimiento a las normas y programas de administración de personal establecidos en la Empresa.
</t>
  </si>
  <si>
    <t>Divulgar a todos los funcionarios la importancia del adecuado lavado de manos, autocuidado propio y de las personas que me rodean.</t>
  </si>
  <si>
    <t>Dar continuidad a la realización de Pausas Activas</t>
  </si>
  <si>
    <t xml:space="preserve">Realizar Mantenimiento preventivo y correctivo a las instalaciones de la sede, en especial al techo y piso, ya que hay zonas donde hacen falta láminas de techo, el piso presenta desniveles y grietas. </t>
  </si>
  <si>
    <t xml:space="preserve">Realizar Mantenimiento preventivo y correctivo a las instalaciones de la sede, en especial al techo y piso, ya que hay zonas donde hay presencia de humedad, goteras, hacen falta láminas de techo, el piso presenta desniveles y grietas. </t>
  </si>
  <si>
    <t>Verificar el estado de alcantarillado del lugar, ya que cada vez que hay lluvias fuertes o de larga duración ya que al frente de la sede se inunda</t>
  </si>
  <si>
    <t>Realizar mantenimiento al techo de la oficina ya que presenta humedad y goteras.</t>
  </si>
  <si>
    <t>Coordinar con el superior inmediato las actividades del área para el cumplimiento de los objetivos corporativos médiate el seguimiento de las unidades controlables y verificación de los resultados de gestión</t>
  </si>
  <si>
    <t>1.Coordinar la consolidación de la información relacionada con el informe de auditoria del sistema de control de gestión zonal, 2.Recopilar y analizar las estadísticas e indicadores para hacer el seguimiento la gestión comercial, 3.Revisar y consolidar los soportes de facturación del contrato del operador comercial, para garantizar la racionabilidad de la cuenta por remuneración comercial y operativa. 4.Hacer seguimiento a los planes de mejoramiento y controles de advertencia suscritos con los entes de control. 5.Elaborar y efectuar el seguimiento del presupuesto de ingresos y gastos. 6.Coordinar las reuniones con la heroicidad requerida de los objetos de control asignados preparar las ayudas de memoria para identifica y evaluar la gestión. 7.Realizar las pruebas asignadas del sistema de gestión y control.</t>
  </si>
  <si>
    <t>Evaluar y hacer seguimiento a los objetos de control asociados a las unidades controlables para emitir resultados de la gestion.</t>
  </si>
  <si>
    <t>1.  Administrar y dirigir los objetos controlables a su cargo con el proposito de generar informes y
calcular los indicadores asociados. 2.  Efectuar seguimiento a los planes de accion presentados con el fin de reporter los resultados del mismo. 3.  Atender los requerimientos de los entes de control asignados y preparar Ia documentacion y evaluar la gestion realizada sobre los mismos.
4.  Proponer medidas correctivas a los objetos de control.5.  Mantener  actualizado  el  tablero  de  control  de  indicadores  con  el  fin  de  asegurar  la disponibilidad de la informacion. 6.  Elaborar informes sobre la gestion de los objetos de control a su cargo. 7.  Administrar los procesos del operador comercial con el objetivo de optimizar los recursos y asegurar el cumplimiento de las obligaciones del mismo.</t>
  </si>
  <si>
    <t>1.  Extractar la totalidad de los eventos de cada actividad del periodo en evaluación. 2. Programar inspecciones a terreno que requiera el objeto controlable 3. Generar una base de datos con la informacion recolectada en terreno. 4. Verificar la veracidad de los parametros comerciales para calificar cada evento. 5.  Verificar el cargue en el sistema de los diferentes eventos comerciales (medidores, cajillas, nuevas conexiones, tapas, entre otros.). 6. Alimentar el  tablero de control del area. 7. Elaborar oficios, documentos e informes estadisticos de desempeno utilizando herramientas tecnologicas de informacion y computación. 8.  Verificar la correcta aplicacion en el sistema de los ajustes y resoluciones par parte del  operador comercial. 9. Verificar la informacion soporte para la remuneración de las diferentes  actividades desarrolladas por el operador comercial. 10. Preparar las bases de datos de control en el periodo en evaluacion.</t>
  </si>
  <si>
    <t>Coordinar y controlar operativamente los programas, proyectos o actividades, para mejorar la calidad de los procesos que desarrolla el area.</t>
  </si>
  <si>
    <t>1.  Verificar y comparar la situacion real del predio y la informacion existente en la base de datos de la Empresa.2.  Supervisar el desempeño y la ejecucion de los procedimientos de las cuadrillas en terreno. 3.  Realizar la inspeccion a instalaciones domiciliarias. 4.  Generar cifras estadisticas de control, con el fin de realizar seguimiento a la aplicacion de consumos, multas, sanciones, lecluras, suspensiones y de toda aquella informacion que se genere.5.  Efectuar control y seguimiento a los indicadores establecidos, para los procesos que se le 
 encomienden. 6.  Elaborar informes con el fin de reportar al superior inmediato las inconsistencias e irregularidades   en desarrollo de las funciones que desempeñe.</t>
  </si>
  <si>
    <t>Dar a conocer a los funcionarios los diferentes riesgos a los cuales se encuentran expuestos cuando realizan actividades fuera de las instalaciones de la empresa de Acueducto, ya sea en zona pública y/o predios a visitar.</t>
  </si>
  <si>
    <t>Dar a conocer a los funcionarios los diferentes riesgos a los cuales se encuentran expuestos cuando realizan actividades fuera de las instalaciones de la empresa de Acueducto, ya sea en zona pública y/o predios a visitar.
Dar a conocer a los funcionarios la importancia del adecuado lavado de manos.</t>
  </si>
  <si>
    <t>Capacitar a los funcionarios en el uso, cuidado, mantenimiento e importancia de los EPP.</t>
  </si>
  <si>
    <t>Realizar Pausas Activas.</t>
  </si>
  <si>
    <t>Capacitación a los funcionarios en autocuidado en el manejo de herramientas manuales, máquinas y/o equipos.</t>
  </si>
  <si>
    <t>Dar a conocer a todos los funcionarios las rutas de evacuación, salidas de emergencia, brigadistas.</t>
  </si>
  <si>
    <t>Verificar en el sistema comercial Ia calidad de los procesos operativos comerciales, para soportar el proceso de interventoria de los contratos especiales de gestion.</t>
  </si>
  <si>
    <r>
      <t xml:space="preserve">1.  Actualizar Ia informacion en las bases de datos del periodo de evaluacion del proceso
comercial  2.  Programar inspecciones a terreno que requiera el sistema de control de gestion zonal y  alimentar los resultados en la base de datos de interventoria 3.  Verificar el  cobra en el  sistema  de informacion comercial de los diferentes eventos comerciales  (medidores, cajillas, nuevas conexiones tapas), y elaborar el reporte con los hallazgos. 4.  Preparar la  informacion  de  actividades  operativas en  el  periodo en evaluacion  para   cuantificar la remuneracion de las actividades comerciales y actualizar el tablero de control   del area. 5.  Ejecutar la inspeccion a las ordenes de trabajo de la gestion operativo comercial, resultantes  del proceso de interventoria comercial para recolectar la informacion en terreno de acuerdo   con los requisitos minimos establecidos por la Empresa. 6.  Verificar las revisiones a las instalaciones internas del proceso de interventoria comercial,  7.  Reporter posibles derivaciones fraudulentas detectadas en terreno en desarrollo de la   interventoria a los procesos comerciales. 8.  Consolidar la informacion resultante de cada inspeccion en terreno 9.  Conducir el vehiculo o equipo asignado, segun las Ordenes recibidas, dentro o fuera del sector urbano y siempre por las vias con el fin de ejecutar las labores asignadas </t>
    </r>
    <r>
      <rPr>
        <b/>
        <i/>
        <sz val="10"/>
        <rFont val="Arial"/>
        <family val="2"/>
      </rPr>
      <t>Auxiliar Operativo 41</t>
    </r>
  </si>
  <si>
    <t xml:space="preserve">Realizar Mantenimiento preventivo y correctivo a las instalaciones de la sede, en especial al techo y piso, ya que hay zonas donde hay presencia de humedad ,faltan láminas de techo, el piso presenta desniveles y grietas. </t>
  </si>
  <si>
    <r>
      <t xml:space="preserve">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seguimiento y control. </t>
    </r>
    <r>
      <rPr>
        <b/>
        <i/>
        <sz val="10"/>
        <rFont val="Arial"/>
        <family val="2"/>
      </rPr>
      <t>Secretaria- tecnico nivel 42</t>
    </r>
  </si>
  <si>
    <t>Dar a conocer a todos los funcionarios las rutas de evacuación, salidas de emergencia, puntos de encuentro y brigadistas.</t>
  </si>
  <si>
    <t>Lectura y toma de datos de medidores según ruta asignada.</t>
  </si>
  <si>
    <t>Realizar inspección y revisión a los medidores de los predios que fueron asigandos según la ruta a recorrer en la ciudad.
Se toman datos de registro de medidores
Informar oportunamente sobre los inconvenientes encontrados al superior inmediato.</t>
  </si>
  <si>
    <t>DIVISIÓN OPERACIÓN COMERCIAL ZONA 2 - GESTIÓN MEDIDORES</t>
  </si>
  <si>
    <t>DIVISIÓN OPERACIÓN COMERCIAL ZONA 2 - CARTERA OPERATIVA</t>
  </si>
  <si>
    <t>DIVISIÓN OPERACIÓN COMERCIAL ZONA 2 - SOLICITUDES</t>
  </si>
  <si>
    <t>Cambiar y reparar accesorios de las válvulas y tuberías con el fin de adelantar los trabajos de mantenimiento para reestablecer el suministro de agua al sector afectado.
Ejecutar las excavaciones para localizar los daños que se presenten en las redes locales de acueducto, operando equipos tales como sistemas de bombeo, entre otros para garantizar la continuidad del servicio.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</si>
  <si>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</si>
  <si>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DIVISIÓN OPERACIÓN COMERCIAL ZONA 2 - MEDICIÓN</t>
  </si>
  <si>
    <t xml:space="preserve">Realizar reparto de facturas a los predios por los diferentes lugares asinados en la ruta.
Entrega de volantes con el día en el  cual el funcionario ira a realizar la revisión interna del predio para que los usuarios se encuentren y poder solucionar o verficar la anomalia que se presenta. </t>
  </si>
  <si>
    <t>Reparto de facturas
Volanteo de las visitas que los funcionarios van a realizar en los diferentes predios para la realziación de las revisiones internas</t>
  </si>
  <si>
    <t>ELABORACIÓN                                            ACTUALIZACIÓN                                               FECHA: 12 DE ABRIL DE 2017</t>
  </si>
  <si>
    <t>CENTRO DE TRABAJO Y/O PROCESO: DIRECCIÓN SERVICIO COMERCIAL ZONA 2</t>
  </si>
  <si>
    <t>NOMBRE CENTRO DE TRABAJO Y/O PROCESO: DIVISIÓN OPERACIÓN COMERCIAL ZONA 2</t>
  </si>
  <si>
    <t>DIVISIÓN OPERACIÓN COMERCIAL ZONA 2 - ADMINISTRATIVO</t>
  </si>
  <si>
    <t>CENTRO DE TRABAJO Y/O PROCESO: DIRECCIÓN COMERCIAL ZONA 2</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</si>
</sst>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6"/>
      <color theme="1"/>
      <name val="Arial"/>
      <family val="2"/>
    </font>
    <font>
      <b/>
      <i/>
      <sz val="10"/>
      <name val="Arial"/>
      <family val="2"/>
    </font>
    <font>
      <b/>
      <sz val="10"/>
      <color theme="1"/>
      <name val="Arial"/>
      <family val="2"/>
    </font>
    <font>
      <sz val="11"/>
      <color theme="1"/>
      <name val="Calibri"/>
      <family val="2"/>
    </font>
  </fonts>
  <fills count="11">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9" tint="0.39998000860214233"/>
        <bgColor indexed="64"/>
      </patternFill>
    </fill>
    <fill>
      <patternFill patternType="solid">
        <fgColor theme="8" tint="0.39998000860214233"/>
        <bgColor indexed="64"/>
      </patternFill>
    </fill>
    <fill>
      <patternFill patternType="solid">
        <fgColor theme="7" tint="0.39998000860214233"/>
        <bgColor indexed="64"/>
      </patternFill>
    </fill>
  </fills>
  <borders count="34">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thin"/>
    </border>
    <border>
      <left style="thin"/>
      <right/>
      <top style="medium"/>
      <bottom style="thin"/>
    </border>
    <border>
      <left style="thin"/>
      <right/>
      <top style="thin"/>
      <bottom style="thin"/>
    </border>
    <border>
      <left style="thin"/>
      <right/>
      <top style="thin"/>
      <bottom style="medium"/>
    </border>
    <border>
      <left style="medium"/>
      <right style="medium"/>
      <top style="medium"/>
      <bottom/>
    </border>
    <border>
      <left style="medium"/>
      <right style="medium"/>
      <top/>
      <bottom/>
    </border>
    <border>
      <left/>
      <right style="medium"/>
      <top style="thin"/>
      <bottom style="thin"/>
    </border>
    <border>
      <left style="medium"/>
      <right/>
      <top/>
      <bottom style="thin"/>
    </border>
    <border>
      <left/>
      <right style="medium"/>
      <top/>
      <bottom/>
    </border>
    <border>
      <left style="thin"/>
      <right/>
      <top/>
      <bottom style="thin"/>
    </border>
    <border>
      <left style="thin"/>
      <right style="thin"/>
      <top style="medium"/>
      <bottom style="thin"/>
    </border>
    <border>
      <left/>
      <right style="medium"/>
      <top style="medium"/>
      <bottom style="thin"/>
    </border>
    <border>
      <left style="medium"/>
      <right style="medium"/>
      <top/>
      <bottom style="medium"/>
    </border>
    <border>
      <left style="medium"/>
      <right style="medium"/>
      <top style="thin"/>
      <bottom/>
    </border>
    <border>
      <left style="thin"/>
      <right/>
      <top style="thin"/>
      <bottom/>
    </border>
    <border>
      <left style="medium"/>
      <right/>
      <top style="medium"/>
      <bottom/>
    </border>
    <border>
      <left style="medium"/>
      <right/>
      <top/>
      <bottom/>
    </border>
    <border>
      <left style="medium"/>
      <right/>
      <top/>
      <bottom style="medium"/>
    </border>
    <border>
      <left style="medium"/>
      <right/>
      <top style="medium"/>
      <bottom style="thin"/>
    </border>
    <border>
      <left/>
      <right/>
      <top style="medium"/>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299">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2"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1" fillId="3" borderId="4" xfId="0" applyFont="1" applyFill="1" applyBorder="1" applyAlignment="1">
      <alignment horizontal="justify" vertical="center" wrapText="1"/>
    </xf>
    <xf numFmtId="0" fontId="3" fillId="4" borderId="5" xfId="0" applyFont="1" applyFill="1" applyBorder="1" applyAlignment="1" applyProtection="1">
      <alignment horizontal="center" vertical="center" wrapText="1"/>
      <protection locked="0"/>
    </xf>
    <xf numFmtId="0" fontId="2" fillId="3" borderId="6" xfId="0" applyFont="1" applyFill="1" applyBorder="1" applyAlignment="1">
      <alignment vertical="center" wrapText="1"/>
    </xf>
    <xf numFmtId="0" fontId="2" fillId="3"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1" fillId="3" borderId="6" xfId="0" applyFont="1" applyFill="1" applyBorder="1" applyAlignment="1">
      <alignment horizontal="center" vertical="center" wrapText="1"/>
    </xf>
    <xf numFmtId="0" fontId="4" fillId="3" borderId="6" xfId="0" applyFont="1" applyFill="1" applyBorder="1" applyAlignment="1">
      <alignment horizontal="center" vertical="center"/>
    </xf>
    <xf numFmtId="0" fontId="1" fillId="3" borderId="6" xfId="0" applyFont="1" applyFill="1" applyBorder="1" applyAlignment="1">
      <alignment horizontal="justify" vertical="center" wrapText="1"/>
    </xf>
    <xf numFmtId="0" fontId="0" fillId="5" borderId="0" xfId="0" applyFill="1"/>
    <xf numFmtId="0" fontId="9" fillId="6" borderId="7" xfId="28" applyFont="1" applyFill="1" applyBorder="1" applyAlignment="1">
      <alignment horizontal="center"/>
      <protection/>
    </xf>
    <xf numFmtId="0" fontId="9" fillId="0" borderId="8" xfId="28" applyFont="1" applyFill="1" applyBorder="1" applyAlignment="1">
      <alignment wrapText="1"/>
      <protection/>
    </xf>
    <xf numFmtId="0" fontId="9" fillId="5" borderId="8" xfId="28" applyFont="1" applyFill="1" applyBorder="1" applyAlignment="1">
      <alignment wrapText="1"/>
      <protection/>
    </xf>
    <xf numFmtId="0" fontId="0" fillId="3" borderId="9" xfId="0" applyFill="1" applyBorder="1" applyAlignment="1">
      <alignment horizontal="center" vertical="center" wrapText="1"/>
    </xf>
    <xf numFmtId="0" fontId="0" fillId="3" borderId="3" xfId="0" applyFill="1" applyBorder="1" applyAlignment="1">
      <alignment horizontal="center" vertical="center" wrapText="1"/>
    </xf>
    <xf numFmtId="0" fontId="5" fillId="0" borderId="10" xfId="0" applyFont="1" applyBorder="1" applyAlignment="1" applyProtection="1">
      <alignment horizontal="center" vertical="center" wrapText="1" shrinkToFit="1"/>
      <protection/>
    </xf>
    <xf numFmtId="0" fontId="5" fillId="0" borderId="11" xfId="0" applyFont="1" applyBorder="1" applyAlignment="1" applyProtection="1">
      <alignment horizontal="center" vertical="center" wrapText="1" shrinkToFit="1"/>
      <protection/>
    </xf>
    <xf numFmtId="0" fontId="5" fillId="0" borderId="9"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3" borderId="4" xfId="0" applyFill="1" applyBorder="1" applyAlignment="1">
      <alignment horizontal="center" vertical="center" wrapText="1"/>
    </xf>
    <xf numFmtId="0" fontId="5" fillId="0" borderId="12" xfId="0" applyFont="1" applyBorder="1" applyAlignment="1" applyProtection="1">
      <alignment horizontal="center" vertical="center" wrapText="1" shrinkToFit="1"/>
      <protection/>
    </xf>
    <xf numFmtId="0" fontId="5" fillId="0" borderId="4"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3" fillId="4" borderId="5" xfId="0" applyFont="1" applyFill="1" applyBorder="1" applyAlignment="1" applyProtection="1">
      <alignment horizontal="center" vertical="center" wrapText="1"/>
      <protection locked="0"/>
    </xf>
    <xf numFmtId="0" fontId="1" fillId="3" borderId="6" xfId="0" applyFont="1" applyFill="1" applyBorder="1" applyAlignment="1">
      <alignment vertical="center" wrapText="1"/>
    </xf>
    <xf numFmtId="0" fontId="2" fillId="3" borderId="13" xfId="0" applyFont="1" applyFill="1" applyBorder="1" applyAlignment="1">
      <alignment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vertical="center" wrapText="1"/>
    </xf>
    <xf numFmtId="0" fontId="2"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0" fillId="3" borderId="14" xfId="0" applyFill="1" applyBorder="1" applyAlignment="1">
      <alignment horizontal="center" vertical="center" wrapText="1"/>
    </xf>
    <xf numFmtId="0" fontId="2" fillId="3" borderId="1" xfId="0" applyFont="1" applyFill="1" applyBorder="1" applyAlignment="1">
      <alignment horizontal="center" vertical="center" wrapText="1"/>
    </xf>
    <xf numFmtId="0" fontId="3" fillId="4" borderId="13" xfId="0" applyFont="1" applyFill="1" applyBorder="1" applyAlignment="1" applyProtection="1">
      <alignment horizontal="center" vertical="center" wrapText="1"/>
      <protection locked="0"/>
    </xf>
    <xf numFmtId="0" fontId="2" fillId="3" borderId="16" xfId="0" applyFont="1" applyFill="1" applyBorder="1" applyAlignment="1">
      <alignment horizontal="center" vertical="center" wrapText="1"/>
    </xf>
    <xf numFmtId="0" fontId="2" fillId="3" borderId="17" xfId="0" applyFont="1" applyFill="1" applyBorder="1" applyAlignment="1">
      <alignment vertical="center" wrapText="1"/>
    </xf>
    <xf numFmtId="0" fontId="5" fillId="0" borderId="18" xfId="0" applyFont="1" applyBorder="1" applyAlignment="1" applyProtection="1">
      <alignment horizontal="center" vertical="center" wrapText="1" shrinkToFit="1"/>
      <protection/>
    </xf>
    <xf numFmtId="0" fontId="5" fillId="0" borderId="6" xfId="0" applyFont="1" applyBorder="1" applyAlignment="1" applyProtection="1">
      <alignment horizontal="center" vertical="center" wrapText="1" shrinkToFit="1"/>
      <protection/>
    </xf>
    <xf numFmtId="0" fontId="2" fillId="3" borderId="19" xfId="0" applyFont="1" applyFill="1" applyBorder="1" applyAlignment="1">
      <alignment horizontal="center" vertical="center" wrapText="1"/>
    </xf>
    <xf numFmtId="0" fontId="0" fillId="3" borderId="20" xfId="0" applyFill="1" applyBorder="1" applyAlignment="1">
      <alignment horizontal="center" vertical="center" wrapText="1"/>
    </xf>
    <xf numFmtId="0" fontId="1" fillId="3"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4" fillId="3" borderId="9" xfId="0" applyFont="1" applyFill="1" applyBorder="1" applyAlignment="1">
      <alignment horizontal="center" vertical="center"/>
    </xf>
    <xf numFmtId="0" fontId="1" fillId="3" borderId="9" xfId="0" applyFont="1" applyFill="1" applyBorder="1" applyAlignment="1">
      <alignment horizontal="justify" vertical="center" wrapText="1"/>
    </xf>
    <xf numFmtId="0" fontId="2" fillId="3" borderId="9" xfId="0" applyFont="1" applyFill="1" applyBorder="1" applyAlignment="1">
      <alignment vertical="center" wrapText="1"/>
    </xf>
    <xf numFmtId="0" fontId="2" fillId="3" borderId="21" xfId="0" applyFont="1" applyFill="1" applyBorder="1" applyAlignment="1">
      <alignment horizontal="center" vertical="center" wrapText="1"/>
    </xf>
    <xf numFmtId="0" fontId="0" fillId="3" borderId="21" xfId="0" applyFill="1" applyBorder="1" applyAlignment="1">
      <alignment horizontal="center" vertical="center" wrapText="1"/>
    </xf>
    <xf numFmtId="0" fontId="4" fillId="3" borderId="21" xfId="0" applyFont="1" applyFill="1" applyBorder="1" applyAlignment="1">
      <alignment horizontal="center" vertical="center"/>
    </xf>
    <xf numFmtId="0" fontId="2" fillId="3" borderId="21" xfId="0" applyFont="1" applyFill="1" applyBorder="1" applyAlignment="1">
      <alignment vertical="center" wrapText="1"/>
    </xf>
    <xf numFmtId="0" fontId="2" fillId="0" borderId="2" xfId="0" applyFont="1" applyBorder="1" applyAlignment="1">
      <alignment vertical="center"/>
    </xf>
    <xf numFmtId="0" fontId="2" fillId="0" borderId="1" xfId="0" applyFont="1" applyBorder="1" applyAlignment="1">
      <alignment vertical="center"/>
    </xf>
    <xf numFmtId="0" fontId="1" fillId="3" borderId="22" xfId="0" applyFont="1" applyFill="1" applyBorder="1" applyAlignment="1">
      <alignment horizontal="center" vertical="center" wrapText="1"/>
    </xf>
    <xf numFmtId="0" fontId="4" fillId="3" borderId="22" xfId="0" applyFont="1" applyFill="1" applyBorder="1" applyAlignment="1">
      <alignment horizontal="center" vertical="center"/>
    </xf>
    <xf numFmtId="0" fontId="4" fillId="3" borderId="14" xfId="0" applyFont="1" applyFill="1" applyBorder="1" applyAlignment="1">
      <alignment horizontal="center" vertical="center"/>
    </xf>
    <xf numFmtId="0" fontId="0" fillId="3" borderId="22" xfId="0" applyFill="1" applyBorder="1" applyAlignment="1">
      <alignment horizontal="center" vertical="center" wrapText="1"/>
    </xf>
    <xf numFmtId="0" fontId="1" fillId="3" borderId="22" xfId="0" applyFont="1" applyFill="1" applyBorder="1" applyAlignment="1">
      <alignment horizontal="justify" vertical="center" wrapText="1"/>
    </xf>
    <xf numFmtId="0" fontId="2" fillId="3" borderId="22" xfId="0" applyFont="1" applyFill="1" applyBorder="1" applyAlignment="1">
      <alignment vertical="center" wrapText="1"/>
    </xf>
    <xf numFmtId="0" fontId="0" fillId="7" borderId="9" xfId="0" applyFill="1" applyBorder="1" applyAlignment="1">
      <alignment horizontal="center" vertical="center" wrapText="1"/>
    </xf>
    <xf numFmtId="0" fontId="2" fillId="7" borderId="9"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4" fillId="7" borderId="9" xfId="0" applyFont="1" applyFill="1" applyBorder="1" applyAlignment="1">
      <alignment horizontal="center" vertical="center"/>
    </xf>
    <xf numFmtId="0" fontId="5" fillId="7" borderId="10" xfId="0" applyFont="1" applyFill="1" applyBorder="1" applyAlignment="1" applyProtection="1">
      <alignment horizontal="center" vertical="center" wrapText="1" shrinkToFit="1"/>
      <protection/>
    </xf>
    <xf numFmtId="0" fontId="5" fillId="7" borderId="9" xfId="0" applyFont="1" applyFill="1" applyBorder="1" applyAlignment="1" applyProtection="1">
      <alignment horizontal="center" vertical="center" wrapText="1" shrinkToFit="1"/>
      <protection/>
    </xf>
    <xf numFmtId="0" fontId="1" fillId="7" borderId="9" xfId="0" applyFont="1" applyFill="1" applyBorder="1" applyAlignment="1">
      <alignment horizontal="justify" vertical="center" wrapText="1"/>
    </xf>
    <xf numFmtId="0" fontId="2" fillId="7" borderId="9" xfId="0" applyFont="1" applyFill="1" applyBorder="1" applyAlignment="1">
      <alignment vertical="center" wrapText="1"/>
    </xf>
    <xf numFmtId="0" fontId="0" fillId="7" borderId="6" xfId="0" applyFill="1" applyBorder="1" applyAlignment="1">
      <alignment horizontal="center" vertical="center" wrapText="1"/>
    </xf>
    <xf numFmtId="0" fontId="2" fillId="7" borderId="6"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4" fillId="7" borderId="6" xfId="0" applyFont="1" applyFill="1" applyBorder="1" applyAlignment="1">
      <alignment horizontal="center" vertical="center"/>
    </xf>
    <xf numFmtId="0" fontId="0" fillId="7" borderId="3" xfId="0" applyFill="1" applyBorder="1" applyAlignment="1">
      <alignment horizontal="center" vertical="center" wrapText="1"/>
    </xf>
    <xf numFmtId="0" fontId="5" fillId="7" borderId="11" xfId="0" applyFont="1" applyFill="1" applyBorder="1" applyAlignment="1" applyProtection="1">
      <alignment horizontal="center" vertical="center" wrapText="1" shrinkToFit="1"/>
      <protection/>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2" fillId="7" borderId="6" xfId="0" applyFont="1" applyFill="1" applyBorder="1" applyAlignment="1">
      <alignment vertical="center" wrapText="1"/>
    </xf>
    <xf numFmtId="0" fontId="0" fillId="7" borderId="21" xfId="0" applyFill="1" applyBorder="1" applyAlignment="1">
      <alignment horizontal="center" vertical="center" wrapText="1"/>
    </xf>
    <xf numFmtId="0" fontId="2" fillId="7" borderId="2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4" fillId="7" borderId="4" xfId="0" applyFont="1" applyFill="1" applyBorder="1" applyAlignment="1">
      <alignment horizontal="center" vertical="center"/>
    </xf>
    <xf numFmtId="0" fontId="4" fillId="7" borderId="21" xfId="0" applyFont="1" applyFill="1" applyBorder="1" applyAlignment="1">
      <alignment horizontal="center" vertical="center"/>
    </xf>
    <xf numFmtId="0" fontId="0" fillId="7" borderId="4" xfId="0" applyFill="1" applyBorder="1" applyAlignment="1">
      <alignment horizontal="center" vertical="center" wrapText="1"/>
    </xf>
    <xf numFmtId="0" fontId="5" fillId="7" borderId="12" xfId="0" applyFont="1" applyFill="1" applyBorder="1" applyAlignment="1" applyProtection="1">
      <alignment horizontal="center" vertical="center" wrapText="1" shrinkToFit="1"/>
      <protection/>
    </xf>
    <xf numFmtId="0" fontId="5" fillId="7" borderId="4" xfId="0" applyFont="1" applyFill="1" applyBorder="1" applyAlignment="1" applyProtection="1">
      <alignment horizontal="center" vertical="center" wrapText="1" shrinkToFit="1"/>
      <protection/>
    </xf>
    <xf numFmtId="0" fontId="1" fillId="7" borderId="4" xfId="0" applyFont="1" applyFill="1" applyBorder="1" applyAlignment="1">
      <alignment horizontal="justify" vertical="center" wrapText="1"/>
    </xf>
    <xf numFmtId="0" fontId="2" fillId="7" borderId="4" xfId="0" applyFont="1" applyFill="1" applyBorder="1" applyAlignment="1">
      <alignment vertical="center" wrapText="1"/>
    </xf>
    <xf numFmtId="0" fontId="2" fillId="7" borderId="21" xfId="0" applyFont="1" applyFill="1" applyBorder="1" applyAlignment="1">
      <alignment vertical="center" wrapText="1"/>
    </xf>
    <xf numFmtId="0" fontId="1" fillId="7" borderId="6" xfId="0" applyFont="1" applyFill="1" applyBorder="1" applyAlignment="1">
      <alignment horizontal="center" vertical="center" wrapText="1"/>
    </xf>
    <xf numFmtId="0" fontId="1" fillId="7" borderId="6" xfId="0" applyFont="1" applyFill="1" applyBorder="1" applyAlignment="1">
      <alignment horizontal="justify" vertical="center" wrapText="1"/>
    </xf>
    <xf numFmtId="0" fontId="2" fillId="7" borderId="14" xfId="0" applyFont="1" applyFill="1" applyBorder="1" applyAlignment="1">
      <alignment horizontal="center" vertical="center" wrapText="1"/>
    </xf>
    <xf numFmtId="0" fontId="0" fillId="7" borderId="14" xfId="0" applyFill="1" applyBorder="1" applyAlignment="1">
      <alignment horizontal="center" vertical="center" wrapText="1"/>
    </xf>
    <xf numFmtId="0" fontId="1" fillId="7" borderId="22" xfId="0" applyFont="1" applyFill="1" applyBorder="1" applyAlignment="1">
      <alignment horizontal="center" vertical="center" wrapText="1"/>
    </xf>
    <xf numFmtId="0" fontId="4" fillId="7" borderId="22" xfId="0" applyFont="1" applyFill="1" applyBorder="1" applyAlignment="1">
      <alignment horizontal="center" vertical="center"/>
    </xf>
    <xf numFmtId="0" fontId="4" fillId="7" borderId="14" xfId="0" applyFont="1" applyFill="1" applyBorder="1" applyAlignment="1">
      <alignment horizontal="center" vertical="center"/>
    </xf>
    <xf numFmtId="0" fontId="0" fillId="7" borderId="22" xfId="0" applyFill="1" applyBorder="1" applyAlignment="1">
      <alignment horizontal="center" vertical="center" wrapText="1"/>
    </xf>
    <xf numFmtId="0" fontId="5" fillId="7" borderId="23" xfId="0" applyFont="1" applyFill="1" applyBorder="1" applyAlignment="1" applyProtection="1">
      <alignment horizontal="center" vertical="center" wrapText="1" shrinkToFit="1"/>
      <protection/>
    </xf>
    <xf numFmtId="0" fontId="5" fillId="7" borderId="22" xfId="0" applyFont="1" applyFill="1" applyBorder="1" applyAlignment="1" applyProtection="1">
      <alignment horizontal="center" vertical="center" wrapText="1" shrinkToFit="1"/>
      <protection/>
    </xf>
    <xf numFmtId="0" fontId="1" fillId="7" borderId="22" xfId="0" applyFont="1" applyFill="1" applyBorder="1" applyAlignment="1">
      <alignment horizontal="justify" vertical="center" wrapText="1"/>
    </xf>
    <xf numFmtId="0" fontId="2" fillId="7" borderId="22" xfId="0" applyFont="1" applyFill="1" applyBorder="1" applyAlignment="1">
      <alignment vertical="center" wrapText="1"/>
    </xf>
    <xf numFmtId="0" fontId="2" fillId="7" borderId="14" xfId="0" applyFont="1" applyFill="1" applyBorder="1" applyAlignment="1">
      <alignment vertical="center" wrapText="1"/>
    </xf>
    <xf numFmtId="0" fontId="5" fillId="3" borderId="10" xfId="0" applyFont="1" applyFill="1" applyBorder="1" applyAlignment="1" applyProtection="1">
      <alignment horizontal="center" vertical="center" wrapText="1" shrinkToFit="1"/>
      <protection/>
    </xf>
    <xf numFmtId="0" fontId="5" fillId="3" borderId="9" xfId="0" applyFont="1" applyFill="1" applyBorder="1" applyAlignment="1" applyProtection="1">
      <alignment horizontal="center" vertical="center" wrapText="1" shrinkToFit="1"/>
      <protection/>
    </xf>
    <xf numFmtId="0" fontId="5" fillId="3" borderId="11" xfId="0" applyFont="1" applyFill="1" applyBorder="1" applyAlignment="1" applyProtection="1">
      <alignment horizontal="center" vertical="center" wrapText="1" shrinkToFit="1"/>
      <protection/>
    </xf>
    <xf numFmtId="0" fontId="5" fillId="3" borderId="3" xfId="0" applyFont="1" applyFill="1" applyBorder="1" applyAlignment="1" applyProtection="1">
      <alignment horizontal="center" vertical="center" wrapText="1" shrinkToFit="1"/>
      <protection/>
    </xf>
    <xf numFmtId="0" fontId="5" fillId="3" borderId="23" xfId="0" applyFont="1" applyFill="1" applyBorder="1" applyAlignment="1" applyProtection="1">
      <alignment horizontal="center" vertical="center" wrapText="1" shrinkToFit="1"/>
      <protection/>
    </xf>
    <xf numFmtId="0" fontId="5" fillId="3" borderId="22" xfId="0" applyFont="1" applyFill="1" applyBorder="1" applyAlignment="1" applyProtection="1">
      <alignment horizontal="center" vertical="center" wrapText="1" shrinkToFit="1"/>
      <protection/>
    </xf>
    <xf numFmtId="0" fontId="1" fillId="7" borderId="13" xfId="0" applyFont="1" applyFill="1" applyBorder="1" applyAlignment="1">
      <alignment horizontal="center" vertical="center" wrapText="1"/>
    </xf>
    <xf numFmtId="0" fontId="1" fillId="3" borderId="9" xfId="0" applyFont="1" applyFill="1" applyBorder="1" applyAlignment="1" applyProtection="1">
      <alignment horizontal="center" vertical="center" wrapText="1"/>
      <protection locked="0"/>
    </xf>
    <xf numFmtId="0" fontId="3" fillId="0" borderId="0" xfId="0" applyFont="1" applyBorder="1" applyAlignment="1">
      <alignment horizontal="left" vertical="center"/>
    </xf>
    <xf numFmtId="0" fontId="3" fillId="4" borderId="5" xfId="0" applyFont="1" applyFill="1" applyBorder="1" applyAlignment="1" applyProtection="1">
      <alignment horizontal="center" vertical="center" wrapText="1"/>
      <protection locked="0"/>
    </xf>
    <xf numFmtId="0" fontId="2" fillId="3" borderId="2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0" fillId="8" borderId="9" xfId="0" applyFill="1" applyBorder="1" applyAlignment="1">
      <alignment horizontal="center" vertical="center" wrapText="1"/>
    </xf>
    <xf numFmtId="0" fontId="1" fillId="8" borderId="9" xfId="0" applyFont="1" applyFill="1" applyBorder="1" applyAlignment="1">
      <alignment horizontal="center" vertical="center" wrapText="1"/>
    </xf>
    <xf numFmtId="0" fontId="4" fillId="8" borderId="9" xfId="0" applyFont="1" applyFill="1" applyBorder="1" applyAlignment="1">
      <alignment horizontal="center" vertical="center"/>
    </xf>
    <xf numFmtId="0" fontId="5" fillId="8" borderId="10" xfId="0" applyFont="1" applyFill="1" applyBorder="1" applyAlignment="1" applyProtection="1">
      <alignment horizontal="center" vertical="center" wrapText="1" shrinkToFit="1"/>
      <protection/>
    </xf>
    <xf numFmtId="0" fontId="5" fillId="8" borderId="9" xfId="0" applyFont="1" applyFill="1" applyBorder="1" applyAlignment="1" applyProtection="1">
      <alignment horizontal="center" vertical="center" wrapText="1" shrinkToFit="1"/>
      <protection/>
    </xf>
    <xf numFmtId="0" fontId="1" fillId="8" borderId="9" xfId="0" applyFont="1" applyFill="1" applyBorder="1" applyAlignment="1">
      <alignment horizontal="justify" vertical="center" wrapText="1"/>
    </xf>
    <xf numFmtId="0" fontId="2" fillId="8" borderId="9" xfId="0" applyFont="1" applyFill="1" applyBorder="1" applyAlignment="1">
      <alignment vertical="center" wrapText="1"/>
    </xf>
    <xf numFmtId="0" fontId="2" fillId="8" borderId="6" xfId="0" applyFont="1" applyFill="1" applyBorder="1" applyAlignment="1">
      <alignment horizontal="center" vertical="center" wrapText="1"/>
    </xf>
    <xf numFmtId="0" fontId="0" fillId="8" borderId="6" xfId="0" applyFill="1" applyBorder="1" applyAlignment="1">
      <alignment horizontal="center" vertical="center" wrapText="1"/>
    </xf>
    <xf numFmtId="0" fontId="1" fillId="8" borderId="3" xfId="0" applyFont="1" applyFill="1" applyBorder="1" applyAlignment="1">
      <alignment horizontal="center" vertical="center" wrapText="1"/>
    </xf>
    <xf numFmtId="0" fontId="4" fillId="8" borderId="3" xfId="0" applyFont="1" applyFill="1" applyBorder="1" applyAlignment="1">
      <alignment horizontal="center" vertical="center"/>
    </xf>
    <xf numFmtId="0" fontId="4" fillId="8" borderId="6" xfId="0" applyFont="1" applyFill="1" applyBorder="1" applyAlignment="1">
      <alignment horizontal="center" vertical="center"/>
    </xf>
    <xf numFmtId="0" fontId="0" fillId="8" borderId="3" xfId="0" applyFill="1" applyBorder="1" applyAlignment="1">
      <alignment horizontal="center" vertical="center" wrapText="1"/>
    </xf>
    <xf numFmtId="0" fontId="5" fillId="8" borderId="11" xfId="0" applyFont="1" applyFill="1" applyBorder="1" applyAlignment="1" applyProtection="1">
      <alignment horizontal="center" vertical="center" wrapText="1" shrinkToFit="1"/>
      <protection/>
    </xf>
    <xf numFmtId="0" fontId="5" fillId="8" borderId="3" xfId="0" applyFont="1" applyFill="1" applyBorder="1" applyAlignment="1" applyProtection="1">
      <alignment horizontal="center" vertical="center" wrapText="1" shrinkToFit="1"/>
      <protection/>
    </xf>
    <xf numFmtId="0" fontId="1" fillId="8" borderId="3" xfId="0" applyFont="1" applyFill="1" applyBorder="1" applyAlignment="1">
      <alignment horizontal="justify" vertical="center" wrapText="1"/>
    </xf>
    <xf numFmtId="0" fontId="2" fillId="8" borderId="3" xfId="0" applyFont="1" applyFill="1" applyBorder="1" applyAlignment="1">
      <alignment vertical="center" wrapText="1"/>
    </xf>
    <xf numFmtId="0" fontId="2" fillId="8" borderId="6" xfId="0" applyFont="1" applyFill="1" applyBorder="1" applyAlignment="1">
      <alignment vertical="center" wrapText="1"/>
    </xf>
    <xf numFmtId="0" fontId="2" fillId="8" borderId="21" xfId="0" applyFont="1" applyFill="1" applyBorder="1" applyAlignment="1">
      <alignment horizontal="center" vertical="center" wrapText="1"/>
    </xf>
    <xf numFmtId="0" fontId="0" fillId="8" borderId="21" xfId="0" applyFill="1" applyBorder="1" applyAlignment="1">
      <alignment horizontal="center" vertical="center" wrapText="1"/>
    </xf>
    <xf numFmtId="0" fontId="1" fillId="8" borderId="4" xfId="0" applyFont="1" applyFill="1" applyBorder="1" applyAlignment="1">
      <alignment horizontal="center" vertical="center" wrapText="1"/>
    </xf>
    <xf numFmtId="0" fontId="4" fillId="8" borderId="4" xfId="0" applyFont="1" applyFill="1" applyBorder="1" applyAlignment="1">
      <alignment horizontal="center" vertical="center"/>
    </xf>
    <xf numFmtId="0" fontId="4" fillId="8" borderId="21" xfId="0" applyFont="1" applyFill="1" applyBorder="1" applyAlignment="1">
      <alignment horizontal="center" vertical="center"/>
    </xf>
    <xf numFmtId="0" fontId="0" fillId="8" borderId="4" xfId="0" applyFill="1" applyBorder="1" applyAlignment="1">
      <alignment horizontal="center" vertical="center" wrapText="1"/>
    </xf>
    <xf numFmtId="0" fontId="5" fillId="8" borderId="12" xfId="0" applyFont="1" applyFill="1" applyBorder="1" applyAlignment="1" applyProtection="1">
      <alignment horizontal="center" vertical="center" wrapText="1" shrinkToFit="1"/>
      <protection/>
    </xf>
    <xf numFmtId="0" fontId="5" fillId="8" borderId="4" xfId="0" applyFont="1" applyFill="1" applyBorder="1" applyAlignment="1" applyProtection="1">
      <alignment horizontal="center" vertical="center" wrapText="1" shrinkToFit="1"/>
      <protection/>
    </xf>
    <xf numFmtId="0" fontId="1" fillId="8" borderId="4" xfId="0" applyFont="1" applyFill="1" applyBorder="1" applyAlignment="1">
      <alignment horizontal="justify" vertical="center" wrapText="1"/>
    </xf>
    <xf numFmtId="0" fontId="2" fillId="8" borderId="4" xfId="0" applyFont="1" applyFill="1" applyBorder="1" applyAlignment="1">
      <alignment vertical="center" wrapText="1"/>
    </xf>
    <xf numFmtId="0" fontId="2" fillId="8" borderId="21" xfId="0" applyFont="1" applyFill="1" applyBorder="1" applyAlignment="1">
      <alignment vertical="center" wrapText="1"/>
    </xf>
    <xf numFmtId="0" fontId="2" fillId="9" borderId="9" xfId="0" applyFont="1" applyFill="1" applyBorder="1" applyAlignment="1">
      <alignment horizontal="center" vertical="center" wrapText="1"/>
    </xf>
    <xf numFmtId="0" fontId="0" fillId="9" borderId="9" xfId="0" applyFill="1" applyBorder="1" applyAlignment="1">
      <alignment horizontal="center" vertical="center" wrapText="1"/>
    </xf>
    <xf numFmtId="0" fontId="1" fillId="9" borderId="9" xfId="0" applyFont="1" applyFill="1" applyBorder="1" applyAlignment="1">
      <alignment horizontal="center" vertical="center" wrapText="1"/>
    </xf>
    <xf numFmtId="0" fontId="4" fillId="9" borderId="9" xfId="0" applyFont="1" applyFill="1" applyBorder="1" applyAlignment="1">
      <alignment horizontal="center" vertical="center"/>
    </xf>
    <xf numFmtId="0" fontId="5" fillId="9" borderId="10" xfId="0" applyFont="1" applyFill="1" applyBorder="1" applyAlignment="1" applyProtection="1">
      <alignment horizontal="center" vertical="center" wrapText="1" shrinkToFit="1"/>
      <protection/>
    </xf>
    <xf numFmtId="0" fontId="5" fillId="9" borderId="9" xfId="0" applyFont="1" applyFill="1" applyBorder="1" applyAlignment="1" applyProtection="1">
      <alignment horizontal="center" vertical="center" wrapText="1" shrinkToFit="1"/>
      <protection/>
    </xf>
    <xf numFmtId="0" fontId="1" fillId="9" borderId="9" xfId="0" applyFont="1" applyFill="1" applyBorder="1" applyAlignment="1">
      <alignment horizontal="justify" vertical="center" wrapText="1"/>
    </xf>
    <xf numFmtId="0" fontId="2" fillId="9" borderId="9" xfId="0" applyFont="1" applyFill="1" applyBorder="1" applyAlignment="1">
      <alignment vertical="center" wrapText="1"/>
    </xf>
    <xf numFmtId="0" fontId="2" fillId="9" borderId="6" xfId="0" applyFont="1" applyFill="1" applyBorder="1" applyAlignment="1">
      <alignment horizontal="center" vertical="center" wrapText="1"/>
    </xf>
    <xf numFmtId="0" fontId="0" fillId="9" borderId="6" xfId="0" applyFill="1" applyBorder="1" applyAlignment="1">
      <alignment horizontal="center" vertical="center" wrapText="1"/>
    </xf>
    <xf numFmtId="0" fontId="1" fillId="9" borderId="3" xfId="0" applyFont="1" applyFill="1" applyBorder="1" applyAlignment="1">
      <alignment horizontal="center" vertical="center" wrapText="1"/>
    </xf>
    <xf numFmtId="0" fontId="4" fillId="9" borderId="3" xfId="0" applyFont="1" applyFill="1" applyBorder="1" applyAlignment="1">
      <alignment horizontal="center" vertical="center"/>
    </xf>
    <xf numFmtId="0" fontId="4" fillId="9" borderId="6" xfId="0" applyFont="1" applyFill="1" applyBorder="1" applyAlignment="1">
      <alignment horizontal="center" vertical="center"/>
    </xf>
    <xf numFmtId="0" fontId="0" fillId="9" borderId="3" xfId="0" applyFill="1" applyBorder="1" applyAlignment="1">
      <alignment horizontal="center" vertical="center" wrapText="1"/>
    </xf>
    <xf numFmtId="0" fontId="5" fillId="9" borderId="11" xfId="0" applyFont="1" applyFill="1" applyBorder="1" applyAlignment="1" applyProtection="1">
      <alignment horizontal="center" vertical="center" wrapText="1" shrinkToFit="1"/>
      <protection/>
    </xf>
    <xf numFmtId="0" fontId="5" fillId="9" borderId="3" xfId="0" applyFont="1" applyFill="1" applyBorder="1" applyAlignment="1" applyProtection="1">
      <alignment horizontal="center" vertical="center" wrapText="1" shrinkToFit="1"/>
      <protection/>
    </xf>
    <xf numFmtId="0" fontId="1" fillId="9" borderId="3" xfId="0" applyFont="1" applyFill="1" applyBorder="1" applyAlignment="1">
      <alignment horizontal="justify" vertical="center" wrapText="1"/>
    </xf>
    <xf numFmtId="0" fontId="2" fillId="9" borderId="3" xfId="0" applyFont="1" applyFill="1" applyBorder="1" applyAlignment="1">
      <alignment vertical="center" wrapText="1"/>
    </xf>
    <xf numFmtId="0" fontId="2" fillId="9" borderId="6" xfId="0" applyFont="1" applyFill="1" applyBorder="1" applyAlignment="1">
      <alignment vertical="center" wrapText="1"/>
    </xf>
    <xf numFmtId="0" fontId="2" fillId="9" borderId="21" xfId="0" applyFont="1" applyFill="1" applyBorder="1" applyAlignment="1">
      <alignment horizontal="center" vertical="center" wrapText="1"/>
    </xf>
    <xf numFmtId="0" fontId="0" fillId="9" borderId="21" xfId="0" applyFill="1" applyBorder="1" applyAlignment="1">
      <alignment horizontal="center" vertical="center" wrapText="1"/>
    </xf>
    <xf numFmtId="0" fontId="1" fillId="9" borderId="4" xfId="0" applyFont="1" applyFill="1" applyBorder="1" applyAlignment="1">
      <alignment horizontal="center" vertical="center" wrapText="1"/>
    </xf>
    <xf numFmtId="0" fontId="4" fillId="9" borderId="4" xfId="0" applyFont="1" applyFill="1" applyBorder="1" applyAlignment="1">
      <alignment horizontal="center" vertical="center"/>
    </xf>
    <xf numFmtId="0" fontId="4" fillId="9" borderId="21" xfId="0" applyFont="1" applyFill="1" applyBorder="1" applyAlignment="1">
      <alignment horizontal="center" vertical="center"/>
    </xf>
    <xf numFmtId="0" fontId="0" fillId="9" borderId="4" xfId="0" applyFill="1" applyBorder="1" applyAlignment="1">
      <alignment horizontal="center" vertical="center" wrapText="1"/>
    </xf>
    <xf numFmtId="0" fontId="5" fillId="9" borderId="12" xfId="0" applyFont="1" applyFill="1" applyBorder="1" applyAlignment="1" applyProtection="1">
      <alignment horizontal="center" vertical="center" wrapText="1" shrinkToFit="1"/>
      <protection/>
    </xf>
    <xf numFmtId="0" fontId="5" fillId="9" borderId="4" xfId="0" applyFont="1" applyFill="1" applyBorder="1" applyAlignment="1" applyProtection="1">
      <alignment horizontal="center" vertical="center" wrapText="1" shrinkToFit="1"/>
      <protection/>
    </xf>
    <xf numFmtId="0" fontId="1" fillId="9" borderId="4" xfId="0" applyFont="1" applyFill="1" applyBorder="1" applyAlignment="1">
      <alignment horizontal="justify" vertical="center" wrapText="1"/>
    </xf>
    <xf numFmtId="0" fontId="2" fillId="9" borderId="4" xfId="0" applyFont="1" applyFill="1" applyBorder="1" applyAlignment="1">
      <alignment vertical="center" wrapText="1"/>
    </xf>
    <xf numFmtId="0" fontId="2" fillId="9" borderId="21" xfId="0" applyFont="1" applyFill="1" applyBorder="1" applyAlignment="1">
      <alignment vertical="center" wrapText="1"/>
    </xf>
    <xf numFmtId="0" fontId="1" fillId="3" borderId="14"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3"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1" fillId="3" borderId="21"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1" fillId="3" borderId="22"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3" fillId="7" borderId="13" xfId="0" applyFont="1" applyFill="1" applyBorder="1" applyAlignment="1" applyProtection="1">
      <alignment horizontal="center" vertical="center" wrapText="1"/>
      <protection locked="0"/>
    </xf>
    <xf numFmtId="0" fontId="3" fillId="7" borderId="14" xfId="0" applyFont="1" applyFill="1" applyBorder="1" applyAlignment="1" applyProtection="1">
      <alignment horizontal="center" vertical="center" wrapText="1"/>
      <protection locked="0"/>
    </xf>
    <xf numFmtId="0" fontId="3" fillId="7" borderId="21" xfId="0" applyFont="1" applyFill="1" applyBorder="1" applyAlignment="1" applyProtection="1">
      <alignment horizontal="center" vertical="center" wrapText="1"/>
      <protection locked="0"/>
    </xf>
    <xf numFmtId="0" fontId="1" fillId="7" borderId="13" xfId="0" applyFont="1" applyFill="1" applyBorder="1" applyAlignment="1" applyProtection="1">
      <alignment horizontal="center" vertical="center" wrapText="1"/>
      <protection locked="0"/>
    </xf>
    <xf numFmtId="0" fontId="1" fillId="7" borderId="14" xfId="0" applyFont="1" applyFill="1" applyBorder="1" applyAlignment="1" applyProtection="1">
      <alignment horizontal="center" vertical="center" wrapText="1"/>
      <protection locked="0"/>
    </xf>
    <xf numFmtId="0" fontId="1" fillId="7" borderId="21" xfId="0" applyFont="1" applyFill="1" applyBorder="1" applyAlignment="1" applyProtection="1">
      <alignment horizontal="center" vertical="center" wrapText="1"/>
      <protection locked="0"/>
    </xf>
    <xf numFmtId="0" fontId="11" fillId="2" borderId="13" xfId="0" applyFont="1" applyFill="1" applyBorder="1" applyAlignment="1">
      <alignment horizontal="center" vertical="center" textRotation="90"/>
    </xf>
    <xf numFmtId="0" fontId="11" fillId="2" borderId="14" xfId="0" applyFont="1" applyFill="1" applyBorder="1" applyAlignment="1">
      <alignment horizontal="center" vertical="center" textRotation="90"/>
    </xf>
    <xf numFmtId="0" fontId="11" fillId="2" borderId="21" xfId="0" applyFont="1" applyFill="1" applyBorder="1" applyAlignment="1">
      <alignment horizontal="center" vertical="center" textRotation="90"/>
    </xf>
    <xf numFmtId="0" fontId="1" fillId="7" borderId="1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 fillId="3" borderId="6" xfId="0" applyFont="1" applyFill="1" applyBorder="1" applyAlignment="1" applyProtection="1">
      <alignment horizontal="center" vertical="center" wrapText="1"/>
      <protection locked="0"/>
    </xf>
    <xf numFmtId="0" fontId="3" fillId="3" borderId="13" xfId="0" applyFont="1" applyFill="1" applyBorder="1" applyAlignment="1" applyProtection="1">
      <alignment vertical="center" wrapText="1"/>
      <protection locked="0"/>
    </xf>
    <xf numFmtId="0" fontId="3" fillId="3" borderId="14" xfId="0" applyFont="1" applyFill="1" applyBorder="1" applyAlignment="1" applyProtection="1">
      <alignment vertical="center" wrapText="1"/>
      <protection locked="0"/>
    </xf>
    <xf numFmtId="0" fontId="3" fillId="3" borderId="6" xfId="0" applyFont="1" applyFill="1" applyBorder="1" applyAlignment="1" applyProtection="1">
      <alignment vertical="center" wrapText="1"/>
      <protection locked="0"/>
    </xf>
    <xf numFmtId="0" fontId="3" fillId="3" borderId="6" xfId="0" applyFont="1" applyFill="1" applyBorder="1" applyAlignment="1" applyProtection="1">
      <alignment horizontal="center" vertical="center" wrapText="1"/>
      <protection locked="0"/>
    </xf>
    <xf numFmtId="0" fontId="1" fillId="7" borderId="21" xfId="0" applyFont="1" applyFill="1" applyBorder="1" applyAlignment="1">
      <alignment horizontal="center" vertical="center" wrapText="1"/>
    </xf>
    <xf numFmtId="0" fontId="1" fillId="7" borderId="24" xfId="0" applyFont="1" applyFill="1" applyBorder="1" applyAlignment="1" applyProtection="1">
      <alignment horizontal="center" vertical="center" wrapText="1"/>
      <protection locked="0"/>
    </xf>
    <xf numFmtId="0" fontId="1" fillId="7" borderId="25" xfId="0" applyFont="1" applyFill="1" applyBorder="1" applyAlignment="1" applyProtection="1">
      <alignment horizontal="center" vertical="center" wrapText="1"/>
      <protection locked="0"/>
    </xf>
    <xf numFmtId="0" fontId="1" fillId="7" borderId="26" xfId="0" applyFont="1" applyFill="1" applyBorder="1" applyAlignment="1" applyProtection="1">
      <alignment horizontal="center" vertical="center" wrapText="1"/>
      <protection locked="0"/>
    </xf>
    <xf numFmtId="0" fontId="2" fillId="3" borderId="22" xfId="0" applyFont="1" applyFill="1" applyBorder="1" applyAlignment="1">
      <alignment horizontal="center" vertical="center" wrapText="1"/>
    </xf>
    <xf numFmtId="0" fontId="1" fillId="3" borderId="24" xfId="0" applyFont="1" applyFill="1" applyBorder="1" applyAlignment="1" applyProtection="1">
      <alignment horizontal="center" vertical="center" wrapText="1"/>
      <protection locked="0"/>
    </xf>
    <xf numFmtId="0" fontId="1" fillId="3" borderId="25" xfId="0" applyFont="1" applyFill="1" applyBorder="1" applyAlignment="1" applyProtection="1">
      <alignment horizontal="center" vertical="center" wrapText="1"/>
      <protection locked="0"/>
    </xf>
    <xf numFmtId="0" fontId="1" fillId="3" borderId="26" xfId="0" applyFont="1" applyFill="1" applyBorder="1" applyAlignment="1" applyProtection="1">
      <alignment horizontal="center" vertical="center" wrapText="1"/>
      <protection locked="0"/>
    </xf>
    <xf numFmtId="0" fontId="3" fillId="10" borderId="5"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6" fillId="10" borderId="5"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textRotation="90" wrapText="1"/>
      <protection locked="0"/>
    </xf>
    <xf numFmtId="0" fontId="7" fillId="4" borderId="14" xfId="0" applyFont="1" applyFill="1" applyBorder="1" applyAlignment="1" applyProtection="1">
      <alignment horizontal="center" vertical="center" textRotation="90" wrapText="1"/>
      <protection locked="0"/>
    </xf>
    <xf numFmtId="0" fontId="7" fillId="4" borderId="21" xfId="0" applyFont="1" applyFill="1" applyBorder="1" applyAlignment="1" applyProtection="1">
      <alignment horizontal="center" vertical="center" textRotation="90" wrapText="1"/>
      <protection locked="0"/>
    </xf>
    <xf numFmtId="0" fontId="7" fillId="4" borderId="13" xfId="0" applyFont="1" applyFill="1" applyBorder="1" applyAlignment="1" applyProtection="1">
      <alignment horizontal="center" textRotation="90" wrapText="1"/>
      <protection locked="0"/>
    </xf>
    <xf numFmtId="0" fontId="7" fillId="4" borderId="14" xfId="0" applyFont="1" applyFill="1" applyBorder="1" applyAlignment="1" applyProtection="1">
      <alignment horizontal="center" textRotation="90" wrapText="1"/>
      <protection locked="0"/>
    </xf>
    <xf numFmtId="0" fontId="7" fillId="4" borderId="21" xfId="0" applyFont="1" applyFill="1" applyBorder="1" applyAlignment="1" applyProtection="1">
      <alignment horizontal="center" textRotation="90" wrapText="1"/>
      <protection locked="0"/>
    </xf>
    <xf numFmtId="0" fontId="3" fillId="10" borderId="5" xfId="0" applyFont="1" applyFill="1" applyBorder="1" applyAlignment="1">
      <alignment horizontal="center" vertical="center"/>
    </xf>
    <xf numFmtId="0" fontId="3" fillId="4" borderId="5"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27" xfId="0" applyFont="1" applyBorder="1" applyAlignment="1">
      <alignment horizontal="left"/>
    </xf>
    <xf numFmtId="0" fontId="3" fillId="0" borderId="28" xfId="0" applyFont="1" applyBorder="1" applyAlignment="1">
      <alignment horizontal="left"/>
    </xf>
    <xf numFmtId="0" fontId="3" fillId="0" borderId="20" xfId="0" applyFont="1" applyBorder="1" applyAlignment="1">
      <alignment horizontal="left"/>
    </xf>
    <xf numFmtId="0" fontId="3" fillId="0" borderId="29" xfId="0" applyFont="1" applyBorder="1" applyAlignment="1">
      <alignment horizontal="left"/>
    </xf>
    <xf numFmtId="0" fontId="3" fillId="0" borderId="30" xfId="0" applyFont="1" applyBorder="1" applyAlignment="1">
      <alignment horizontal="left"/>
    </xf>
    <xf numFmtId="0" fontId="3" fillId="0" borderId="15" xfId="0" applyFont="1" applyBorder="1" applyAlignment="1">
      <alignment horizontal="left"/>
    </xf>
    <xf numFmtId="0" fontId="3" fillId="0" borderId="31" xfId="0" applyFont="1" applyBorder="1" applyAlignment="1">
      <alignment horizontal="left"/>
    </xf>
    <xf numFmtId="0" fontId="3" fillId="0" borderId="32" xfId="0" applyFont="1" applyBorder="1" applyAlignment="1">
      <alignment horizontal="left"/>
    </xf>
    <xf numFmtId="0" fontId="3" fillId="0" borderId="33" xfId="0" applyFont="1" applyBorder="1" applyAlignment="1">
      <alignment horizontal="left"/>
    </xf>
    <xf numFmtId="0" fontId="1" fillId="9" borderId="13"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1" fillId="9" borderId="21"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21" xfId="0" applyFont="1" applyFill="1" applyBorder="1" applyAlignment="1">
      <alignment horizontal="center" vertical="center" wrapText="1"/>
    </xf>
    <xf numFmtId="0" fontId="13" fillId="2" borderId="13" xfId="0" applyFont="1" applyFill="1" applyBorder="1" applyAlignment="1">
      <alignment horizontal="center" vertical="center" textRotation="90"/>
    </xf>
    <xf numFmtId="0" fontId="13" fillId="2" borderId="14" xfId="0" applyFont="1" applyFill="1" applyBorder="1" applyAlignment="1">
      <alignment horizontal="center" vertical="center" textRotation="90"/>
    </xf>
    <xf numFmtId="0" fontId="13" fillId="2" borderId="6" xfId="0" applyFont="1" applyFill="1" applyBorder="1" applyAlignment="1">
      <alignment horizontal="center" vertical="center" textRotation="90"/>
    </xf>
    <xf numFmtId="0" fontId="1" fillId="9" borderId="13" xfId="0" applyFont="1" applyFill="1" applyBorder="1" applyAlignment="1" applyProtection="1">
      <alignment horizontal="center" vertical="center" wrapText="1"/>
      <protection locked="0"/>
    </xf>
    <xf numFmtId="0" fontId="1" fillId="9" borderId="14" xfId="0" applyFont="1" applyFill="1" applyBorder="1" applyAlignment="1" applyProtection="1">
      <alignment horizontal="center" vertical="center" wrapText="1"/>
      <protection locked="0"/>
    </xf>
    <xf numFmtId="0" fontId="1" fillId="9" borderId="21" xfId="0" applyFont="1" applyFill="1" applyBorder="1" applyAlignment="1" applyProtection="1">
      <alignment horizontal="center" vertical="center" wrapText="1"/>
      <protection locked="0"/>
    </xf>
    <xf numFmtId="0" fontId="3" fillId="9" borderId="13" xfId="0" applyFont="1" applyFill="1" applyBorder="1" applyAlignment="1" applyProtection="1">
      <alignment horizontal="center" vertical="center" wrapText="1"/>
      <protection locked="0"/>
    </xf>
    <xf numFmtId="0" fontId="3" fillId="9" borderId="14" xfId="0" applyFont="1" applyFill="1" applyBorder="1" applyAlignment="1" applyProtection="1">
      <alignment horizontal="center" vertical="center" wrapText="1"/>
      <protection locked="0"/>
    </xf>
    <xf numFmtId="0" fontId="3" fillId="9" borderId="21" xfId="0" applyFont="1" applyFill="1" applyBorder="1" applyAlignment="1" applyProtection="1">
      <alignment horizontal="center" vertical="center" wrapText="1"/>
      <protection locked="0"/>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1" fillId="8" borderId="13" xfId="0" applyFont="1" applyFill="1" applyBorder="1" applyAlignment="1" applyProtection="1">
      <alignment horizontal="center" vertical="center" wrapText="1"/>
      <protection locked="0"/>
    </xf>
    <xf numFmtId="0" fontId="1" fillId="8" borderId="14" xfId="0" applyFont="1" applyFill="1" applyBorder="1" applyAlignment="1" applyProtection="1">
      <alignment horizontal="center" vertical="center" wrapText="1"/>
      <protection locked="0"/>
    </xf>
    <xf numFmtId="0" fontId="1" fillId="8" borderId="21" xfId="0" applyFont="1" applyFill="1" applyBorder="1" applyAlignment="1" applyProtection="1">
      <alignment horizontal="center" vertical="center" wrapText="1"/>
      <protection locked="0"/>
    </xf>
    <xf numFmtId="0" fontId="3" fillId="8" borderId="13"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3" fillId="8" borderId="21" xfId="0" applyFont="1" applyFill="1" applyBorder="1" applyAlignment="1" applyProtection="1">
      <alignment horizontal="center" vertical="center" wrapText="1"/>
      <protection locked="0"/>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21" xfId="0" applyFont="1" applyFill="1" applyBorder="1" applyAlignment="1">
      <alignment horizontal="center" vertical="center" wrapText="1"/>
    </xf>
    <xf numFmtId="0" fontId="1" fillId="8" borderId="6" xfId="0" applyFont="1" applyFill="1" applyBorder="1" applyAlignment="1">
      <alignment horizontal="center" vertical="center" wrapText="1"/>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140">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1000125</xdr:colOff>
      <xdr:row>5</xdr:row>
      <xdr:rowOff>0</xdr:rowOff>
    </xdr:to>
    <xdr:pic>
      <xdr:nvPicPr>
        <xdr:cNvPr id="2" name="1 Imagen"/>
        <xdr:cNvPicPr preferRelativeResize="1">
          <a:picLocks noChangeAspect="1"/>
        </xdr:cNvPicPr>
      </xdr:nvPicPr>
      <xdr:blipFill>
        <a:blip r:embed="rId1"/>
        <a:stretch>
          <a:fillRect/>
        </a:stretch>
      </xdr:blipFill>
      <xdr:spPr>
        <a:xfrm>
          <a:off x="0" y="0"/>
          <a:ext cx="3495675"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2 CuadroTexto"/>
        <xdr:cNvSpPr txBox="1"/>
      </xdr:nvSpPr>
      <xdr:spPr>
        <a:xfrm>
          <a:off x="750570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2507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174"/>
  <sheetViews>
    <sheetView showGridLines="0" tabSelected="1" view="pageBreakPreview" zoomScale="80" zoomScaleSheetLayoutView="80" workbookViewId="0" topLeftCell="A1">
      <selection activeCell="G8" sqref="G8:H9"/>
    </sheetView>
  </sheetViews>
  <sheetFormatPr defaultColWidth="11.421875" defaultRowHeight="15"/>
  <cols>
    <col min="1" max="1" width="5.28125" style="1" customWidth="1"/>
    <col min="2" max="2" width="7.28125" style="1" customWidth="1"/>
    <col min="3" max="3" width="24.8515625" style="1" customWidth="1"/>
    <col min="4" max="4" width="59.7109375" style="1" customWidth="1"/>
    <col min="5" max="5" width="24.421875" style="1" customWidth="1"/>
    <col min="6" max="6" width="11.421875" style="2" customWidth="1"/>
    <col min="7" max="7" width="53.00390625" style="2" customWidth="1"/>
    <col min="8" max="8" width="28.7109375" style="3" customWidth="1"/>
    <col min="9" max="9" width="56.421875" style="1" customWidth="1"/>
    <col min="10" max="10" width="10.42187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260"/>
      <c r="D2" s="260"/>
      <c r="E2" s="261" t="s">
        <v>1236</v>
      </c>
      <c r="F2" s="262"/>
      <c r="G2" s="262"/>
      <c r="H2" s="262"/>
      <c r="I2" s="263"/>
      <c r="J2" s="9"/>
      <c r="K2" s="9"/>
      <c r="L2" s="9"/>
      <c r="M2" s="8"/>
      <c r="N2" s="8"/>
      <c r="O2" s="8"/>
      <c r="P2" s="8"/>
      <c r="Q2" s="8"/>
      <c r="R2" s="8"/>
      <c r="S2" s="8"/>
      <c r="T2" s="8"/>
      <c r="U2" s="9"/>
      <c r="V2" s="8"/>
      <c r="W2" s="8"/>
      <c r="X2" s="8"/>
      <c r="Y2" s="8"/>
      <c r="Z2" s="8"/>
      <c r="AA2" s="10"/>
    </row>
    <row r="3" spans="1:27" s="6" customFormat="1" ht="15" customHeight="1">
      <c r="A3" s="5"/>
      <c r="C3" s="11"/>
      <c r="D3" s="8"/>
      <c r="E3" s="264" t="s">
        <v>1237</v>
      </c>
      <c r="F3" s="265"/>
      <c r="G3" s="265"/>
      <c r="H3" s="265"/>
      <c r="I3" s="266"/>
      <c r="J3" s="9"/>
      <c r="K3" s="9"/>
      <c r="L3" s="9"/>
      <c r="M3" s="8"/>
      <c r="N3" s="8"/>
      <c r="O3" s="8"/>
      <c r="P3" s="8"/>
      <c r="Q3" s="8"/>
      <c r="R3" s="8"/>
      <c r="S3" s="8"/>
      <c r="T3" s="8"/>
      <c r="U3" s="9"/>
      <c r="V3" s="8"/>
      <c r="W3" s="8"/>
      <c r="X3" s="8"/>
      <c r="Y3" s="8"/>
      <c r="Z3" s="8"/>
      <c r="AA3" s="10"/>
    </row>
    <row r="4" spans="1:27" s="6" customFormat="1" ht="15" customHeight="1" thickBot="1">
      <c r="A4" s="5"/>
      <c r="C4" s="260"/>
      <c r="D4" s="260"/>
      <c r="E4" s="267" t="s">
        <v>1238</v>
      </c>
      <c r="F4" s="268"/>
      <c r="G4" s="268"/>
      <c r="H4" s="268"/>
      <c r="I4" s="269"/>
      <c r="J4" s="9"/>
      <c r="K4" s="9"/>
      <c r="L4" s="9"/>
      <c r="M4" s="8"/>
      <c r="N4" s="8"/>
      <c r="O4" s="8"/>
      <c r="P4" s="8"/>
      <c r="Q4" s="8"/>
      <c r="R4" s="8"/>
      <c r="S4" s="8"/>
      <c r="T4" s="8"/>
      <c r="U4" s="9"/>
      <c r="V4" s="8"/>
      <c r="W4" s="8"/>
      <c r="X4" s="8"/>
      <c r="Y4" s="8"/>
      <c r="Z4" s="8"/>
      <c r="AA4" s="10"/>
    </row>
    <row r="5" spans="1:27" s="6" customFormat="1" ht="11.25" customHeight="1">
      <c r="A5" s="5"/>
      <c r="C5" s="11"/>
      <c r="D5" s="8"/>
      <c r="E5" s="259"/>
      <c r="F5" s="259"/>
      <c r="G5" s="259"/>
      <c r="H5" s="7"/>
      <c r="I5" s="8"/>
      <c r="J5" s="9"/>
      <c r="K5" s="9"/>
      <c r="L5" s="9"/>
      <c r="M5" s="8"/>
      <c r="N5" s="8"/>
      <c r="O5" s="8"/>
      <c r="P5" s="8"/>
      <c r="Q5" s="8"/>
      <c r="R5" s="8"/>
      <c r="S5" s="8"/>
      <c r="T5" s="8"/>
      <c r="U5" s="9"/>
      <c r="V5" s="8"/>
      <c r="W5" s="8"/>
      <c r="X5" s="8"/>
      <c r="Y5" s="8"/>
      <c r="Z5" s="8"/>
      <c r="AA5" s="10"/>
    </row>
    <row r="6" spans="1:27" s="6" customFormat="1" ht="11.25" customHeight="1">
      <c r="A6" s="5"/>
      <c r="C6" s="11"/>
      <c r="D6" s="8"/>
      <c r="E6" s="53"/>
      <c r="F6" s="53"/>
      <c r="G6" s="53"/>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53"/>
      <c r="F7" s="53"/>
      <c r="G7" s="53"/>
      <c r="H7" s="7"/>
      <c r="I7" s="8"/>
      <c r="J7" s="9"/>
      <c r="K7" s="9"/>
      <c r="L7" s="9"/>
      <c r="M7" s="8"/>
      <c r="N7" s="8"/>
      <c r="O7" s="8"/>
      <c r="P7" s="8"/>
      <c r="Q7" s="8"/>
      <c r="R7" s="8"/>
      <c r="S7" s="8"/>
      <c r="T7" s="8"/>
      <c r="U7" s="9"/>
      <c r="V7" s="8"/>
      <c r="W7" s="8"/>
      <c r="X7" s="8"/>
      <c r="Y7" s="8"/>
      <c r="Z7" s="8"/>
      <c r="AA7" s="10"/>
    </row>
    <row r="8" spans="1:29" ht="17.25" customHeight="1" thickBot="1">
      <c r="A8" s="250" t="s">
        <v>11</v>
      </c>
      <c r="B8" s="253" t="s">
        <v>12</v>
      </c>
      <c r="C8" s="256" t="s">
        <v>0</v>
      </c>
      <c r="D8" s="256"/>
      <c r="E8" s="256"/>
      <c r="F8" s="256"/>
      <c r="G8" s="247" t="s">
        <v>1</v>
      </c>
      <c r="H8" s="248"/>
      <c r="I8" s="257" t="s">
        <v>2</v>
      </c>
      <c r="J8" s="247" t="s">
        <v>3</v>
      </c>
      <c r="K8" s="247"/>
      <c r="L8" s="247"/>
      <c r="M8" s="247" t="s">
        <v>4</v>
      </c>
      <c r="N8" s="247"/>
      <c r="O8" s="247"/>
      <c r="P8" s="247"/>
      <c r="Q8" s="247"/>
      <c r="R8" s="247"/>
      <c r="S8" s="247"/>
      <c r="T8" s="247" t="s">
        <v>5</v>
      </c>
      <c r="U8" s="247" t="s">
        <v>6</v>
      </c>
      <c r="V8" s="248"/>
      <c r="W8" s="249" t="s">
        <v>7</v>
      </c>
      <c r="X8" s="249"/>
      <c r="Y8" s="249"/>
      <c r="Z8" s="249"/>
      <c r="AA8" s="249"/>
      <c r="AB8" s="249"/>
      <c r="AC8" s="249"/>
    </row>
    <row r="9" spans="1:29" ht="15.75" customHeight="1" thickBot="1">
      <c r="A9" s="251"/>
      <c r="B9" s="254"/>
      <c r="C9" s="256"/>
      <c r="D9" s="256"/>
      <c r="E9" s="256"/>
      <c r="F9" s="256"/>
      <c r="G9" s="248"/>
      <c r="H9" s="248"/>
      <c r="I9" s="257"/>
      <c r="J9" s="247"/>
      <c r="K9" s="247"/>
      <c r="L9" s="247"/>
      <c r="M9" s="247"/>
      <c r="N9" s="247"/>
      <c r="O9" s="247"/>
      <c r="P9" s="247"/>
      <c r="Q9" s="247"/>
      <c r="R9" s="247"/>
      <c r="S9" s="247"/>
      <c r="T9" s="248"/>
      <c r="U9" s="248"/>
      <c r="V9" s="248"/>
      <c r="W9" s="249"/>
      <c r="X9" s="249"/>
      <c r="Y9" s="249"/>
      <c r="Z9" s="249"/>
      <c r="AA9" s="249"/>
      <c r="AB9" s="249"/>
      <c r="AC9" s="249"/>
    </row>
    <row r="10" spans="1:276" s="13" customFormat="1" ht="39" thickBot="1">
      <c r="A10" s="252"/>
      <c r="B10" s="255"/>
      <c r="C10" s="64" t="s">
        <v>13</v>
      </c>
      <c r="D10" s="64" t="s">
        <v>14</v>
      </c>
      <c r="E10" s="64" t="s">
        <v>1077</v>
      </c>
      <c r="F10" s="64" t="s">
        <v>15</v>
      </c>
      <c r="G10" s="64" t="s">
        <v>16</v>
      </c>
      <c r="H10" s="64" t="s">
        <v>17</v>
      </c>
      <c r="I10" s="258"/>
      <c r="J10" s="64" t="s">
        <v>18</v>
      </c>
      <c r="K10" s="64" t="s">
        <v>19</v>
      </c>
      <c r="L10" s="64" t="s">
        <v>20</v>
      </c>
      <c r="M10" s="64" t="s">
        <v>21</v>
      </c>
      <c r="N10" s="64" t="s">
        <v>22</v>
      </c>
      <c r="O10" s="64" t="s">
        <v>37</v>
      </c>
      <c r="P10" s="64" t="s">
        <v>36</v>
      </c>
      <c r="Q10" s="64" t="s">
        <v>23</v>
      </c>
      <c r="R10" s="64" t="s">
        <v>38</v>
      </c>
      <c r="S10" s="64" t="s">
        <v>24</v>
      </c>
      <c r="T10" s="64" t="s">
        <v>25</v>
      </c>
      <c r="U10" s="64" t="s">
        <v>39</v>
      </c>
      <c r="V10" s="64" t="s">
        <v>26</v>
      </c>
      <c r="W10" s="64" t="s">
        <v>8</v>
      </c>
      <c r="X10" s="64" t="s">
        <v>9</v>
      </c>
      <c r="Y10" s="64" t="s">
        <v>10</v>
      </c>
      <c r="Z10" s="64" t="s">
        <v>31</v>
      </c>
      <c r="AA10" s="64" t="s">
        <v>27</v>
      </c>
      <c r="AB10" s="64" t="s">
        <v>28</v>
      </c>
      <c r="AC10" s="64"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38.25" customHeight="1">
      <c r="A11" s="229" t="s">
        <v>1239</v>
      </c>
      <c r="B11" s="229" t="s">
        <v>1186</v>
      </c>
      <c r="C11" s="213" t="s">
        <v>1200</v>
      </c>
      <c r="D11" s="213" t="s">
        <v>1201</v>
      </c>
      <c r="E11" s="216" t="s">
        <v>1040</v>
      </c>
      <c r="F11" s="244" t="s">
        <v>1187</v>
      </c>
      <c r="G11" s="69" t="str">
        <f>VLOOKUP(H11,Hoja1!A$1:G$444,2,0)</f>
        <v>Bacterias</v>
      </c>
      <c r="H11" s="70" t="s">
        <v>113</v>
      </c>
      <c r="I11" s="58" t="str">
        <f>VLOOKUP(H11,Hoja1!A$2:G$444,3,0)</f>
        <v>Infecciones Bacterianas</v>
      </c>
      <c r="J11" s="71"/>
      <c r="K11" s="72" t="str">
        <f>VLOOKUP(H11,Hoja1!A$2:G$444,4,0)</f>
        <v>N/A</v>
      </c>
      <c r="L11" s="72" t="str">
        <f>VLOOKUP(H11,Hoja1!A$2:G$444,5,0)</f>
        <v>Vacunación</v>
      </c>
      <c r="M11" s="71">
        <v>2</v>
      </c>
      <c r="N11" s="73">
        <v>3</v>
      </c>
      <c r="O11" s="73">
        <v>10</v>
      </c>
      <c r="P11" s="73">
        <f>M11*N11</f>
        <v>6</v>
      </c>
      <c r="Q11" s="73">
        <f>O11*P11</f>
        <v>60</v>
      </c>
      <c r="R11" s="37" t="str">
        <f>IF(P11=40,"MA-40",IF(P11=30,"MA-30",IF(P11=20,"A-20",IF(P11=10,"A-10",IF(P11=24,"MA-24",IF(P11=18,"A-18",IF(P11=12,"A-12",IF(P11=6,"M-6",IF(P11=8,"M-8",IF(P11=6,"M-6",IF(P11=4,"B-4",IF(P11=2,"B-2",))))))))))))</f>
        <v>M-6</v>
      </c>
      <c r="S11" s="39" t="str">
        <f aca="true" t="shared" si="0" ref="S11:S74">IF(Q11&lt;=20,"IV",IF(Q11&lt;=120,"III",IF(Q11&lt;=500,"II",IF(Q11&lt;=4000,"I"))))</f>
        <v>III</v>
      </c>
      <c r="T11" s="41" t="str">
        <f>IF(S11=0,"",IF(S11="IV","Aceptable",IF(S11="III","Mejorable",IF(S11="II","No Aceptable o Aceptable Con Control Especifico",IF(S11="I","No Aceptable","")))))</f>
        <v>Mejorable</v>
      </c>
      <c r="U11" s="212">
        <v>1</v>
      </c>
      <c r="V11" s="72" t="str">
        <f>VLOOKUP(H11,Hoja1!A$2:G$444,6,0)</f>
        <v xml:space="preserve">Enfermedades Infectocontagiosas
</v>
      </c>
      <c r="W11" s="74"/>
      <c r="X11" s="74"/>
      <c r="Y11" s="74"/>
      <c r="Z11" s="75"/>
      <c r="AA11" s="72" t="str">
        <f>VLOOKUP(H11,Hoja1!A$2:G$444,7,0)</f>
        <v>Autocuidado</v>
      </c>
      <c r="AB11" s="212" t="s">
        <v>1202</v>
      </c>
      <c r="AC11" s="57" t="s">
        <v>1190</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25.5">
      <c r="A12" s="230"/>
      <c r="B12" s="230"/>
      <c r="C12" s="214"/>
      <c r="D12" s="214"/>
      <c r="E12" s="217"/>
      <c r="F12" s="245"/>
      <c r="G12" s="28" t="str">
        <f>VLOOKUP(H12,Hoja1!A$1:G$444,2,0)</f>
        <v>Virus</v>
      </c>
      <c r="H12" s="29" t="s">
        <v>122</v>
      </c>
      <c r="I12" s="63" t="str">
        <f>VLOOKUP(H12,Hoja1!A$2:G$444,3,0)</f>
        <v>Infecciones Virales</v>
      </c>
      <c r="J12" s="61"/>
      <c r="K12" s="28" t="str">
        <f>VLOOKUP(H12,Hoja1!A$2:G$444,4,0)</f>
        <v>N/A</v>
      </c>
      <c r="L12" s="28" t="str">
        <f>VLOOKUP(H12,Hoja1!A$2:G$444,5,0)</f>
        <v>Vacunación</v>
      </c>
      <c r="M12" s="18">
        <v>2</v>
      </c>
      <c r="N12" s="19">
        <v>3</v>
      </c>
      <c r="O12" s="19">
        <v>10</v>
      </c>
      <c r="P12" s="31">
        <f aca="true" t="shared" si="1" ref="P12:P25">M12*N12</f>
        <v>6</v>
      </c>
      <c r="Q12" s="31">
        <f aca="true" t="shared" si="2" ref="Q12:Q25">O12*P12</f>
        <v>60</v>
      </c>
      <c r="R12" s="38" t="str">
        <f aca="true" t="shared" si="3" ref="R12:R25">IF(P12=40,"MA-40",IF(P12=30,"MA-30",IF(P12=20,"A-20",IF(P12=10,"A-10",IF(P12=24,"MA-24",IF(P12=18,"A-18",IF(P12=12,"A-12",IF(P12=6,"M-6",IF(P12=8,"M-8",IF(P12=6,"M-6",IF(P12=4,"B-4",IF(P12=2,"B-2",))))))))))))</f>
        <v>M-6</v>
      </c>
      <c r="S12" s="40" t="str">
        <f t="shared" si="0"/>
        <v>III</v>
      </c>
      <c r="T12" s="42" t="str">
        <f aca="true" t="shared" si="4" ref="T12:T25">IF(S12=0,"",IF(S12="IV","Aceptable",IF(S12="III","Mejorable",IF(S12="II","No Aceptable o Aceptable Con Control Especifico",IF(S12="I","No Aceptable","")))))</f>
        <v>Mejorable</v>
      </c>
      <c r="U12" s="203"/>
      <c r="V12" s="28" t="str">
        <f>VLOOKUP(H12,Hoja1!A$2:G$444,6,0)</f>
        <v xml:space="preserve">Enfermedades Infectocontagiosas
</v>
      </c>
      <c r="W12" s="20"/>
      <c r="X12" s="20"/>
      <c r="Y12" s="20"/>
      <c r="Z12" s="17"/>
      <c r="AA12" s="28" t="str">
        <f>VLOOKUP(H12,Hoja1!A$2:G$444,7,0)</f>
        <v>Autocuidado</v>
      </c>
      <c r="AB12" s="203"/>
      <c r="AC12" s="59"/>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230"/>
      <c r="B13" s="230"/>
      <c r="C13" s="214"/>
      <c r="D13" s="214"/>
      <c r="E13" s="217"/>
      <c r="F13" s="245"/>
      <c r="G13" s="28" t="str">
        <f>VLOOKUP(H13,Hoja1!A$1:G$444,2,0)</f>
        <v>INFRAROJA, ULTRAVIOLETA, VISIBLE, RADIOFRECUENCIA, MICROONDAS, LASER</v>
      </c>
      <c r="H13" s="29" t="s">
        <v>67</v>
      </c>
      <c r="I13" s="63" t="str">
        <f>VLOOKUP(H13,Hoja1!A$2:G$444,3,0)</f>
        <v>CÁNCER, LESIONES DÉRMICAS Y OCULARES</v>
      </c>
      <c r="J13" s="61"/>
      <c r="K13" s="28" t="str">
        <f>VLOOKUP(H13,Hoja1!A$2:G$444,4,0)</f>
        <v>Inspecciones planeadas e inspecciones no planeadas, procedimientos de programas de seguridad y salud en el trabajo</v>
      </c>
      <c r="L13" s="28" t="str">
        <f>VLOOKUP(H13,Hoja1!A$2:G$444,5,0)</f>
        <v>PROGRAMA BLOQUEADOR SOLAR</v>
      </c>
      <c r="M13" s="18">
        <v>2</v>
      </c>
      <c r="N13" s="19">
        <v>3</v>
      </c>
      <c r="O13" s="19">
        <v>10</v>
      </c>
      <c r="P13" s="31">
        <f t="shared" si="1"/>
        <v>6</v>
      </c>
      <c r="Q13" s="31">
        <f t="shared" si="2"/>
        <v>60</v>
      </c>
      <c r="R13" s="38" t="str">
        <f t="shared" si="3"/>
        <v>M-6</v>
      </c>
      <c r="S13" s="40" t="str">
        <f t="shared" si="0"/>
        <v>III</v>
      </c>
      <c r="T13" s="42" t="str">
        <f t="shared" si="4"/>
        <v>Mejorable</v>
      </c>
      <c r="U13" s="203"/>
      <c r="V13" s="28" t="str">
        <f>VLOOKUP(H13,Hoja1!A$2:G$444,6,0)</f>
        <v>CÁNCER</v>
      </c>
      <c r="W13" s="20"/>
      <c r="X13" s="20"/>
      <c r="Y13" s="20"/>
      <c r="Z13" s="17"/>
      <c r="AA13" s="65" t="str">
        <f>VLOOKUP(H13,Hoja1!A$2:G$444,7,0)</f>
        <v>N/A</v>
      </c>
      <c r="AB13" s="20" t="s">
        <v>1195</v>
      </c>
      <c r="AC13" s="66"/>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43.5" customHeight="1">
      <c r="A14" s="230"/>
      <c r="B14" s="230"/>
      <c r="C14" s="214"/>
      <c r="D14" s="214"/>
      <c r="E14" s="217"/>
      <c r="F14" s="245"/>
      <c r="G14" s="28" t="str">
        <f>VLOOKUP(H14,Hoja1!A$1:G$444,2,0)</f>
        <v>CONCENTRACIÓN EN ACTIVIDADES DE ALTO DESEMPEÑO MENTAL</v>
      </c>
      <c r="H14" s="29" t="s">
        <v>72</v>
      </c>
      <c r="I14" s="63" t="str">
        <f>VLOOKUP(H14,Hoja1!A$2:G$444,3,0)</f>
        <v>ESTRÉS, CEFALEA, IRRITABILIDAD</v>
      </c>
      <c r="J14" s="61"/>
      <c r="K14" s="28" t="str">
        <f>VLOOKUP(H14,Hoja1!A$2:G$444,4,0)</f>
        <v>N/A</v>
      </c>
      <c r="L14" s="28" t="str">
        <f>VLOOKUP(H14,Hoja1!A$2:G$444,5,0)</f>
        <v>PVE PSICOSOCIAL</v>
      </c>
      <c r="M14" s="18">
        <v>2</v>
      </c>
      <c r="N14" s="19">
        <v>3</v>
      </c>
      <c r="O14" s="19">
        <v>10</v>
      </c>
      <c r="P14" s="31">
        <f t="shared" si="1"/>
        <v>6</v>
      </c>
      <c r="Q14" s="31">
        <f t="shared" si="2"/>
        <v>60</v>
      </c>
      <c r="R14" s="38" t="str">
        <f t="shared" si="3"/>
        <v>M-6</v>
      </c>
      <c r="S14" s="40" t="str">
        <f t="shared" si="0"/>
        <v>III</v>
      </c>
      <c r="T14" s="42" t="str">
        <f t="shared" si="4"/>
        <v>Mejorable</v>
      </c>
      <c r="U14" s="203"/>
      <c r="V14" s="28" t="str">
        <f>VLOOKUP(H14,Hoja1!A$2:G$444,6,0)</f>
        <v>ESTRÉS</v>
      </c>
      <c r="W14" s="20"/>
      <c r="X14" s="20"/>
      <c r="Y14" s="20"/>
      <c r="Z14" s="17"/>
      <c r="AA14" s="243" t="s">
        <v>1196</v>
      </c>
      <c r="AB14" s="104" t="s">
        <v>1197</v>
      </c>
      <c r="AC14" s="59"/>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15">
      <c r="A15" s="230"/>
      <c r="B15" s="230"/>
      <c r="C15" s="214"/>
      <c r="D15" s="214"/>
      <c r="E15" s="217"/>
      <c r="F15" s="245"/>
      <c r="G15" s="28" t="str">
        <f>VLOOKUP(H15,Hoja1!A$1:G$444,2,0)</f>
        <v>NATURALEZA DE LA TAREA</v>
      </c>
      <c r="H15" s="29" t="s">
        <v>76</v>
      </c>
      <c r="I15" s="63" t="str">
        <f>VLOOKUP(H15,Hoja1!A$2:G$444,3,0)</f>
        <v>ESTRÉS,  TRANSTORNOS DEL SUEÑO</v>
      </c>
      <c r="J15" s="61"/>
      <c r="K15" s="28" t="str">
        <f>VLOOKUP(H15,Hoja1!A$2:G$444,4,0)</f>
        <v>N/A</v>
      </c>
      <c r="L15" s="28" t="str">
        <f>VLOOKUP(H15,Hoja1!A$2:G$444,5,0)</f>
        <v>PVE PSICOSOCIAL</v>
      </c>
      <c r="M15" s="18">
        <v>2</v>
      </c>
      <c r="N15" s="19">
        <v>3</v>
      </c>
      <c r="O15" s="19">
        <v>10</v>
      </c>
      <c r="P15" s="31">
        <f t="shared" si="1"/>
        <v>6</v>
      </c>
      <c r="Q15" s="31">
        <f t="shared" si="2"/>
        <v>60</v>
      </c>
      <c r="R15" s="38" t="str">
        <f t="shared" si="3"/>
        <v>M-6</v>
      </c>
      <c r="S15" s="40" t="str">
        <f t="shared" si="0"/>
        <v>III</v>
      </c>
      <c r="T15" s="42" t="str">
        <f t="shared" si="4"/>
        <v>Mejorable</v>
      </c>
      <c r="U15" s="203"/>
      <c r="V15" s="28" t="str">
        <f>VLOOKUP(H15,Hoja1!A$2:G$444,6,0)</f>
        <v>ESTRÉS</v>
      </c>
      <c r="W15" s="20"/>
      <c r="X15" s="20"/>
      <c r="Y15" s="20"/>
      <c r="Z15" s="17"/>
      <c r="AA15" s="233"/>
      <c r="AB15" s="20"/>
      <c r="AC15" s="59"/>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
      <c r="A16" s="230"/>
      <c r="B16" s="230"/>
      <c r="C16" s="214"/>
      <c r="D16" s="214"/>
      <c r="E16" s="217"/>
      <c r="F16" s="245"/>
      <c r="G16" s="28" t="str">
        <f>VLOOKUP(H16,Hoja1!A$1:G$444,2,0)</f>
        <v>Forzadas, Prolongadas</v>
      </c>
      <c r="H16" s="29" t="s">
        <v>40</v>
      </c>
      <c r="I16" s="63" t="str">
        <f>VLOOKUP(H16,Hoja1!A$2:G$444,3,0)</f>
        <v xml:space="preserve">Lesiones osteomusculares, lesiones osteoarticulares
</v>
      </c>
      <c r="J16" s="61"/>
      <c r="K16" s="28" t="str">
        <f>VLOOKUP(H16,Hoja1!A$2:G$444,4,0)</f>
        <v>Inspecciones planeadas e inspecciones no planeadas, procedimientos de programas de seguridad y salud en el trabajo</v>
      </c>
      <c r="L16" s="28" t="str">
        <f>VLOOKUP(H16,Hoja1!A$2:G$444,5,0)</f>
        <v>PVE Biomecánico, programa pausas activas, exámenes periódicos, recomendaciones, control de posturas</v>
      </c>
      <c r="M16" s="18">
        <v>2</v>
      </c>
      <c r="N16" s="19">
        <v>3</v>
      </c>
      <c r="O16" s="19">
        <v>10</v>
      </c>
      <c r="P16" s="31">
        <f t="shared" si="1"/>
        <v>6</v>
      </c>
      <c r="Q16" s="31">
        <f t="shared" si="2"/>
        <v>60</v>
      </c>
      <c r="R16" s="38" t="str">
        <f t="shared" si="3"/>
        <v>M-6</v>
      </c>
      <c r="S16" s="40" t="str">
        <f t="shared" si="0"/>
        <v>III</v>
      </c>
      <c r="T16" s="42" t="str">
        <f t="shared" si="4"/>
        <v>Mejorable</v>
      </c>
      <c r="U16" s="203"/>
      <c r="V16" s="28" t="str">
        <f>VLOOKUP(H16,Hoja1!A$2:G$444,6,0)</f>
        <v>Enfermedades Osteomusculares</v>
      </c>
      <c r="W16" s="20"/>
      <c r="X16" s="20"/>
      <c r="Y16" s="20"/>
      <c r="Z16" s="17"/>
      <c r="AA16" s="28" t="str">
        <f>VLOOKUP(H16,Hoja1!A$2:G$444,7,0)</f>
        <v>Prevención en lesiones osteomusculares, líderes de pausas activas</v>
      </c>
      <c r="AB16" s="219" t="s">
        <v>1203</v>
      </c>
      <c r="AC16" s="59"/>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6.25" customHeight="1">
      <c r="A17" s="230"/>
      <c r="B17" s="230"/>
      <c r="C17" s="214"/>
      <c r="D17" s="214"/>
      <c r="E17" s="217"/>
      <c r="F17" s="245"/>
      <c r="G17" s="28" t="str">
        <f>VLOOKUP(H17,Hoja1!A$1:G$444,2,0)</f>
        <v>Movimientos repetitivos, Miembros Superiores</v>
      </c>
      <c r="H17" s="29" t="s">
        <v>47</v>
      </c>
      <c r="I17" s="63" t="str">
        <f>VLOOKUP(H17,Hoja1!A$2:G$444,3,0)</f>
        <v>Lesiones Musculoesqueléticas</v>
      </c>
      <c r="J17" s="61"/>
      <c r="K17" s="28" t="str">
        <f>VLOOKUP(H17,Hoja1!A$2:G$444,4,0)</f>
        <v>N/A</v>
      </c>
      <c r="L17" s="28" t="str">
        <f>VLOOKUP(H17,Hoja1!A$2:G$444,5,0)</f>
        <v>PVE BIomécanico, programa pausas activas, examenes periódicos, recomendaicones, control de posturas</v>
      </c>
      <c r="M17" s="18">
        <v>2</v>
      </c>
      <c r="N17" s="19">
        <v>3</v>
      </c>
      <c r="O17" s="19">
        <v>10</v>
      </c>
      <c r="P17" s="31">
        <f t="shared" si="1"/>
        <v>6</v>
      </c>
      <c r="Q17" s="31">
        <f t="shared" si="2"/>
        <v>60</v>
      </c>
      <c r="R17" s="38" t="str">
        <f t="shared" si="3"/>
        <v>M-6</v>
      </c>
      <c r="S17" s="40" t="str">
        <f t="shared" si="0"/>
        <v>III</v>
      </c>
      <c r="T17" s="42" t="str">
        <f t="shared" si="4"/>
        <v>Mejorable</v>
      </c>
      <c r="U17" s="203"/>
      <c r="V17" s="28" t="str">
        <f>VLOOKUP(H17,Hoja1!A$2:G$444,6,0)</f>
        <v>Enfermedades musculoesqueleticas</v>
      </c>
      <c r="W17" s="20"/>
      <c r="X17" s="20"/>
      <c r="Y17" s="20"/>
      <c r="Z17" s="17"/>
      <c r="AA17" s="28" t="str">
        <f>VLOOKUP(H17,Hoja1!A$2:G$444,7,0)</f>
        <v>Prevención en lesiones osteomusculares, líderes de pausas activas</v>
      </c>
      <c r="AB17" s="203"/>
      <c r="AC17" s="59"/>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46.5" customHeight="1">
      <c r="A18" s="230"/>
      <c r="B18" s="230"/>
      <c r="C18" s="214"/>
      <c r="D18" s="214"/>
      <c r="E18" s="217"/>
      <c r="F18" s="245"/>
      <c r="G18" s="28" t="str">
        <f>VLOOKUP(H18,Hoja1!A$1:G$444,2,0)</f>
        <v>Higiene Muscular</v>
      </c>
      <c r="H18" s="29" t="s">
        <v>483</v>
      </c>
      <c r="I18" s="63" t="str">
        <f>VLOOKUP(H18,Hoja1!A$2:G$444,3,0)</f>
        <v>Lesiones Musculoesqueléticas</v>
      </c>
      <c r="J18" s="61"/>
      <c r="K18" s="28" t="str">
        <f>VLOOKUP(H18,Hoja1!A$2:G$444,4,0)</f>
        <v>N/A</v>
      </c>
      <c r="L18" s="28" t="str">
        <f>VLOOKUP(H18,Hoja1!A$2:G$444,5,0)</f>
        <v>N/A</v>
      </c>
      <c r="M18" s="18">
        <v>2</v>
      </c>
      <c r="N18" s="19">
        <v>3</v>
      </c>
      <c r="O18" s="19">
        <v>10</v>
      </c>
      <c r="P18" s="31">
        <f t="shared" si="1"/>
        <v>6</v>
      </c>
      <c r="Q18" s="31">
        <f t="shared" si="2"/>
        <v>60</v>
      </c>
      <c r="R18" s="38" t="str">
        <f t="shared" si="3"/>
        <v>M-6</v>
      </c>
      <c r="S18" s="40" t="str">
        <f t="shared" si="0"/>
        <v>III</v>
      </c>
      <c r="T18" s="42" t="str">
        <f t="shared" si="4"/>
        <v>Mejorable</v>
      </c>
      <c r="U18" s="203"/>
      <c r="V18" s="28" t="str">
        <f>VLOOKUP(H18,Hoja1!A$2:G$444,6,0)</f>
        <v xml:space="preserve">Enfermedades Osteomusculares
</v>
      </c>
      <c r="W18" s="20"/>
      <c r="X18" s="20"/>
      <c r="Y18" s="20"/>
      <c r="Z18" s="17"/>
      <c r="AA18" s="28" t="str">
        <f>VLOOKUP(H18,Hoja1!A$2:G$444,7,0)</f>
        <v>Prevención en lesiones osteomusculares, líderes de pausas activas</v>
      </c>
      <c r="AB18" s="205"/>
      <c r="AC18" s="59"/>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64.5" customHeight="1">
      <c r="A19" s="230"/>
      <c r="B19" s="230"/>
      <c r="C19" s="214"/>
      <c r="D19" s="214"/>
      <c r="E19" s="217"/>
      <c r="F19" s="245"/>
      <c r="G19" s="28" t="str">
        <f>VLOOKUP(H19,Hoja1!A$1:G$444,2,0)</f>
        <v>Atropellamiento, Envestir</v>
      </c>
      <c r="H19" s="29" t="s">
        <v>1194</v>
      </c>
      <c r="I19" s="63" t="str">
        <f>VLOOKUP(H19,Hoja1!A$2:G$444,3,0)</f>
        <v>Lesiones, pérdidas materiales, muerte</v>
      </c>
      <c r="J19" s="61"/>
      <c r="K19" s="28" t="str">
        <f>VLOOKUP(H19,Hoja1!A$2:G$444,4,0)</f>
        <v>Inspecciones planeadas e inspecciones no planeadas, procedimientos de programas de seguridad y salud en el trabajo</v>
      </c>
      <c r="L19" s="28" t="str">
        <f>VLOOKUP(H19,Hoja1!A$2:G$444,5,0)</f>
        <v>Programa de seguridad vial, señalización</v>
      </c>
      <c r="M19" s="18">
        <v>2</v>
      </c>
      <c r="N19" s="19">
        <v>3</v>
      </c>
      <c r="O19" s="19">
        <v>60</v>
      </c>
      <c r="P19" s="31">
        <f t="shared" si="1"/>
        <v>6</v>
      </c>
      <c r="Q19" s="31">
        <f t="shared" si="2"/>
        <v>360</v>
      </c>
      <c r="R19" s="38" t="str">
        <f t="shared" si="3"/>
        <v>M-6</v>
      </c>
      <c r="S19" s="40" t="str">
        <f t="shared" si="0"/>
        <v>II</v>
      </c>
      <c r="T19" s="42" t="str">
        <f t="shared" si="4"/>
        <v>No Aceptable o Aceptable Con Control Especifico</v>
      </c>
      <c r="U19" s="203"/>
      <c r="V19" s="28" t="str">
        <f>VLOOKUP(H19,Hoja1!A$2:G$444,6,0)</f>
        <v>Muerte</v>
      </c>
      <c r="W19" s="20"/>
      <c r="X19" s="20"/>
      <c r="Y19" s="20"/>
      <c r="Z19" s="17"/>
      <c r="AA19" s="28" t="str">
        <f>VLOOKUP(H19,Hoja1!A$2:G$444,7,0)</f>
        <v>Seguridad vial y manejo defensivo, aseguramiento de áreas de trabajo</v>
      </c>
      <c r="AB19" s="20"/>
      <c r="AC19" s="59"/>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118.5" customHeight="1">
      <c r="A20" s="230"/>
      <c r="B20" s="230"/>
      <c r="C20" s="214"/>
      <c r="D20" s="214"/>
      <c r="E20" s="217"/>
      <c r="F20" s="245"/>
      <c r="G20" s="28" t="str">
        <f>VLOOKUP(H20,Hoja1!A$1:G$444,2,0)</f>
        <v>Superficies de trabajo irregulares o deslizantes</v>
      </c>
      <c r="H20" s="29" t="s">
        <v>597</v>
      </c>
      <c r="I20" s="63" t="str">
        <f>VLOOKUP(H20,Hoja1!A$2:G$444,3,0)</f>
        <v>Caidas del mismo nivel, fracturas, golpe con objetos, caídas de objetos, obstrucción de rutas de evacuación</v>
      </c>
      <c r="J20" s="61"/>
      <c r="K20" s="28" t="str">
        <f>VLOOKUP(H20,Hoja1!A$2:G$444,4,0)</f>
        <v>N/A</v>
      </c>
      <c r="L20" s="28" t="str">
        <f>VLOOKUP(H20,Hoja1!A$2:G$444,5,0)</f>
        <v>N/A</v>
      </c>
      <c r="M20" s="18">
        <v>2</v>
      </c>
      <c r="N20" s="19">
        <v>3</v>
      </c>
      <c r="O20" s="19">
        <v>25</v>
      </c>
      <c r="P20" s="31">
        <f t="shared" si="1"/>
        <v>6</v>
      </c>
      <c r="Q20" s="31">
        <f t="shared" si="2"/>
        <v>150</v>
      </c>
      <c r="R20" s="38" t="str">
        <f t="shared" si="3"/>
        <v>M-6</v>
      </c>
      <c r="S20" s="40" t="str">
        <f t="shared" si="0"/>
        <v>II</v>
      </c>
      <c r="T20" s="42" t="str">
        <f t="shared" si="4"/>
        <v>No Aceptable o Aceptable Con Control Especifico</v>
      </c>
      <c r="U20" s="203"/>
      <c r="V20" s="28" t="str">
        <f>VLOOKUP(H20,Hoja1!A$2:G$444,6,0)</f>
        <v>Caídas de distinto nivel</v>
      </c>
      <c r="W20" s="20"/>
      <c r="X20" s="20"/>
      <c r="Y20" s="18" t="s">
        <v>1205</v>
      </c>
      <c r="Z20" s="17"/>
      <c r="AA20" s="28" t="str">
        <f>VLOOKUP(H20,Hoja1!A$2:G$444,7,0)</f>
        <v>Pautas Básicas en orden y aseo en el lugar de trabajo, actos y condiciones inseguras</v>
      </c>
      <c r="AB20" s="18"/>
      <c r="AC20" s="59"/>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63" customHeight="1">
      <c r="A21" s="230"/>
      <c r="B21" s="230"/>
      <c r="C21" s="214"/>
      <c r="D21" s="214"/>
      <c r="E21" s="217"/>
      <c r="F21" s="245"/>
      <c r="G21" s="28" t="str">
        <f>VLOOKUP(H21,Hoja1!A$1:G$444,2,0)</f>
        <v>Atraco, golpiza, atentados y secuestrados</v>
      </c>
      <c r="H21" s="29" t="s">
        <v>57</v>
      </c>
      <c r="I21" s="63" t="str">
        <f>VLOOKUP(H21,Hoja1!A$2:G$444,3,0)</f>
        <v>Estrés, golpes, Secuestros</v>
      </c>
      <c r="J21" s="61"/>
      <c r="K21" s="28" t="str">
        <f>VLOOKUP(H21,Hoja1!A$2:G$444,4,0)</f>
        <v>Inspecciones planeadas e inspecciones no planeadas, procedimientos de programas de seguridad y salud en el trabajo</v>
      </c>
      <c r="L21" s="28" t="str">
        <f>VLOOKUP(H21,Hoja1!A$2:G$444,5,0)</f>
        <v xml:space="preserve">Uniformes Corporativos, Caquetas corporativas, Carnetización
</v>
      </c>
      <c r="M21" s="18">
        <v>2</v>
      </c>
      <c r="N21" s="19">
        <v>3</v>
      </c>
      <c r="O21" s="19">
        <v>60</v>
      </c>
      <c r="P21" s="31">
        <f t="shared" si="1"/>
        <v>6</v>
      </c>
      <c r="Q21" s="31">
        <f t="shared" si="2"/>
        <v>360</v>
      </c>
      <c r="R21" s="38" t="str">
        <f t="shared" si="3"/>
        <v>M-6</v>
      </c>
      <c r="S21" s="40" t="str">
        <f t="shared" si="0"/>
        <v>II</v>
      </c>
      <c r="T21" s="42" t="str">
        <f t="shared" si="4"/>
        <v>No Aceptable o Aceptable Con Control Especifico</v>
      </c>
      <c r="U21" s="203"/>
      <c r="V21" s="28" t="str">
        <f>VLOOKUP(H21,Hoja1!A$2:G$444,6,0)</f>
        <v>Secuestros</v>
      </c>
      <c r="W21" s="20"/>
      <c r="X21" s="20"/>
      <c r="Y21" s="20"/>
      <c r="Z21" s="17"/>
      <c r="AA21" s="28" t="str">
        <f>VLOOKUP(H21,Hoja1!A$2:G$444,7,0)</f>
        <v>N/A</v>
      </c>
      <c r="AB21" s="20"/>
      <c r="AC21" s="59"/>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78.75" customHeight="1">
      <c r="A22" s="230"/>
      <c r="B22" s="230"/>
      <c r="C22" s="214"/>
      <c r="D22" s="214"/>
      <c r="E22" s="217"/>
      <c r="F22" s="245"/>
      <c r="G22" s="28" t="str">
        <f>VLOOKUP(H22,Hoja1!A$1:G$444,2,0)</f>
        <v>Inadecuadas conexiones eléctricas-saturación en tomas de energía</v>
      </c>
      <c r="H22" s="29" t="s">
        <v>566</v>
      </c>
      <c r="I22" s="63" t="str">
        <f>VLOOKUP(H22,Hoja1!A$2:G$444,3,0)</f>
        <v>Quemaduras, electrocución, muerte</v>
      </c>
      <c r="J22" s="61"/>
      <c r="K22" s="28" t="str">
        <f>VLOOKUP(H22,Hoja1!A$2:G$444,4,0)</f>
        <v>Inspecciones planeadas e inspecciones no planeadas, procedimientos de programas de seguridad y salud en el trabajo</v>
      </c>
      <c r="L22" s="28" t="str">
        <f>VLOOKUP(H22,Hoja1!A$2:G$444,5,0)</f>
        <v>E.P.P. Bota dieléctrica, Casco dieléctrico</v>
      </c>
      <c r="M22" s="18">
        <v>2</v>
      </c>
      <c r="N22" s="19">
        <v>2</v>
      </c>
      <c r="O22" s="19">
        <v>25</v>
      </c>
      <c r="P22" s="31">
        <f t="shared" si="1"/>
        <v>4</v>
      </c>
      <c r="Q22" s="31">
        <f t="shared" si="2"/>
        <v>100</v>
      </c>
      <c r="R22" s="38" t="str">
        <f t="shared" si="3"/>
        <v>B-4</v>
      </c>
      <c r="S22" s="40" t="str">
        <f t="shared" si="0"/>
        <v>III</v>
      </c>
      <c r="T22" s="42" t="str">
        <f t="shared" si="4"/>
        <v>Mejorable</v>
      </c>
      <c r="U22" s="203"/>
      <c r="V22" s="28" t="str">
        <f>VLOOKUP(H22,Hoja1!A$2:G$444,6,0)</f>
        <v>Muerte</v>
      </c>
      <c r="W22" s="20"/>
      <c r="X22" s="20"/>
      <c r="Y22" s="20" t="s">
        <v>1192</v>
      </c>
      <c r="Z22" s="17"/>
      <c r="AA22" s="27" t="str">
        <f>VLOOKUP(H22,Hoja1!A$2:G$444,7,0)</f>
        <v>Uso y manejo adecuado de E.P.P., actos y condiciones inseguras</v>
      </c>
      <c r="AB22" s="20"/>
      <c r="AC22" s="59"/>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81" customHeight="1" thickBot="1">
      <c r="A23" s="230"/>
      <c r="B23" s="230"/>
      <c r="C23" s="214"/>
      <c r="D23" s="214"/>
      <c r="E23" s="217"/>
      <c r="F23" s="245"/>
      <c r="G23" s="28" t="str">
        <f>VLOOKUP(H23,Hoja1!A$1:G$444,2,0)</f>
        <v>SISMOS, INCENDIOS, INUNDACIONES, TERREMOTOS, VENDAVALES, DERRUMBE</v>
      </c>
      <c r="H23" s="29" t="s">
        <v>632</v>
      </c>
      <c r="I23" s="63" t="str">
        <f>VLOOKUP(H23,Hoja1!A$2:G$444,3,0)</f>
        <v>SISMOS, INCENDIOS, INUNDACIONES, TERREMOTOS, VENDAVALES</v>
      </c>
      <c r="J23" s="61"/>
      <c r="K23" s="28" t="str">
        <f>VLOOKUP(H23,Hoja1!A$2:G$444,4,0)</f>
        <v>Inspecciones planeadas e inspecciones no planeadas, procedimientos de programas de seguridad y salud en el trabajo</v>
      </c>
      <c r="L23" s="28" t="str">
        <f>VLOOKUP(H23,Hoja1!A$2:G$444,5,0)</f>
        <v>BRIGADAS DE EMERGENCIAS</v>
      </c>
      <c r="M23" s="18">
        <v>2</v>
      </c>
      <c r="N23" s="19">
        <v>2</v>
      </c>
      <c r="O23" s="19">
        <v>25</v>
      </c>
      <c r="P23" s="31">
        <f t="shared" si="1"/>
        <v>4</v>
      </c>
      <c r="Q23" s="31">
        <f t="shared" si="2"/>
        <v>100</v>
      </c>
      <c r="R23" s="38" t="str">
        <f t="shared" si="3"/>
        <v>B-4</v>
      </c>
      <c r="S23" s="40" t="str">
        <f t="shared" si="0"/>
        <v>III</v>
      </c>
      <c r="T23" s="42" t="str">
        <f t="shared" si="4"/>
        <v>Mejorable</v>
      </c>
      <c r="U23" s="203"/>
      <c r="V23" s="28" t="str">
        <f>VLOOKUP(H23,Hoja1!A$2:G$444,6,0)</f>
        <v>MUERTE</v>
      </c>
      <c r="W23" s="20"/>
      <c r="X23" s="20"/>
      <c r="Y23" s="20" t="s">
        <v>1206</v>
      </c>
      <c r="Z23" s="17"/>
      <c r="AA23" s="27" t="str">
        <f>VLOOKUP(H23,Hoja1!A$2:G$444,7,0)</f>
        <v>ENTRENAMIENTO DE LA BRIGADA; DIVULGACIÓN DE PLAN DE EMERGENCIA</v>
      </c>
      <c r="AB23" s="25" t="s">
        <v>1199</v>
      </c>
      <c r="AC23" s="59"/>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4.75" customHeight="1">
      <c r="A24" s="230"/>
      <c r="B24" s="230"/>
      <c r="C24" s="214"/>
      <c r="D24" s="214"/>
      <c r="E24" s="217"/>
      <c r="F24" s="245"/>
      <c r="G24" s="28" t="str">
        <f>VLOOKUP(H24,Hoja1!A$1:G$444,2,0)</f>
        <v>LLUVIAS, GRANIZADA, HELADAS</v>
      </c>
      <c r="H24" s="29" t="s">
        <v>633</v>
      </c>
      <c r="I24" s="63" t="str">
        <f>VLOOKUP(H24,Hoja1!A$2:G$444,3,0)</f>
        <v>DERRUMBES, HIPOTERMIA, DAÑO EN INSTALACIONES</v>
      </c>
      <c r="J24" s="61"/>
      <c r="K24" s="28" t="str">
        <f>VLOOKUP(H24,Hoja1!A$2:G$444,4,0)</f>
        <v>Inspecciones planeadas e inspecciones no planeadas, procedimientos de programas de seguridad y salud en el trabajo</v>
      </c>
      <c r="L24" s="28" t="str">
        <f>VLOOKUP(H24,Hoja1!A$2:G$444,5,0)</f>
        <v>BRIGADAS DE EMERGENCIAS</v>
      </c>
      <c r="M24" s="18">
        <v>2</v>
      </c>
      <c r="N24" s="19">
        <v>2</v>
      </c>
      <c r="O24" s="19">
        <v>25</v>
      </c>
      <c r="P24" s="31">
        <f t="shared" si="1"/>
        <v>4</v>
      </c>
      <c r="Q24" s="31">
        <f t="shared" si="2"/>
        <v>100</v>
      </c>
      <c r="R24" s="38" t="str">
        <f t="shared" si="3"/>
        <v>B-4</v>
      </c>
      <c r="S24" s="40" t="str">
        <f t="shared" si="0"/>
        <v>III</v>
      </c>
      <c r="T24" s="42" t="str">
        <f t="shared" si="4"/>
        <v>Mejorable</v>
      </c>
      <c r="U24" s="203"/>
      <c r="V24" s="28" t="str">
        <f>VLOOKUP(H24,Hoja1!A$2:G$444,6,0)</f>
        <v>MUERTE</v>
      </c>
      <c r="W24" s="20"/>
      <c r="X24" s="20"/>
      <c r="Y24" s="20" t="s">
        <v>1207</v>
      </c>
      <c r="Z24" s="17"/>
      <c r="AA24" s="27" t="str">
        <f>VLOOKUP(H24,Hoja1!A$2:G$444,7,0)</f>
        <v>ENTRENAMIENTO DE LA BRIGADA; DIVULGACIÓN DE PLAN DE EMERGENCIA</v>
      </c>
      <c r="AB24" s="20"/>
      <c r="AC24" s="27"/>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88.5" customHeight="1" thickBot="1">
      <c r="A25" s="230"/>
      <c r="B25" s="230"/>
      <c r="C25" s="215"/>
      <c r="D25" s="215"/>
      <c r="E25" s="218"/>
      <c r="F25" s="246"/>
      <c r="G25" s="76" t="str">
        <f>VLOOKUP(H25,Hoja1!A$1:G$444,2,0)</f>
        <v>SISMOS, INCENDIOS, INUNDACIONES, TERREMOTOS, VENDAVALES, DERRUMBE</v>
      </c>
      <c r="H25" s="77" t="s">
        <v>62</v>
      </c>
      <c r="I25" s="76" t="str">
        <f>VLOOKUP(H25,Hoja1!A$2:G$444,3,0)</f>
        <v>SISMOS, INCENDIOS, INUNDACIONES, TERREMOTOS, VENDAVALES</v>
      </c>
      <c r="J25" s="23"/>
      <c r="K25" s="76" t="str">
        <f>VLOOKUP(H25,Hoja1!A$2:G$444,4,0)</f>
        <v>Inspecciones planeadas e inspecciones no planeadas, procedimientos de programas de seguridad y salud en el trabajo</v>
      </c>
      <c r="L25" s="76" t="str">
        <f>VLOOKUP(H25,Hoja1!A$2:G$444,5,0)</f>
        <v>BRIGADAS DE EMERGENCIAS</v>
      </c>
      <c r="M25" s="23">
        <v>2</v>
      </c>
      <c r="N25" s="24">
        <v>1</v>
      </c>
      <c r="O25" s="24">
        <v>100</v>
      </c>
      <c r="P25" s="78">
        <f t="shared" si="1"/>
        <v>2</v>
      </c>
      <c r="Q25" s="78">
        <f t="shared" si="2"/>
        <v>200</v>
      </c>
      <c r="R25" s="43" t="str">
        <f t="shared" si="3"/>
        <v>B-2</v>
      </c>
      <c r="S25" s="44" t="str">
        <f t="shared" si="0"/>
        <v>II</v>
      </c>
      <c r="T25" s="45" t="str">
        <f t="shared" si="4"/>
        <v>No Aceptable o Aceptable Con Control Especifico</v>
      </c>
      <c r="U25" s="204"/>
      <c r="V25" s="76" t="str">
        <f>VLOOKUP(H25,Hoja1!A$2:G$444,6,0)</f>
        <v>MUERTE</v>
      </c>
      <c r="W25" s="25"/>
      <c r="X25" s="25"/>
      <c r="Y25" s="25" t="s">
        <v>1198</v>
      </c>
      <c r="Z25" s="21"/>
      <c r="AA25" s="79" t="str">
        <f>VLOOKUP(H25,Hoja1!A$2:G$444,7,0)</f>
        <v>ENTRENAMIENTO DE LA BRIGADA; DIVULGACIÓN DE PLAN DE EMERGENCIA</v>
      </c>
      <c r="AB25" s="25"/>
      <c r="AC25" s="22"/>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201" customHeight="1">
      <c r="A26" s="230"/>
      <c r="B26" s="230"/>
      <c r="C26" s="208" t="s">
        <v>1208</v>
      </c>
      <c r="D26" s="240" t="s">
        <v>1209</v>
      </c>
      <c r="E26" s="223" t="s">
        <v>1051</v>
      </c>
      <c r="F26" s="223" t="s">
        <v>1187</v>
      </c>
      <c r="G26" s="88" t="str">
        <f>VLOOKUP(H26,Hoja1!A$1:G$444,2,0)</f>
        <v>Forzadas, Prolongadas</v>
      </c>
      <c r="H26" s="88" t="s">
        <v>40</v>
      </c>
      <c r="I26" s="89" t="str">
        <f>VLOOKUP(H26,Hoja1!A$2:G$444,3,0)</f>
        <v xml:space="preserve">Lesiones osteomusculares, lesiones osteoarticulares
</v>
      </c>
      <c r="J26" s="90"/>
      <c r="K26" s="89" t="str">
        <f>VLOOKUP(H26,Hoja1!A$2:G$444,4,0)</f>
        <v>Inspecciones planeadas e inspecciones no planeadas, procedimientos de programas de seguridad y salud en el trabajo</v>
      </c>
      <c r="L26" s="89" t="str">
        <f>VLOOKUP(H26,Hoja1!A$2:G$444,5,0)</f>
        <v>PVE Biomecánico, programa pausas activas, exámenes periódicos, recomendaciones, control de posturas</v>
      </c>
      <c r="M26" s="90">
        <v>2</v>
      </c>
      <c r="N26" s="91">
        <v>3</v>
      </c>
      <c r="O26" s="91">
        <v>10</v>
      </c>
      <c r="P26" s="91">
        <f>M26*N26</f>
        <v>6</v>
      </c>
      <c r="Q26" s="91">
        <f>O26*P26</f>
        <v>60</v>
      </c>
      <c r="R26" s="88" t="str">
        <f>IF(P26=40,"MA-40",IF(P26=30,"MA-30",IF(P26=20,"A-20",IF(P26=10,"A-10",IF(P26=24,"MA-24",IF(P26=18,"A-18",IF(P26=12,"A-12",IF(P26=6,"M-6",IF(P26=8,"M-8",IF(P26=6,"M-6",IF(P26=4,"B-4",IF(P26=2,"B-2",))))))))))))</f>
        <v>M-6</v>
      </c>
      <c r="S26" s="92" t="str">
        <f aca="true" t="shared" si="5" ref="S26:S39">IF(Q26&lt;=20,"IV",IF(Q26&lt;=120,"III",IF(Q26&lt;=500,"II",IF(Q26&lt;=4000,"I"))))</f>
        <v>III</v>
      </c>
      <c r="T26" s="93" t="str">
        <f>IF(S26=0,"",IF(S26="IV","Aceptable",IF(S26="III","Mejorable",IF(S26="II","No Aceptable o Aceptable Con Control Especifico",IF(S26="I","No Aceptable","")))))</f>
        <v>Mejorable</v>
      </c>
      <c r="U26" s="232">
        <v>1</v>
      </c>
      <c r="V26" s="89" t="str">
        <f>VLOOKUP(H26,Hoja1!A$2:G$444,6,0)</f>
        <v>Enfermedades Osteomusculares</v>
      </c>
      <c r="W26" s="94"/>
      <c r="X26" s="94"/>
      <c r="Y26" s="94"/>
      <c r="Z26" s="95"/>
      <c r="AA26" s="89" t="str">
        <f>VLOOKUP(H26,Hoja1!A$2:G$444,7,0)</f>
        <v>Prevención en lesiones osteomusculares, líderes de pausas activas</v>
      </c>
      <c r="AB26" s="232" t="s">
        <v>1191</v>
      </c>
      <c r="AC26" s="208" t="s">
        <v>1190</v>
      </c>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38.25">
      <c r="A27" s="230"/>
      <c r="B27" s="230"/>
      <c r="C27" s="209"/>
      <c r="D27" s="241"/>
      <c r="E27" s="224"/>
      <c r="F27" s="224"/>
      <c r="G27" s="96" t="str">
        <f>VLOOKUP(H27,Hoja1!A$1:G$444,2,0)</f>
        <v>Movimientos repetitivos, Miembros Superiores</v>
      </c>
      <c r="H27" s="96" t="s">
        <v>47</v>
      </c>
      <c r="I27" s="97" t="str">
        <f>VLOOKUP(H27,Hoja1!A$2:G$444,3,0)</f>
        <v>Lesiones Musculoesqueléticas</v>
      </c>
      <c r="J27" s="98"/>
      <c r="K27" s="97" t="str">
        <f>VLOOKUP(H27,Hoja1!A$2:G$444,4,0)</f>
        <v>N/A</v>
      </c>
      <c r="L27" s="97" t="str">
        <f>VLOOKUP(H27,Hoja1!A$2:G$444,5,0)</f>
        <v>PVE BIomécanico, programa pausas activas, examenes periódicos, recomendaicones, control de posturas</v>
      </c>
      <c r="M27" s="98">
        <v>2</v>
      </c>
      <c r="N27" s="99">
        <v>3</v>
      </c>
      <c r="O27" s="99">
        <v>10</v>
      </c>
      <c r="P27" s="100">
        <f aca="true" t="shared" si="6" ref="P27:P39">M27*N27</f>
        <v>6</v>
      </c>
      <c r="Q27" s="100">
        <f aca="true" t="shared" si="7" ref="Q27:Q39">O27*P27</f>
        <v>60</v>
      </c>
      <c r="R27" s="101" t="str">
        <f aca="true" t="shared" si="8" ref="R27:R39">IF(P27=40,"MA-40",IF(P27=30,"MA-30",IF(P27=20,"A-20",IF(P27=10,"A-10",IF(P27=24,"MA-24",IF(P27=18,"A-18",IF(P27=12,"A-12",IF(P27=6,"M-6",IF(P27=8,"M-8",IF(P27=6,"M-6",IF(P27=4,"B-4",IF(P27=2,"B-2",))))))))))))</f>
        <v>M-6</v>
      </c>
      <c r="S27" s="102" t="str">
        <f t="shared" si="5"/>
        <v>III</v>
      </c>
      <c r="T27" s="103" t="str">
        <f aca="true" t="shared" si="9" ref="T27:T39">IF(S27=0,"",IF(S27="IV","Aceptable",IF(S27="III","Mejorable",IF(S27="II","No Aceptable o Aceptable Con Control Especifico",IF(S27="I","No Aceptable","")))))</f>
        <v>Mejorable</v>
      </c>
      <c r="U27" s="222"/>
      <c r="V27" s="97" t="str">
        <f>VLOOKUP(H27,Hoja1!A$2:G$444,6,0)</f>
        <v>Enfermedades musculoesqueleticas</v>
      </c>
      <c r="W27" s="104"/>
      <c r="X27" s="104"/>
      <c r="Y27" s="104"/>
      <c r="Z27" s="105"/>
      <c r="AA27" s="97" t="str">
        <f>VLOOKUP(H27,Hoja1!A$2:G$444,7,0)</f>
        <v>Prevención en lesiones osteomusculares, líderes de pausas activas</v>
      </c>
      <c r="AB27" s="222"/>
      <c r="AC27" s="209"/>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38.25">
      <c r="A28" s="230"/>
      <c r="B28" s="230"/>
      <c r="C28" s="209"/>
      <c r="D28" s="241"/>
      <c r="E28" s="224"/>
      <c r="F28" s="224"/>
      <c r="G28" s="96" t="str">
        <f>VLOOKUP(H28,Hoja1!A$1:G$444,2,0)</f>
        <v>Higiene Muscular</v>
      </c>
      <c r="H28" s="96" t="s">
        <v>483</v>
      </c>
      <c r="I28" s="97" t="str">
        <f>VLOOKUP(H28,Hoja1!A$2:G$444,3,0)</f>
        <v>Lesiones Musculoesqueléticas</v>
      </c>
      <c r="J28" s="98"/>
      <c r="K28" s="97" t="str">
        <f>VLOOKUP(H28,Hoja1!A$2:G$444,4,0)</f>
        <v>N/A</v>
      </c>
      <c r="L28" s="97" t="str">
        <f>VLOOKUP(H28,Hoja1!A$2:G$444,5,0)</f>
        <v>N/A</v>
      </c>
      <c r="M28" s="98">
        <v>2</v>
      </c>
      <c r="N28" s="99">
        <v>3</v>
      </c>
      <c r="O28" s="99">
        <v>10</v>
      </c>
      <c r="P28" s="100">
        <f t="shared" si="6"/>
        <v>6</v>
      </c>
      <c r="Q28" s="100">
        <f t="shared" si="7"/>
        <v>60</v>
      </c>
      <c r="R28" s="101" t="str">
        <f t="shared" si="8"/>
        <v>M-6</v>
      </c>
      <c r="S28" s="102" t="str">
        <f t="shared" si="5"/>
        <v>III</v>
      </c>
      <c r="T28" s="103" t="str">
        <f t="shared" si="9"/>
        <v>Mejorable</v>
      </c>
      <c r="U28" s="222"/>
      <c r="V28" s="97" t="str">
        <f>VLOOKUP(H28,Hoja1!A$2:G$444,6,0)</f>
        <v xml:space="preserve">Enfermedades Osteomusculares
</v>
      </c>
      <c r="W28" s="104"/>
      <c r="X28" s="104"/>
      <c r="Y28" s="104"/>
      <c r="Z28" s="105"/>
      <c r="AA28" s="106" t="str">
        <f>VLOOKUP(H28,Hoja1!A$2:G$444,7,0)</f>
        <v>Prevención en lesiones osteomusculares, líderes de pausas activas</v>
      </c>
      <c r="AB28" s="221"/>
      <c r="AC28" s="209"/>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
      <c r="A29" s="230"/>
      <c r="B29" s="230"/>
      <c r="C29" s="209"/>
      <c r="D29" s="241"/>
      <c r="E29" s="224"/>
      <c r="F29" s="224"/>
      <c r="G29" s="96" t="str">
        <f>VLOOKUP(H29,Hoja1!A$1:G$444,2,0)</f>
        <v>Atropellamiento, Envestir</v>
      </c>
      <c r="H29" s="96" t="s">
        <v>1194</v>
      </c>
      <c r="I29" s="97" t="str">
        <f>VLOOKUP(H29,Hoja1!A$2:G$444,3,0)</f>
        <v>Lesiones, pérdidas materiales, muerte</v>
      </c>
      <c r="J29" s="98"/>
      <c r="K29" s="97" t="str">
        <f>VLOOKUP(H29,Hoja1!A$2:G$444,4,0)</f>
        <v>Inspecciones planeadas e inspecciones no planeadas, procedimientos de programas de seguridad y salud en el trabajo</v>
      </c>
      <c r="L29" s="97" t="str">
        <f>VLOOKUP(H29,Hoja1!A$2:G$444,5,0)</f>
        <v>Programa de seguridad vial, señalización</v>
      </c>
      <c r="M29" s="98">
        <v>2</v>
      </c>
      <c r="N29" s="99">
        <v>3</v>
      </c>
      <c r="O29" s="99">
        <v>60</v>
      </c>
      <c r="P29" s="100">
        <f t="shared" si="6"/>
        <v>6</v>
      </c>
      <c r="Q29" s="100">
        <f t="shared" si="7"/>
        <v>360</v>
      </c>
      <c r="R29" s="101" t="str">
        <f t="shared" si="8"/>
        <v>M-6</v>
      </c>
      <c r="S29" s="102" t="str">
        <f t="shared" si="5"/>
        <v>II</v>
      </c>
      <c r="T29" s="103" t="str">
        <f t="shared" si="9"/>
        <v>No Aceptable o Aceptable Con Control Especifico</v>
      </c>
      <c r="U29" s="222"/>
      <c r="V29" s="97" t="str">
        <f>VLOOKUP(H29,Hoja1!A$2:G$444,6,0)</f>
        <v>Muerte</v>
      </c>
      <c r="W29" s="104"/>
      <c r="X29" s="104"/>
      <c r="Y29" s="104"/>
      <c r="Z29" s="105"/>
      <c r="AA29" s="106" t="str">
        <f>VLOOKUP(H29,Hoja1!A$2:G$444,7,0)</f>
        <v>Seguridad vial y manejo defensivo, aseguramiento de áreas de trabajo</v>
      </c>
      <c r="AB29" s="104"/>
      <c r="AC29" s="209"/>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90.75" customHeight="1">
      <c r="A30" s="230"/>
      <c r="B30" s="230"/>
      <c r="C30" s="209"/>
      <c r="D30" s="241"/>
      <c r="E30" s="224"/>
      <c r="F30" s="224"/>
      <c r="G30" s="96" t="str">
        <f>VLOOKUP(H30,Hoja1!A$1:G$444,2,0)</f>
        <v>Inadecuadas conexiones eléctricas-saturación en tomas de energía</v>
      </c>
      <c r="H30" s="96" t="s">
        <v>566</v>
      </c>
      <c r="I30" s="97" t="str">
        <f>VLOOKUP(H30,Hoja1!A$2:G$444,3,0)</f>
        <v>Quemaduras, electrocución, muerte</v>
      </c>
      <c r="J30" s="98"/>
      <c r="K30" s="97" t="str">
        <f>VLOOKUP(H30,Hoja1!A$2:G$444,4,0)</f>
        <v>Inspecciones planeadas e inspecciones no planeadas, procedimientos de programas de seguridad y salud en el trabajo</v>
      </c>
      <c r="L30" s="97" t="str">
        <f>VLOOKUP(H30,Hoja1!A$2:G$444,5,0)</f>
        <v>E.P.P. Bota dieléctrica, Casco dieléctrico</v>
      </c>
      <c r="M30" s="98">
        <v>2</v>
      </c>
      <c r="N30" s="99">
        <v>2</v>
      </c>
      <c r="O30" s="99">
        <v>25</v>
      </c>
      <c r="P30" s="100">
        <f t="shared" si="6"/>
        <v>4</v>
      </c>
      <c r="Q30" s="100">
        <f t="shared" si="7"/>
        <v>100</v>
      </c>
      <c r="R30" s="101" t="str">
        <f t="shared" si="8"/>
        <v>B-4</v>
      </c>
      <c r="S30" s="102" t="str">
        <f t="shared" si="5"/>
        <v>III</v>
      </c>
      <c r="T30" s="103" t="str">
        <f t="shared" si="9"/>
        <v>Mejorable</v>
      </c>
      <c r="U30" s="222"/>
      <c r="V30" s="97" t="str">
        <f>VLOOKUP(H30,Hoja1!A$2:G$444,6,0)</f>
        <v>Muerte</v>
      </c>
      <c r="W30" s="104"/>
      <c r="X30" s="104"/>
      <c r="Y30" s="104" t="s">
        <v>1192</v>
      </c>
      <c r="Z30" s="105"/>
      <c r="AA30" s="106" t="str">
        <f>VLOOKUP(H30,Hoja1!A$2:G$444,7,0)</f>
        <v>Uso y manejo adecuado de E.P.P., actos y condiciones inseguras</v>
      </c>
      <c r="AB30" s="104"/>
      <c r="AC30" s="209"/>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113.25" customHeight="1">
      <c r="A31" s="230"/>
      <c r="B31" s="230"/>
      <c r="C31" s="209"/>
      <c r="D31" s="241"/>
      <c r="E31" s="224"/>
      <c r="F31" s="224"/>
      <c r="G31" s="96" t="str">
        <f>VLOOKUP(H31,Hoja1!A$1:G$444,2,0)</f>
        <v>Superficies de trabajo irregulares o deslizantes</v>
      </c>
      <c r="H31" s="96" t="s">
        <v>597</v>
      </c>
      <c r="I31" s="97" t="str">
        <f>VLOOKUP(H31,Hoja1!A$2:G$444,3,0)</f>
        <v>Caidas del mismo nivel, fracturas, golpe con objetos, caídas de objetos, obstrucción de rutas de evacuación</v>
      </c>
      <c r="J31" s="98"/>
      <c r="K31" s="97" t="str">
        <f>VLOOKUP(H31,Hoja1!A$2:G$444,4,0)</f>
        <v>N/A</v>
      </c>
      <c r="L31" s="97" t="str">
        <f>VLOOKUP(H31,Hoja1!A$2:G$444,5,0)</f>
        <v>N/A</v>
      </c>
      <c r="M31" s="98">
        <v>2</v>
      </c>
      <c r="N31" s="99">
        <v>2</v>
      </c>
      <c r="O31" s="99">
        <v>25</v>
      </c>
      <c r="P31" s="100">
        <f t="shared" si="6"/>
        <v>4</v>
      </c>
      <c r="Q31" s="100">
        <f t="shared" si="7"/>
        <v>100</v>
      </c>
      <c r="R31" s="101" t="str">
        <f t="shared" si="8"/>
        <v>B-4</v>
      </c>
      <c r="S31" s="102" t="str">
        <f t="shared" si="5"/>
        <v>III</v>
      </c>
      <c r="T31" s="103" t="str">
        <f t="shared" si="9"/>
        <v>Mejorable</v>
      </c>
      <c r="U31" s="222"/>
      <c r="V31" s="97" t="str">
        <f>VLOOKUP(H31,Hoja1!A$2:G$444,6,0)</f>
        <v>Caídas de distinto nivel</v>
      </c>
      <c r="W31" s="104"/>
      <c r="X31" s="104"/>
      <c r="Y31" s="98" t="s">
        <v>1204</v>
      </c>
      <c r="Z31" s="105"/>
      <c r="AA31" s="106" t="str">
        <f>VLOOKUP(H31,Hoja1!A$2:G$444,7,0)</f>
        <v>Pautas Básicas en orden y aseo en el lugar de trabajo, actos y condiciones inseguras</v>
      </c>
      <c r="AB31" s="104"/>
      <c r="AC31" s="209"/>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63.75">
      <c r="A32" s="230"/>
      <c r="B32" s="230"/>
      <c r="C32" s="209"/>
      <c r="D32" s="241"/>
      <c r="E32" s="224"/>
      <c r="F32" s="224"/>
      <c r="G32" s="96" t="str">
        <f>VLOOKUP(H32,Hoja1!A$1:G$444,2,0)</f>
        <v>Atraco, golpiza, atentados y secuestrados</v>
      </c>
      <c r="H32" s="96" t="s">
        <v>57</v>
      </c>
      <c r="I32" s="97" t="str">
        <f>VLOOKUP(H32,Hoja1!A$2:G$444,3,0)</f>
        <v>Estrés, golpes, Secuestros</v>
      </c>
      <c r="J32" s="98"/>
      <c r="K32" s="97" t="str">
        <f>VLOOKUP(H32,Hoja1!A$2:G$444,4,0)</f>
        <v>Inspecciones planeadas e inspecciones no planeadas, procedimientos de programas de seguridad y salud en el trabajo</v>
      </c>
      <c r="L32" s="97" t="str">
        <f>VLOOKUP(H32,Hoja1!A$2:G$444,5,0)</f>
        <v xml:space="preserve">Uniformes Corporativos, Caquetas corporativas, Carnetización
</v>
      </c>
      <c r="M32" s="98">
        <v>2</v>
      </c>
      <c r="N32" s="99">
        <v>3</v>
      </c>
      <c r="O32" s="99">
        <v>25</v>
      </c>
      <c r="P32" s="100">
        <f t="shared" si="6"/>
        <v>6</v>
      </c>
      <c r="Q32" s="100">
        <f t="shared" si="7"/>
        <v>150</v>
      </c>
      <c r="R32" s="101" t="str">
        <f t="shared" si="8"/>
        <v>M-6</v>
      </c>
      <c r="S32" s="102" t="str">
        <f t="shared" si="5"/>
        <v>II</v>
      </c>
      <c r="T32" s="103" t="str">
        <f t="shared" si="9"/>
        <v>No Aceptable o Aceptable Con Control Especifico</v>
      </c>
      <c r="U32" s="222"/>
      <c r="V32" s="97" t="str">
        <f>VLOOKUP(H32,Hoja1!A$2:G$444,6,0)</f>
        <v>Secuestros</v>
      </c>
      <c r="W32" s="104"/>
      <c r="X32" s="104"/>
      <c r="Y32" s="104"/>
      <c r="Z32" s="105"/>
      <c r="AA32" s="97" t="str">
        <f>VLOOKUP(H32,Hoja1!A$2:G$444,7,0)</f>
        <v>N/A</v>
      </c>
      <c r="AB32" s="98" t="s">
        <v>1193</v>
      </c>
      <c r="AC32" s="209"/>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25.5">
      <c r="A33" s="230"/>
      <c r="B33" s="230"/>
      <c r="C33" s="209"/>
      <c r="D33" s="241"/>
      <c r="E33" s="224"/>
      <c r="F33" s="224"/>
      <c r="G33" s="96" t="str">
        <f>VLOOKUP(H33,Hoja1!A$1:G$444,2,0)</f>
        <v>Bacterias</v>
      </c>
      <c r="H33" s="96" t="s">
        <v>113</v>
      </c>
      <c r="I33" s="97" t="str">
        <f>VLOOKUP(H33,Hoja1!A$2:G$444,3,0)</f>
        <v>Infecciones Bacterianas</v>
      </c>
      <c r="J33" s="98"/>
      <c r="K33" s="97" t="str">
        <f>VLOOKUP(H33,Hoja1!A$2:G$444,4,0)</f>
        <v>N/A</v>
      </c>
      <c r="L33" s="97" t="str">
        <f>VLOOKUP(H33,Hoja1!A$2:G$444,5,0)</f>
        <v>Vacunación</v>
      </c>
      <c r="M33" s="98">
        <v>2</v>
      </c>
      <c r="N33" s="99">
        <v>2</v>
      </c>
      <c r="O33" s="99">
        <v>25</v>
      </c>
      <c r="P33" s="100">
        <f t="shared" si="6"/>
        <v>4</v>
      </c>
      <c r="Q33" s="100">
        <f t="shared" si="7"/>
        <v>100</v>
      </c>
      <c r="R33" s="101" t="str">
        <f t="shared" si="8"/>
        <v>B-4</v>
      </c>
      <c r="S33" s="102" t="str">
        <f t="shared" si="5"/>
        <v>III</v>
      </c>
      <c r="T33" s="103" t="str">
        <f t="shared" si="9"/>
        <v>Mejorable</v>
      </c>
      <c r="U33" s="222"/>
      <c r="V33" s="97" t="str">
        <f>VLOOKUP(H33,Hoja1!A$2:G$444,6,0)</f>
        <v xml:space="preserve">Enfermedades Infectocontagiosas
</v>
      </c>
      <c r="W33" s="104"/>
      <c r="X33" s="104"/>
      <c r="Y33" s="104"/>
      <c r="Z33" s="105"/>
      <c r="AA33" s="97" t="str">
        <f>VLOOKUP(H33,Hoja1!A$2:G$444,7,0)</f>
        <v>Autocuidado</v>
      </c>
      <c r="AB33" s="104"/>
      <c r="AC33" s="209"/>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25.5">
      <c r="A34" s="230"/>
      <c r="B34" s="230"/>
      <c r="C34" s="209"/>
      <c r="D34" s="241"/>
      <c r="E34" s="224"/>
      <c r="F34" s="224"/>
      <c r="G34" s="96" t="str">
        <f>VLOOKUP(H34,Hoja1!A$1:G$444,2,0)</f>
        <v>Virus</v>
      </c>
      <c r="H34" s="96" t="s">
        <v>122</v>
      </c>
      <c r="I34" s="97" t="str">
        <f>VLOOKUP(H34,Hoja1!A$2:G$444,3,0)</f>
        <v>Infecciones Virales</v>
      </c>
      <c r="J34" s="98"/>
      <c r="K34" s="97" t="str">
        <f>VLOOKUP(H34,Hoja1!A$2:G$444,4,0)</f>
        <v>N/A</v>
      </c>
      <c r="L34" s="97" t="str">
        <f>VLOOKUP(H34,Hoja1!A$2:G$444,5,0)</f>
        <v>Vacunación</v>
      </c>
      <c r="M34" s="98">
        <v>2</v>
      </c>
      <c r="N34" s="99">
        <v>2</v>
      </c>
      <c r="O34" s="99">
        <v>25</v>
      </c>
      <c r="P34" s="100">
        <f t="shared" si="6"/>
        <v>4</v>
      </c>
      <c r="Q34" s="100">
        <f t="shared" si="7"/>
        <v>100</v>
      </c>
      <c r="R34" s="101" t="str">
        <f t="shared" si="8"/>
        <v>B-4</v>
      </c>
      <c r="S34" s="102" t="str">
        <f t="shared" si="5"/>
        <v>III</v>
      </c>
      <c r="T34" s="103" t="str">
        <f t="shared" si="9"/>
        <v>Mejorable</v>
      </c>
      <c r="U34" s="222"/>
      <c r="V34" s="97" t="str">
        <f>VLOOKUP(H34,Hoja1!A$2:G$444,6,0)</f>
        <v xml:space="preserve">Enfermedades Infectocontagiosas
</v>
      </c>
      <c r="W34" s="104"/>
      <c r="X34" s="104"/>
      <c r="Y34" s="104"/>
      <c r="Z34" s="105"/>
      <c r="AA34" s="97" t="str">
        <f>VLOOKUP(H34,Hoja1!A$2:G$444,7,0)</f>
        <v>Autocuidado</v>
      </c>
      <c r="AB34" s="104"/>
      <c r="AC34" s="209"/>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
      <c r="A35" s="230"/>
      <c r="B35" s="230"/>
      <c r="C35" s="209"/>
      <c r="D35" s="241"/>
      <c r="E35" s="224"/>
      <c r="F35" s="224"/>
      <c r="G35" s="96" t="str">
        <f>VLOOKUP(H35,Hoja1!A$1:G$444,2,0)</f>
        <v>INFRAROJA, ULTRAVIOLETA, VISIBLE, RADIOFRECUENCIA, MICROONDAS, LASER</v>
      </c>
      <c r="H35" s="96" t="s">
        <v>67</v>
      </c>
      <c r="I35" s="97" t="str">
        <f>VLOOKUP(H35,Hoja1!A$2:G$444,3,0)</f>
        <v>CÁNCER, LESIONES DÉRMICAS Y OCULARES</v>
      </c>
      <c r="J35" s="98"/>
      <c r="K35" s="97" t="str">
        <f>VLOOKUP(H35,Hoja1!A$2:G$444,4,0)</f>
        <v>Inspecciones planeadas e inspecciones no planeadas, procedimientos de programas de seguridad y salud en el trabajo</v>
      </c>
      <c r="L35" s="97" t="str">
        <f>VLOOKUP(H35,Hoja1!A$2:G$444,5,0)</f>
        <v>PROGRAMA BLOQUEADOR SOLAR</v>
      </c>
      <c r="M35" s="98">
        <v>2</v>
      </c>
      <c r="N35" s="99">
        <v>3</v>
      </c>
      <c r="O35" s="99">
        <v>10</v>
      </c>
      <c r="P35" s="100">
        <f t="shared" si="6"/>
        <v>6</v>
      </c>
      <c r="Q35" s="100">
        <f t="shared" si="7"/>
        <v>60</v>
      </c>
      <c r="R35" s="101" t="str">
        <f t="shared" si="8"/>
        <v>M-6</v>
      </c>
      <c r="S35" s="102" t="str">
        <f t="shared" si="5"/>
        <v>III</v>
      </c>
      <c r="T35" s="103" t="str">
        <f t="shared" si="9"/>
        <v>Mejorable</v>
      </c>
      <c r="U35" s="222"/>
      <c r="V35" s="97" t="str">
        <f>VLOOKUP(H35,Hoja1!A$2:G$444,6,0)</f>
        <v>CÁNCER</v>
      </c>
      <c r="W35" s="104"/>
      <c r="X35" s="104"/>
      <c r="Y35" s="104"/>
      <c r="Z35" s="105"/>
      <c r="AA35" s="97" t="str">
        <f>VLOOKUP(H35,Hoja1!A$2:G$444,7,0)</f>
        <v>N/A</v>
      </c>
      <c r="AB35" s="98" t="s">
        <v>1195</v>
      </c>
      <c r="AC35" s="209"/>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30">
      <c r="A36" s="230"/>
      <c r="B36" s="230"/>
      <c r="C36" s="209"/>
      <c r="D36" s="241"/>
      <c r="E36" s="224"/>
      <c r="F36" s="224"/>
      <c r="G36" s="96" t="str">
        <f>VLOOKUP(H36,Hoja1!A$1:G$444,2,0)</f>
        <v>CONCENTRACIÓN EN ACTIVIDADES DE ALTO DESEMPEÑO MENTAL</v>
      </c>
      <c r="H36" s="96" t="s">
        <v>72</v>
      </c>
      <c r="I36" s="97" t="str">
        <f>VLOOKUP(H36,Hoja1!A$2:G$444,3,0)</f>
        <v>ESTRÉS, CEFALEA, IRRITABILIDAD</v>
      </c>
      <c r="J36" s="98"/>
      <c r="K36" s="97" t="str">
        <f>VLOOKUP(H36,Hoja1!A$2:G$444,4,0)</f>
        <v>N/A</v>
      </c>
      <c r="L36" s="97" t="str">
        <f>VLOOKUP(H36,Hoja1!A$2:G$444,5,0)</f>
        <v>PVE PSICOSOCIAL</v>
      </c>
      <c r="M36" s="98">
        <v>2</v>
      </c>
      <c r="N36" s="99">
        <v>3</v>
      </c>
      <c r="O36" s="99">
        <v>10</v>
      </c>
      <c r="P36" s="100">
        <f t="shared" si="6"/>
        <v>6</v>
      </c>
      <c r="Q36" s="100">
        <f t="shared" si="7"/>
        <v>60</v>
      </c>
      <c r="R36" s="101" t="str">
        <f t="shared" si="8"/>
        <v>M-6</v>
      </c>
      <c r="S36" s="102" t="str">
        <f t="shared" si="5"/>
        <v>III</v>
      </c>
      <c r="T36" s="103" t="str">
        <f t="shared" si="9"/>
        <v>Mejorable</v>
      </c>
      <c r="U36" s="222"/>
      <c r="V36" s="97" t="str">
        <f>VLOOKUP(H36,Hoja1!A$2:G$444,6,0)</f>
        <v>ESTRÉS</v>
      </c>
      <c r="W36" s="104"/>
      <c r="X36" s="104"/>
      <c r="Y36" s="104"/>
      <c r="Z36" s="105"/>
      <c r="AA36" s="97" t="s">
        <v>1196</v>
      </c>
      <c r="AB36" s="104" t="s">
        <v>1197</v>
      </c>
      <c r="AC36" s="209"/>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25.5">
      <c r="A37" s="230"/>
      <c r="B37" s="230"/>
      <c r="C37" s="209"/>
      <c r="D37" s="241"/>
      <c r="E37" s="224"/>
      <c r="F37" s="224"/>
      <c r="G37" s="96" t="str">
        <f>VLOOKUP(H37,Hoja1!A$1:G$444,2,0)</f>
        <v>NATURALEZA DE LA TAREA</v>
      </c>
      <c r="H37" s="96" t="s">
        <v>76</v>
      </c>
      <c r="I37" s="97" t="str">
        <f>VLOOKUP(H37,Hoja1!A$2:G$444,3,0)</f>
        <v>ESTRÉS,  TRANSTORNOS DEL SUEÑO</v>
      </c>
      <c r="J37" s="98"/>
      <c r="K37" s="97" t="str">
        <f>VLOOKUP(H37,Hoja1!A$2:G$444,4,0)</f>
        <v>N/A</v>
      </c>
      <c r="L37" s="97" t="str">
        <f>VLOOKUP(H37,Hoja1!A$2:G$444,5,0)</f>
        <v>PVE PSICOSOCIAL</v>
      </c>
      <c r="M37" s="98">
        <v>2</v>
      </c>
      <c r="N37" s="99">
        <v>3</v>
      </c>
      <c r="O37" s="99">
        <v>10</v>
      </c>
      <c r="P37" s="100">
        <f t="shared" si="6"/>
        <v>6</v>
      </c>
      <c r="Q37" s="100">
        <f t="shared" si="7"/>
        <v>60</v>
      </c>
      <c r="R37" s="101" t="str">
        <f t="shared" si="8"/>
        <v>M-6</v>
      </c>
      <c r="S37" s="102" t="str">
        <f t="shared" si="5"/>
        <v>III</v>
      </c>
      <c r="T37" s="103" t="str">
        <f t="shared" si="9"/>
        <v>Mejorable</v>
      </c>
      <c r="U37" s="222"/>
      <c r="V37" s="97" t="str">
        <f>VLOOKUP(H37,Hoja1!A$2:G$444,6,0)</f>
        <v>ESTRÉS</v>
      </c>
      <c r="W37" s="104"/>
      <c r="X37" s="104"/>
      <c r="Y37" s="104"/>
      <c r="Z37" s="105"/>
      <c r="AA37" s="97" t="s">
        <v>1196</v>
      </c>
      <c r="AB37" s="104" t="s">
        <v>1197</v>
      </c>
      <c r="AC37" s="209"/>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1">
      <c r="A38" s="230"/>
      <c r="B38" s="230"/>
      <c r="C38" s="209"/>
      <c r="D38" s="241"/>
      <c r="E38" s="224"/>
      <c r="F38" s="224"/>
      <c r="G38" s="96" t="str">
        <f>VLOOKUP(H38,Hoja1!A$1:G$444,2,0)</f>
        <v>SISMOS, INCENDIOS, INUNDACIONES, TERREMOTOS, VENDAVALES, DERRUMBE</v>
      </c>
      <c r="H38" s="96" t="s">
        <v>62</v>
      </c>
      <c r="I38" s="97" t="str">
        <f>VLOOKUP(H38,Hoja1!A$2:G$444,3,0)</f>
        <v>SISMOS, INCENDIOS, INUNDACIONES, TERREMOTOS, VENDAVALES</v>
      </c>
      <c r="J38" s="98"/>
      <c r="K38" s="97" t="str">
        <f>VLOOKUP(H38,Hoja1!A$2:G$444,4,0)</f>
        <v>Inspecciones planeadas e inspecciones no planeadas, procedimientos de programas de seguridad y salud en el trabajo</v>
      </c>
      <c r="L38" s="97" t="str">
        <f>VLOOKUP(H38,Hoja1!A$2:G$444,5,0)</f>
        <v>BRIGADAS DE EMERGENCIAS</v>
      </c>
      <c r="M38" s="98">
        <v>2</v>
      </c>
      <c r="N38" s="99">
        <v>1</v>
      </c>
      <c r="O38" s="99">
        <v>100</v>
      </c>
      <c r="P38" s="100">
        <f t="shared" si="6"/>
        <v>2</v>
      </c>
      <c r="Q38" s="100">
        <f t="shared" si="7"/>
        <v>200</v>
      </c>
      <c r="R38" s="101" t="str">
        <f t="shared" si="8"/>
        <v>B-2</v>
      </c>
      <c r="S38" s="102" t="str">
        <f t="shared" si="5"/>
        <v>II</v>
      </c>
      <c r="T38" s="103" t="str">
        <f t="shared" si="9"/>
        <v>No Aceptable o Aceptable Con Control Especifico</v>
      </c>
      <c r="U38" s="222"/>
      <c r="V38" s="97" t="str">
        <f>VLOOKUP(H38,Hoja1!A$2:G$444,6,0)</f>
        <v>MUERTE</v>
      </c>
      <c r="W38" s="104"/>
      <c r="X38" s="104"/>
      <c r="Y38" s="104"/>
      <c r="Z38" s="105"/>
      <c r="AA38" s="106" t="str">
        <f>VLOOKUP(H38,Hoja1!A$2:G$444,7,0)</f>
        <v>ENTRENAMIENTO DE LA BRIGADA; DIVULGACIÓN DE PLAN DE EMERGENCIA</v>
      </c>
      <c r="AB38" s="104" t="s">
        <v>1198</v>
      </c>
      <c r="AC38" s="209"/>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75" thickBot="1">
      <c r="A39" s="230"/>
      <c r="B39" s="230"/>
      <c r="C39" s="210"/>
      <c r="D39" s="242"/>
      <c r="E39" s="225"/>
      <c r="F39" s="225"/>
      <c r="G39" s="107" t="str">
        <f>VLOOKUP(H39,Hoja1!A$1:G$444,2,0)</f>
        <v>SISMOS, INCENDIOS, INUNDACIONES, TERREMOTOS, VENDAVALES, DERRUMBE</v>
      </c>
      <c r="H39" s="107" t="s">
        <v>632</v>
      </c>
      <c r="I39" s="108" t="str">
        <f>VLOOKUP(H39,Hoja1!A$2:G$444,3,0)</f>
        <v>SISMOS, INCENDIOS, INUNDACIONES, TERREMOTOS, VENDAVALES</v>
      </c>
      <c r="J39" s="109"/>
      <c r="K39" s="108" t="str">
        <f>VLOOKUP(H39,Hoja1!A$2:G$444,4,0)</f>
        <v>Inspecciones planeadas e inspecciones no planeadas, procedimientos de programas de seguridad y salud en el trabajo</v>
      </c>
      <c r="L39" s="108" t="str">
        <f>VLOOKUP(H39,Hoja1!A$2:G$444,5,0)</f>
        <v>BRIGADAS DE EMERGENCIAS</v>
      </c>
      <c r="M39" s="109">
        <v>2</v>
      </c>
      <c r="N39" s="110">
        <v>2</v>
      </c>
      <c r="O39" s="110">
        <v>25</v>
      </c>
      <c r="P39" s="111">
        <f t="shared" si="6"/>
        <v>4</v>
      </c>
      <c r="Q39" s="111">
        <f t="shared" si="7"/>
        <v>100</v>
      </c>
      <c r="R39" s="112" t="str">
        <f t="shared" si="8"/>
        <v>B-4</v>
      </c>
      <c r="S39" s="113" t="str">
        <f t="shared" si="5"/>
        <v>III</v>
      </c>
      <c r="T39" s="114" t="str">
        <f t="shared" si="9"/>
        <v>Mejorable</v>
      </c>
      <c r="U39" s="239"/>
      <c r="V39" s="108" t="str">
        <f>VLOOKUP(H39,Hoja1!A$2:G$444,6,0)</f>
        <v>MUERTE</v>
      </c>
      <c r="W39" s="115"/>
      <c r="X39" s="115"/>
      <c r="Y39" s="115"/>
      <c r="Z39" s="116"/>
      <c r="AA39" s="117" t="str">
        <f>VLOOKUP(H39,Hoja1!A$2:G$444,7,0)</f>
        <v>ENTRENAMIENTO DE LA BRIGADA; DIVULGACIÓN DE PLAN DE EMERGENCIA</v>
      </c>
      <c r="AB39" s="115" t="s">
        <v>1199</v>
      </c>
      <c r="AC39" s="210"/>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
      <c r="A40" s="230"/>
      <c r="B40" s="230"/>
      <c r="C40" s="211" t="s">
        <v>1210</v>
      </c>
      <c r="D40" s="213" t="s">
        <v>1211</v>
      </c>
      <c r="E40" s="216" t="s">
        <v>1049</v>
      </c>
      <c r="F40" s="216" t="s">
        <v>1187</v>
      </c>
      <c r="G40" s="37" t="str">
        <f>VLOOKUP(H40,Hoja1!A$1:G$444,2,0)</f>
        <v>Forzadas, Prolongadas</v>
      </c>
      <c r="H40" s="37" t="s">
        <v>40</v>
      </c>
      <c r="I40" s="72" t="str">
        <f>VLOOKUP(H40,Hoja1!A$2:G$444,3,0)</f>
        <v xml:space="preserve">Lesiones osteomusculares, lesiones osteoarticulares
</v>
      </c>
      <c r="J40" s="71"/>
      <c r="K40" s="72" t="str">
        <f>VLOOKUP(H40,Hoja1!A$2:G$444,4,0)</f>
        <v>Inspecciones planeadas e inspecciones no planeadas, procedimientos de programas de seguridad y salud en el trabajo</v>
      </c>
      <c r="L40" s="72" t="str">
        <f>VLOOKUP(H40,Hoja1!A$2:G$444,5,0)</f>
        <v>PVE Biomecánico, programa pausas activas, exámenes periódicos, recomendaciones, control de posturas</v>
      </c>
      <c r="M40" s="71">
        <v>2</v>
      </c>
      <c r="N40" s="73">
        <v>3</v>
      </c>
      <c r="O40" s="73">
        <v>10</v>
      </c>
      <c r="P40" s="73">
        <f>M40*N40</f>
        <v>6</v>
      </c>
      <c r="Q40" s="73">
        <f>O40*P40</f>
        <v>60</v>
      </c>
      <c r="R40" s="37" t="str">
        <f>IF(P40=40,"MA-40",IF(P40=30,"MA-30",IF(P40=20,"A-20",IF(P40=10,"A-10",IF(P40=24,"MA-24",IF(P40=18,"A-18",IF(P40=12,"A-12",IF(P40=6,"M-6",IF(P40=8,"M-8",IF(P40=6,"M-6",IF(P40=4,"B-4",IF(P40=2,"B-2",))))))))))))</f>
        <v>M-6</v>
      </c>
      <c r="S40" s="39" t="str">
        <f aca="true" t="shared" si="10" ref="S40:S67">IF(Q40&lt;=20,"IV",IF(Q40&lt;=120,"III",IF(Q40&lt;=500,"II",IF(Q40&lt;=4000,"I"))))</f>
        <v>III</v>
      </c>
      <c r="T40" s="41" t="str">
        <f>IF(S40=0,"",IF(S40="IV","Aceptable",IF(S40="III","Mejorable",IF(S40="II","No Aceptable o Aceptable Con Control Especifico",IF(S40="I","No Aceptable","")))))</f>
        <v>Mejorable</v>
      </c>
      <c r="U40" s="212">
        <v>2</v>
      </c>
      <c r="V40" s="72" t="str">
        <f>VLOOKUP(H40,Hoja1!A$2:G$444,6,0)</f>
        <v>Enfermedades Osteomusculares</v>
      </c>
      <c r="W40" s="74"/>
      <c r="X40" s="74"/>
      <c r="Y40" s="74"/>
      <c r="Z40" s="75"/>
      <c r="AA40" s="72" t="str">
        <f>VLOOKUP(H40,Hoja1!A$2:G$444,7,0)</f>
        <v>Prevención en lesiones osteomusculares, líderes de pausas activas</v>
      </c>
      <c r="AB40" s="212" t="s">
        <v>1191</v>
      </c>
      <c r="AC40" s="211" t="s">
        <v>1190</v>
      </c>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38.25">
      <c r="A41" s="230"/>
      <c r="B41" s="230"/>
      <c r="C41" s="206"/>
      <c r="D41" s="214"/>
      <c r="E41" s="217"/>
      <c r="F41" s="217"/>
      <c r="G41" s="29" t="str">
        <f>VLOOKUP(H41,Hoja1!A$1:G$444,2,0)</f>
        <v>Movimientos repetitivos, Miembros Superiores</v>
      </c>
      <c r="H41" s="29" t="s">
        <v>47</v>
      </c>
      <c r="I41" s="28" t="str">
        <f>VLOOKUP(H41,Hoja1!A$2:G$444,3,0)</f>
        <v>Lesiones Musculoesqueléticas</v>
      </c>
      <c r="J41" s="18"/>
      <c r="K41" s="28" t="str">
        <f>VLOOKUP(H41,Hoja1!A$2:G$444,4,0)</f>
        <v>N/A</v>
      </c>
      <c r="L41" s="28" t="str">
        <f>VLOOKUP(H41,Hoja1!A$2:G$444,5,0)</f>
        <v>PVE BIomécanico, programa pausas activas, examenes periódicos, recomendaicones, control de posturas</v>
      </c>
      <c r="M41" s="18">
        <v>2</v>
      </c>
      <c r="N41" s="19">
        <v>3</v>
      </c>
      <c r="O41" s="19">
        <v>10</v>
      </c>
      <c r="P41" s="31">
        <f aca="true" t="shared" si="11" ref="P41:P53">M41*N41</f>
        <v>6</v>
      </c>
      <c r="Q41" s="31">
        <f aca="true" t="shared" si="12" ref="Q41:Q53">O41*P41</f>
        <v>60</v>
      </c>
      <c r="R41" s="38" t="str">
        <f aca="true" t="shared" si="13" ref="R41:R53">IF(P41=40,"MA-40",IF(P41=30,"MA-30",IF(P41=20,"A-20",IF(P41=10,"A-10",IF(P41=24,"MA-24",IF(P41=18,"A-18",IF(P41=12,"A-12",IF(P41=6,"M-6",IF(P41=8,"M-8",IF(P41=6,"M-6",IF(P41=4,"B-4",IF(P41=2,"B-2",))))))))))))</f>
        <v>M-6</v>
      </c>
      <c r="S41" s="40" t="str">
        <f t="shared" si="10"/>
        <v>III</v>
      </c>
      <c r="T41" s="42" t="str">
        <f aca="true" t="shared" si="14" ref="T41:T53">IF(S41=0,"",IF(S41="IV","Aceptable",IF(S41="III","Mejorable",IF(S41="II","No Aceptable o Aceptable Con Control Especifico",IF(S41="I","No Aceptable","")))))</f>
        <v>Mejorable</v>
      </c>
      <c r="U41" s="203"/>
      <c r="V41" s="28" t="str">
        <f>VLOOKUP(H41,Hoja1!A$2:G$444,6,0)</f>
        <v>Enfermedades musculoesqueleticas</v>
      </c>
      <c r="W41" s="20"/>
      <c r="X41" s="20"/>
      <c r="Y41" s="20"/>
      <c r="Z41" s="17"/>
      <c r="AA41" s="28" t="str">
        <f>VLOOKUP(H41,Hoja1!A$2:G$444,7,0)</f>
        <v>Prevención en lesiones osteomusculares, líderes de pausas activas</v>
      </c>
      <c r="AB41" s="203"/>
      <c r="AC41" s="206"/>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38.25">
      <c r="A42" s="230"/>
      <c r="B42" s="230"/>
      <c r="C42" s="206"/>
      <c r="D42" s="214"/>
      <c r="E42" s="217"/>
      <c r="F42" s="217"/>
      <c r="G42" s="29" t="str">
        <f>VLOOKUP(H42,Hoja1!A$1:G$444,2,0)</f>
        <v>Higiene Muscular</v>
      </c>
      <c r="H42" s="29" t="s">
        <v>483</v>
      </c>
      <c r="I42" s="28" t="str">
        <f>VLOOKUP(H42,Hoja1!A$2:G$444,3,0)</f>
        <v>Lesiones Musculoesqueléticas</v>
      </c>
      <c r="J42" s="18"/>
      <c r="K42" s="28" t="str">
        <f>VLOOKUP(H42,Hoja1!A$2:G$444,4,0)</f>
        <v>N/A</v>
      </c>
      <c r="L42" s="28" t="str">
        <f>VLOOKUP(H42,Hoja1!A$2:G$444,5,0)</f>
        <v>N/A</v>
      </c>
      <c r="M42" s="18">
        <v>2</v>
      </c>
      <c r="N42" s="19">
        <v>3</v>
      </c>
      <c r="O42" s="19">
        <v>10</v>
      </c>
      <c r="P42" s="31">
        <f t="shared" si="11"/>
        <v>6</v>
      </c>
      <c r="Q42" s="31">
        <f t="shared" si="12"/>
        <v>60</v>
      </c>
      <c r="R42" s="38" t="str">
        <f t="shared" si="13"/>
        <v>M-6</v>
      </c>
      <c r="S42" s="40" t="str">
        <f t="shared" si="10"/>
        <v>III</v>
      </c>
      <c r="T42" s="42" t="str">
        <f t="shared" si="14"/>
        <v>Mejorable</v>
      </c>
      <c r="U42" s="203"/>
      <c r="V42" s="28" t="str">
        <f>VLOOKUP(H42,Hoja1!A$2:G$444,6,0)</f>
        <v xml:space="preserve">Enfermedades Osteomusculares
</v>
      </c>
      <c r="W42" s="20"/>
      <c r="X42" s="20"/>
      <c r="Y42" s="20"/>
      <c r="Z42" s="17"/>
      <c r="AA42" s="27" t="str">
        <f>VLOOKUP(H42,Hoja1!A$2:G$444,7,0)</f>
        <v>Prevención en lesiones osteomusculares, líderes de pausas activas</v>
      </c>
      <c r="AB42" s="205"/>
      <c r="AC42" s="206"/>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1">
      <c r="A43" s="230"/>
      <c r="B43" s="230"/>
      <c r="C43" s="206"/>
      <c r="D43" s="214"/>
      <c r="E43" s="217"/>
      <c r="F43" s="217"/>
      <c r="G43" s="29" t="str">
        <f>VLOOKUP(H43,Hoja1!A$1:G$444,2,0)</f>
        <v>Atropellamiento, Envestir</v>
      </c>
      <c r="H43" s="29" t="s">
        <v>1194</v>
      </c>
      <c r="I43" s="28" t="str">
        <f>VLOOKUP(H43,Hoja1!A$2:G$444,3,0)</f>
        <v>Lesiones, pérdidas materiales, muerte</v>
      </c>
      <c r="J43" s="18"/>
      <c r="K43" s="28" t="str">
        <f>VLOOKUP(H43,Hoja1!A$2:G$444,4,0)</f>
        <v>Inspecciones planeadas e inspecciones no planeadas, procedimientos de programas de seguridad y salud en el trabajo</v>
      </c>
      <c r="L43" s="28" t="str">
        <f>VLOOKUP(H43,Hoja1!A$2:G$444,5,0)</f>
        <v>Programa de seguridad vial, señalización</v>
      </c>
      <c r="M43" s="18">
        <v>2</v>
      </c>
      <c r="N43" s="19">
        <v>3</v>
      </c>
      <c r="O43" s="19">
        <v>60</v>
      </c>
      <c r="P43" s="31">
        <f t="shared" si="11"/>
        <v>6</v>
      </c>
      <c r="Q43" s="31">
        <f t="shared" si="12"/>
        <v>360</v>
      </c>
      <c r="R43" s="38" t="str">
        <f t="shared" si="13"/>
        <v>M-6</v>
      </c>
      <c r="S43" s="40" t="str">
        <f t="shared" si="10"/>
        <v>II</v>
      </c>
      <c r="T43" s="42" t="str">
        <f t="shared" si="14"/>
        <v>No Aceptable o Aceptable Con Control Especifico</v>
      </c>
      <c r="U43" s="203"/>
      <c r="V43" s="28" t="str">
        <f>VLOOKUP(H43,Hoja1!A$2:G$444,6,0)</f>
        <v>Muerte</v>
      </c>
      <c r="W43" s="20"/>
      <c r="X43" s="20"/>
      <c r="Y43" s="20"/>
      <c r="Z43" s="17"/>
      <c r="AA43" s="27" t="str">
        <f>VLOOKUP(H43,Hoja1!A$2:G$444,7,0)</f>
        <v>Seguridad vial y manejo defensivo, aseguramiento de áreas de trabajo</v>
      </c>
      <c r="AB43" s="20"/>
      <c r="AC43" s="206"/>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63.75">
      <c r="A44" s="230"/>
      <c r="B44" s="230"/>
      <c r="C44" s="206"/>
      <c r="D44" s="214"/>
      <c r="E44" s="217"/>
      <c r="F44" s="217"/>
      <c r="G44" s="29" t="str">
        <f>VLOOKUP(H44,Hoja1!A$1:G$444,2,0)</f>
        <v>Inadecuadas conexiones eléctricas-saturación en tomas de energía</v>
      </c>
      <c r="H44" s="29" t="s">
        <v>566</v>
      </c>
      <c r="I44" s="28" t="str">
        <f>VLOOKUP(H44,Hoja1!A$2:G$444,3,0)</f>
        <v>Quemaduras, electrocución, muerte</v>
      </c>
      <c r="J44" s="18"/>
      <c r="K44" s="28" t="str">
        <f>VLOOKUP(H44,Hoja1!A$2:G$444,4,0)</f>
        <v>Inspecciones planeadas e inspecciones no planeadas, procedimientos de programas de seguridad y salud en el trabajo</v>
      </c>
      <c r="L44" s="28" t="str">
        <f>VLOOKUP(H44,Hoja1!A$2:G$444,5,0)</f>
        <v>E.P.P. Bota dieléctrica, Casco dieléctrico</v>
      </c>
      <c r="M44" s="18">
        <v>2</v>
      </c>
      <c r="N44" s="19">
        <v>2</v>
      </c>
      <c r="O44" s="19">
        <v>25</v>
      </c>
      <c r="P44" s="31">
        <f t="shared" si="11"/>
        <v>4</v>
      </c>
      <c r="Q44" s="31">
        <f t="shared" si="12"/>
        <v>100</v>
      </c>
      <c r="R44" s="38" t="str">
        <f t="shared" si="13"/>
        <v>B-4</v>
      </c>
      <c r="S44" s="40" t="str">
        <f t="shared" si="10"/>
        <v>III</v>
      </c>
      <c r="T44" s="42" t="str">
        <f t="shared" si="14"/>
        <v>Mejorable</v>
      </c>
      <c r="U44" s="203"/>
      <c r="V44" s="28" t="str">
        <f>VLOOKUP(H44,Hoja1!A$2:G$444,6,0)</f>
        <v>Muerte</v>
      </c>
      <c r="W44" s="20"/>
      <c r="X44" s="20"/>
      <c r="Y44" s="20" t="s">
        <v>1192</v>
      </c>
      <c r="Z44" s="17"/>
      <c r="AA44" s="27" t="str">
        <f>VLOOKUP(H44,Hoja1!A$2:G$444,7,0)</f>
        <v>Uso y manejo adecuado de E.P.P., actos y condiciones inseguras</v>
      </c>
      <c r="AB44" s="20"/>
      <c r="AC44" s="206"/>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102">
      <c r="A45" s="230"/>
      <c r="B45" s="230"/>
      <c r="C45" s="206"/>
      <c r="D45" s="214"/>
      <c r="E45" s="217"/>
      <c r="F45" s="217"/>
      <c r="G45" s="29" t="str">
        <f>VLOOKUP(H45,Hoja1!A$1:G$444,2,0)</f>
        <v>Superficies de trabajo irregulares o deslizantes</v>
      </c>
      <c r="H45" s="29" t="s">
        <v>597</v>
      </c>
      <c r="I45" s="28" t="str">
        <f>VLOOKUP(H45,Hoja1!A$2:G$444,3,0)</f>
        <v>Caidas del mismo nivel, fracturas, golpe con objetos, caídas de objetos, obstrucción de rutas de evacuación</v>
      </c>
      <c r="J45" s="18"/>
      <c r="K45" s="28" t="str">
        <f>VLOOKUP(H45,Hoja1!A$2:G$444,4,0)</f>
        <v>N/A</v>
      </c>
      <c r="L45" s="28" t="str">
        <f>VLOOKUP(H45,Hoja1!A$2:G$444,5,0)</f>
        <v>N/A</v>
      </c>
      <c r="M45" s="18">
        <v>2</v>
      </c>
      <c r="N45" s="19">
        <v>2</v>
      </c>
      <c r="O45" s="19">
        <v>25</v>
      </c>
      <c r="P45" s="31">
        <f t="shared" si="11"/>
        <v>4</v>
      </c>
      <c r="Q45" s="31">
        <f t="shared" si="12"/>
        <v>100</v>
      </c>
      <c r="R45" s="38" t="str">
        <f t="shared" si="13"/>
        <v>B-4</v>
      </c>
      <c r="S45" s="40" t="str">
        <f t="shared" si="10"/>
        <v>III</v>
      </c>
      <c r="T45" s="42" t="str">
        <f t="shared" si="14"/>
        <v>Mejorable</v>
      </c>
      <c r="U45" s="203"/>
      <c r="V45" s="28" t="str">
        <f>VLOOKUP(H45,Hoja1!A$2:G$444,6,0)</f>
        <v>Caídas de distinto nivel</v>
      </c>
      <c r="W45" s="20"/>
      <c r="X45" s="20"/>
      <c r="Y45" s="18" t="s">
        <v>1204</v>
      </c>
      <c r="Z45" s="17"/>
      <c r="AA45" s="27" t="str">
        <f>VLOOKUP(H45,Hoja1!A$2:G$444,7,0)</f>
        <v>Pautas Básicas en orden y aseo en el lugar de trabajo, actos y condiciones inseguras</v>
      </c>
      <c r="AB45" s="20"/>
      <c r="AC45" s="206"/>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79.5" customHeight="1">
      <c r="A46" s="230"/>
      <c r="B46" s="230"/>
      <c r="C46" s="206"/>
      <c r="D46" s="214"/>
      <c r="E46" s="217"/>
      <c r="F46" s="217"/>
      <c r="G46" s="29" t="str">
        <f>VLOOKUP(H46,Hoja1!A$1:G$444,2,0)</f>
        <v>Atraco, golpiza, atentados y secuestrados</v>
      </c>
      <c r="H46" s="29" t="s">
        <v>57</v>
      </c>
      <c r="I46" s="28" t="str">
        <f>VLOOKUP(H46,Hoja1!A$2:G$444,3,0)</f>
        <v>Estrés, golpes, Secuestros</v>
      </c>
      <c r="J46" s="18"/>
      <c r="K46" s="28" t="str">
        <f>VLOOKUP(H46,Hoja1!A$2:G$444,4,0)</f>
        <v>Inspecciones planeadas e inspecciones no planeadas, procedimientos de programas de seguridad y salud en el trabajo</v>
      </c>
      <c r="L46" s="28" t="str">
        <f>VLOOKUP(H46,Hoja1!A$2:G$444,5,0)</f>
        <v xml:space="preserve">Uniformes Corporativos, Caquetas corporativas, Carnetización
</v>
      </c>
      <c r="M46" s="18">
        <v>2</v>
      </c>
      <c r="N46" s="19">
        <v>3</v>
      </c>
      <c r="O46" s="19">
        <v>25</v>
      </c>
      <c r="P46" s="31">
        <f t="shared" si="11"/>
        <v>6</v>
      </c>
      <c r="Q46" s="31">
        <f t="shared" si="12"/>
        <v>150</v>
      </c>
      <c r="R46" s="38" t="str">
        <f t="shared" si="13"/>
        <v>M-6</v>
      </c>
      <c r="S46" s="40" t="str">
        <f t="shared" si="10"/>
        <v>II</v>
      </c>
      <c r="T46" s="42" t="str">
        <f t="shared" si="14"/>
        <v>No Aceptable o Aceptable Con Control Especifico</v>
      </c>
      <c r="U46" s="203"/>
      <c r="V46" s="28" t="str">
        <f>VLOOKUP(H46,Hoja1!A$2:G$444,6,0)</f>
        <v>Secuestros</v>
      </c>
      <c r="W46" s="20"/>
      <c r="X46" s="20"/>
      <c r="Y46" s="20"/>
      <c r="Z46" s="17"/>
      <c r="AA46" s="28" t="str">
        <f>VLOOKUP(H46,Hoja1!A$2:G$444,7,0)</f>
        <v>N/A</v>
      </c>
      <c r="AB46" s="18" t="s">
        <v>1193</v>
      </c>
      <c r="AC46" s="206"/>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25.5">
      <c r="A47" s="230"/>
      <c r="B47" s="230"/>
      <c r="C47" s="206"/>
      <c r="D47" s="214"/>
      <c r="E47" s="217"/>
      <c r="F47" s="217"/>
      <c r="G47" s="29" t="str">
        <f>VLOOKUP(H47,Hoja1!A$1:G$444,2,0)</f>
        <v>Bacterias</v>
      </c>
      <c r="H47" s="29" t="s">
        <v>113</v>
      </c>
      <c r="I47" s="28" t="str">
        <f>VLOOKUP(H47,Hoja1!A$2:G$444,3,0)</f>
        <v>Infecciones Bacterianas</v>
      </c>
      <c r="J47" s="18"/>
      <c r="K47" s="28" t="str">
        <f>VLOOKUP(H47,Hoja1!A$2:G$444,4,0)</f>
        <v>N/A</v>
      </c>
      <c r="L47" s="28" t="str">
        <f>VLOOKUP(H47,Hoja1!A$2:G$444,5,0)</f>
        <v>Vacunación</v>
      </c>
      <c r="M47" s="18">
        <v>2</v>
      </c>
      <c r="N47" s="19">
        <v>2</v>
      </c>
      <c r="O47" s="19">
        <v>25</v>
      </c>
      <c r="P47" s="31">
        <f t="shared" si="11"/>
        <v>4</v>
      </c>
      <c r="Q47" s="31">
        <f t="shared" si="12"/>
        <v>100</v>
      </c>
      <c r="R47" s="38" t="str">
        <f t="shared" si="13"/>
        <v>B-4</v>
      </c>
      <c r="S47" s="40" t="str">
        <f t="shared" si="10"/>
        <v>III</v>
      </c>
      <c r="T47" s="42" t="str">
        <f t="shared" si="14"/>
        <v>Mejorable</v>
      </c>
      <c r="U47" s="203"/>
      <c r="V47" s="28" t="str">
        <f>VLOOKUP(H47,Hoja1!A$2:G$444,6,0)</f>
        <v xml:space="preserve">Enfermedades Infectocontagiosas
</v>
      </c>
      <c r="W47" s="20"/>
      <c r="X47" s="20"/>
      <c r="Y47" s="20"/>
      <c r="Z47" s="17"/>
      <c r="AA47" s="28" t="str">
        <f>VLOOKUP(H47,Hoja1!A$2:G$444,7,0)</f>
        <v>Autocuidado</v>
      </c>
      <c r="AB47" s="20"/>
      <c r="AC47" s="206"/>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25.5">
      <c r="A48" s="230"/>
      <c r="B48" s="230"/>
      <c r="C48" s="206"/>
      <c r="D48" s="214"/>
      <c r="E48" s="217"/>
      <c r="F48" s="217"/>
      <c r="G48" s="29" t="str">
        <f>VLOOKUP(H48,Hoja1!A$1:G$444,2,0)</f>
        <v>Virus</v>
      </c>
      <c r="H48" s="29" t="s">
        <v>122</v>
      </c>
      <c r="I48" s="28" t="str">
        <f>VLOOKUP(H48,Hoja1!A$2:G$444,3,0)</f>
        <v>Infecciones Virales</v>
      </c>
      <c r="J48" s="18"/>
      <c r="K48" s="28" t="str">
        <f>VLOOKUP(H48,Hoja1!A$2:G$444,4,0)</f>
        <v>N/A</v>
      </c>
      <c r="L48" s="28" t="str">
        <f>VLOOKUP(H48,Hoja1!A$2:G$444,5,0)</f>
        <v>Vacunación</v>
      </c>
      <c r="M48" s="18">
        <v>2</v>
      </c>
      <c r="N48" s="19">
        <v>2</v>
      </c>
      <c r="O48" s="19">
        <v>25</v>
      </c>
      <c r="P48" s="31">
        <f t="shared" si="11"/>
        <v>4</v>
      </c>
      <c r="Q48" s="31">
        <f t="shared" si="12"/>
        <v>100</v>
      </c>
      <c r="R48" s="38" t="str">
        <f t="shared" si="13"/>
        <v>B-4</v>
      </c>
      <c r="S48" s="40" t="str">
        <f t="shared" si="10"/>
        <v>III</v>
      </c>
      <c r="T48" s="42" t="str">
        <f t="shared" si="14"/>
        <v>Mejorable</v>
      </c>
      <c r="U48" s="203"/>
      <c r="V48" s="28" t="str">
        <f>VLOOKUP(H48,Hoja1!A$2:G$444,6,0)</f>
        <v xml:space="preserve">Enfermedades Infectocontagiosas
</v>
      </c>
      <c r="W48" s="20"/>
      <c r="X48" s="20"/>
      <c r="Y48" s="20"/>
      <c r="Z48" s="17"/>
      <c r="AA48" s="28" t="str">
        <f>VLOOKUP(H48,Hoja1!A$2:G$444,7,0)</f>
        <v>Autocuidado</v>
      </c>
      <c r="AB48" s="20"/>
      <c r="AC48" s="206"/>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51">
      <c r="A49" s="230"/>
      <c r="B49" s="230"/>
      <c r="C49" s="206"/>
      <c r="D49" s="214"/>
      <c r="E49" s="217"/>
      <c r="F49" s="217"/>
      <c r="G49" s="29" t="str">
        <f>VLOOKUP(H49,Hoja1!A$1:G$444,2,0)</f>
        <v>INFRAROJA, ULTRAVIOLETA, VISIBLE, RADIOFRECUENCIA, MICROONDAS, LASER</v>
      </c>
      <c r="H49" s="29" t="s">
        <v>67</v>
      </c>
      <c r="I49" s="28" t="str">
        <f>VLOOKUP(H49,Hoja1!A$2:G$444,3,0)</f>
        <v>CÁNCER, LESIONES DÉRMICAS Y OCULARES</v>
      </c>
      <c r="J49" s="18"/>
      <c r="K49" s="28" t="str">
        <f>VLOOKUP(H49,Hoja1!A$2:G$444,4,0)</f>
        <v>Inspecciones planeadas e inspecciones no planeadas, procedimientos de programas de seguridad y salud en el trabajo</v>
      </c>
      <c r="L49" s="28" t="str">
        <f>VLOOKUP(H49,Hoja1!A$2:G$444,5,0)</f>
        <v>PROGRAMA BLOQUEADOR SOLAR</v>
      </c>
      <c r="M49" s="18">
        <v>2</v>
      </c>
      <c r="N49" s="19">
        <v>3</v>
      </c>
      <c r="O49" s="19">
        <v>10</v>
      </c>
      <c r="P49" s="31">
        <f t="shared" si="11"/>
        <v>6</v>
      </c>
      <c r="Q49" s="31">
        <f t="shared" si="12"/>
        <v>60</v>
      </c>
      <c r="R49" s="38" t="str">
        <f t="shared" si="13"/>
        <v>M-6</v>
      </c>
      <c r="S49" s="40" t="str">
        <f t="shared" si="10"/>
        <v>III</v>
      </c>
      <c r="T49" s="42" t="str">
        <f t="shared" si="14"/>
        <v>Mejorable</v>
      </c>
      <c r="U49" s="203"/>
      <c r="V49" s="28" t="str">
        <f>VLOOKUP(H49,Hoja1!A$2:G$444,6,0)</f>
        <v>CÁNCER</v>
      </c>
      <c r="W49" s="20"/>
      <c r="X49" s="20"/>
      <c r="Y49" s="20"/>
      <c r="Z49" s="17"/>
      <c r="AA49" s="28" t="str">
        <f>VLOOKUP(H49,Hoja1!A$2:G$444,7,0)</f>
        <v>N/A</v>
      </c>
      <c r="AB49" s="18" t="s">
        <v>1195</v>
      </c>
      <c r="AC49" s="206"/>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42" customHeight="1">
      <c r="A50" s="230"/>
      <c r="B50" s="230"/>
      <c r="C50" s="206"/>
      <c r="D50" s="214"/>
      <c r="E50" s="217"/>
      <c r="F50" s="217"/>
      <c r="G50" s="29" t="str">
        <f>VLOOKUP(H50,Hoja1!A$1:G$444,2,0)</f>
        <v>CONCENTRACIÓN EN ACTIVIDADES DE ALTO DESEMPEÑO MENTAL</v>
      </c>
      <c r="H50" s="29" t="s">
        <v>72</v>
      </c>
      <c r="I50" s="28" t="str">
        <f>VLOOKUP(H50,Hoja1!A$2:G$444,3,0)</f>
        <v>ESTRÉS, CEFALEA, IRRITABILIDAD</v>
      </c>
      <c r="J50" s="18"/>
      <c r="K50" s="28" t="str">
        <f>VLOOKUP(H50,Hoja1!A$2:G$444,4,0)</f>
        <v>N/A</v>
      </c>
      <c r="L50" s="28" t="str">
        <f>VLOOKUP(H50,Hoja1!A$2:G$444,5,0)</f>
        <v>PVE PSICOSOCIAL</v>
      </c>
      <c r="M50" s="18">
        <v>2</v>
      </c>
      <c r="N50" s="19">
        <v>3</v>
      </c>
      <c r="O50" s="19">
        <v>10</v>
      </c>
      <c r="P50" s="31">
        <f t="shared" si="11"/>
        <v>6</v>
      </c>
      <c r="Q50" s="31">
        <f t="shared" si="12"/>
        <v>60</v>
      </c>
      <c r="R50" s="38" t="str">
        <f t="shared" si="13"/>
        <v>M-6</v>
      </c>
      <c r="S50" s="40" t="str">
        <f t="shared" si="10"/>
        <v>III</v>
      </c>
      <c r="T50" s="42" t="str">
        <f t="shared" si="14"/>
        <v>Mejorable</v>
      </c>
      <c r="U50" s="203"/>
      <c r="V50" s="28" t="str">
        <f>VLOOKUP(H50,Hoja1!A$2:G$444,6,0)</f>
        <v>ESTRÉS</v>
      </c>
      <c r="W50" s="20"/>
      <c r="X50" s="20"/>
      <c r="Y50" s="20"/>
      <c r="Z50" s="17"/>
      <c r="AA50" s="28" t="s">
        <v>1196</v>
      </c>
      <c r="AB50" s="20" t="s">
        <v>1197</v>
      </c>
      <c r="AC50" s="206"/>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42" customHeight="1">
      <c r="A51" s="230"/>
      <c r="B51" s="230"/>
      <c r="C51" s="206"/>
      <c r="D51" s="214"/>
      <c r="E51" s="217"/>
      <c r="F51" s="217"/>
      <c r="G51" s="29" t="str">
        <f>VLOOKUP(H51,Hoja1!A$1:G$444,2,0)</f>
        <v>NATURALEZA DE LA TAREA</v>
      </c>
      <c r="H51" s="29" t="s">
        <v>76</v>
      </c>
      <c r="I51" s="28" t="str">
        <f>VLOOKUP(H51,Hoja1!A$2:G$444,3,0)</f>
        <v>ESTRÉS,  TRANSTORNOS DEL SUEÑO</v>
      </c>
      <c r="J51" s="18"/>
      <c r="K51" s="28" t="str">
        <f>VLOOKUP(H51,Hoja1!A$2:G$444,4,0)</f>
        <v>N/A</v>
      </c>
      <c r="L51" s="28" t="str">
        <f>VLOOKUP(H51,Hoja1!A$2:G$444,5,0)</f>
        <v>PVE PSICOSOCIAL</v>
      </c>
      <c r="M51" s="18">
        <v>2</v>
      </c>
      <c r="N51" s="19">
        <v>3</v>
      </c>
      <c r="O51" s="19">
        <v>10</v>
      </c>
      <c r="P51" s="31">
        <f t="shared" si="11"/>
        <v>6</v>
      </c>
      <c r="Q51" s="31">
        <f t="shared" si="12"/>
        <v>60</v>
      </c>
      <c r="R51" s="38" t="str">
        <f t="shared" si="13"/>
        <v>M-6</v>
      </c>
      <c r="S51" s="40" t="str">
        <f t="shared" si="10"/>
        <v>III</v>
      </c>
      <c r="T51" s="42" t="str">
        <f t="shared" si="14"/>
        <v>Mejorable</v>
      </c>
      <c r="U51" s="203"/>
      <c r="V51" s="28" t="str">
        <f>VLOOKUP(H51,Hoja1!A$2:G$444,6,0)</f>
        <v>ESTRÉS</v>
      </c>
      <c r="W51" s="20"/>
      <c r="X51" s="20"/>
      <c r="Y51" s="20"/>
      <c r="Z51" s="17"/>
      <c r="AA51" s="28" t="s">
        <v>1196</v>
      </c>
      <c r="AB51" s="20" t="s">
        <v>1197</v>
      </c>
      <c r="AC51" s="206"/>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51">
      <c r="A52" s="230"/>
      <c r="B52" s="230"/>
      <c r="C52" s="206"/>
      <c r="D52" s="214"/>
      <c r="E52" s="217"/>
      <c r="F52" s="217"/>
      <c r="G52" s="29" t="str">
        <f>VLOOKUP(H52,Hoja1!A$1:G$444,2,0)</f>
        <v>SISMOS, INCENDIOS, INUNDACIONES, TERREMOTOS, VENDAVALES, DERRUMBE</v>
      </c>
      <c r="H52" s="29" t="s">
        <v>62</v>
      </c>
      <c r="I52" s="28" t="str">
        <f>VLOOKUP(H52,Hoja1!A$2:G$444,3,0)</f>
        <v>SISMOS, INCENDIOS, INUNDACIONES, TERREMOTOS, VENDAVALES</v>
      </c>
      <c r="J52" s="18"/>
      <c r="K52" s="28" t="str">
        <f>VLOOKUP(H52,Hoja1!A$2:G$444,4,0)</f>
        <v>Inspecciones planeadas e inspecciones no planeadas, procedimientos de programas de seguridad y salud en el trabajo</v>
      </c>
      <c r="L52" s="28" t="str">
        <f>VLOOKUP(H52,Hoja1!A$2:G$444,5,0)</f>
        <v>BRIGADAS DE EMERGENCIAS</v>
      </c>
      <c r="M52" s="18">
        <v>2</v>
      </c>
      <c r="N52" s="19">
        <v>1</v>
      </c>
      <c r="O52" s="19">
        <v>100</v>
      </c>
      <c r="P52" s="31">
        <f t="shared" si="11"/>
        <v>2</v>
      </c>
      <c r="Q52" s="31">
        <f t="shared" si="12"/>
        <v>200</v>
      </c>
      <c r="R52" s="38" t="str">
        <f t="shared" si="13"/>
        <v>B-2</v>
      </c>
      <c r="S52" s="40" t="str">
        <f t="shared" si="10"/>
        <v>II</v>
      </c>
      <c r="T52" s="42" t="str">
        <f t="shared" si="14"/>
        <v>No Aceptable o Aceptable Con Control Especifico</v>
      </c>
      <c r="U52" s="203"/>
      <c r="V52" s="28" t="str">
        <f>VLOOKUP(H52,Hoja1!A$2:G$444,6,0)</f>
        <v>MUERTE</v>
      </c>
      <c r="W52" s="20"/>
      <c r="X52" s="20"/>
      <c r="Y52" s="20"/>
      <c r="Z52" s="17"/>
      <c r="AA52" s="27" t="str">
        <f>VLOOKUP(H52,Hoja1!A$2:G$444,7,0)</f>
        <v>ENTRENAMIENTO DE LA BRIGADA; DIVULGACIÓN DE PLAN DE EMERGENCIA</v>
      </c>
      <c r="AB52" s="20" t="s">
        <v>1198</v>
      </c>
      <c r="AC52" s="206"/>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51.75" thickBot="1">
      <c r="A53" s="230"/>
      <c r="B53" s="230"/>
      <c r="C53" s="207"/>
      <c r="D53" s="215"/>
      <c r="E53" s="218"/>
      <c r="F53" s="218"/>
      <c r="G53" s="77" t="str">
        <f>VLOOKUP(H53,Hoja1!A$1:G$444,2,0)</f>
        <v>SISMOS, INCENDIOS, INUNDACIONES, TERREMOTOS, VENDAVALES, DERRUMBE</v>
      </c>
      <c r="H53" s="77" t="s">
        <v>632</v>
      </c>
      <c r="I53" s="76" t="str">
        <f>VLOOKUP(H53,Hoja1!A$2:G$444,3,0)</f>
        <v>SISMOS, INCENDIOS, INUNDACIONES, TERREMOTOS, VENDAVALES</v>
      </c>
      <c r="J53" s="23"/>
      <c r="K53" s="76" t="str">
        <f>VLOOKUP(H53,Hoja1!A$2:G$444,4,0)</f>
        <v>Inspecciones planeadas e inspecciones no planeadas, procedimientos de programas de seguridad y salud en el trabajo</v>
      </c>
      <c r="L53" s="76" t="str">
        <f>VLOOKUP(H53,Hoja1!A$2:G$444,5,0)</f>
        <v>BRIGADAS DE EMERGENCIAS</v>
      </c>
      <c r="M53" s="23">
        <v>2</v>
      </c>
      <c r="N53" s="24">
        <v>2</v>
      </c>
      <c r="O53" s="24">
        <v>25</v>
      </c>
      <c r="P53" s="78">
        <f t="shared" si="11"/>
        <v>4</v>
      </c>
      <c r="Q53" s="78">
        <f t="shared" si="12"/>
        <v>100</v>
      </c>
      <c r="R53" s="43" t="str">
        <f t="shared" si="13"/>
        <v>B-4</v>
      </c>
      <c r="S53" s="44" t="str">
        <f t="shared" si="10"/>
        <v>III</v>
      </c>
      <c r="T53" s="45" t="str">
        <f t="shared" si="14"/>
        <v>Mejorable</v>
      </c>
      <c r="U53" s="204"/>
      <c r="V53" s="76" t="str">
        <f>VLOOKUP(H53,Hoja1!A$2:G$444,6,0)</f>
        <v>MUERTE</v>
      </c>
      <c r="W53" s="25"/>
      <c r="X53" s="25"/>
      <c r="Y53" s="25"/>
      <c r="Z53" s="21"/>
      <c r="AA53" s="79" t="str">
        <f>VLOOKUP(H53,Hoja1!A$2:G$444,7,0)</f>
        <v>ENTRENAMIENTO DE LA BRIGADA; DIVULGACIÓN DE PLAN DE EMERGENCIA</v>
      </c>
      <c r="AB53" s="25" t="s">
        <v>1199</v>
      </c>
      <c r="AC53" s="207"/>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51">
      <c r="A54" s="230"/>
      <c r="B54" s="230"/>
      <c r="C54" s="208" t="s">
        <v>1188</v>
      </c>
      <c r="D54" s="226" t="s">
        <v>1212</v>
      </c>
      <c r="E54" s="223" t="s">
        <v>1068</v>
      </c>
      <c r="F54" s="223" t="s">
        <v>1187</v>
      </c>
      <c r="G54" s="97" t="str">
        <f>VLOOKUP(H54,Hoja1!A$1:G$444,2,0)</f>
        <v>Forzadas, Prolongadas</v>
      </c>
      <c r="H54" s="96" t="s">
        <v>40</v>
      </c>
      <c r="I54" s="97" t="str">
        <f>VLOOKUP(H54,Hoja1!A$2:G$444,3,0)</f>
        <v xml:space="preserve">Lesiones osteomusculares, lesiones osteoarticulares
</v>
      </c>
      <c r="J54" s="118"/>
      <c r="K54" s="97" t="str">
        <f>VLOOKUP(H54,Hoja1!A$2:G$444,4,0)</f>
        <v>Inspecciones planeadas e inspecciones no planeadas, procedimientos de programas de seguridad y salud en el trabajo</v>
      </c>
      <c r="L54" s="97" t="str">
        <f>VLOOKUP(H54,Hoja1!A$2:G$444,5,0)</f>
        <v>PVE Biomecánico, programa pausas activas, exámenes periódicos, recomendaciones, control de posturas</v>
      </c>
      <c r="M54" s="118">
        <v>2</v>
      </c>
      <c r="N54" s="100">
        <v>3</v>
      </c>
      <c r="O54" s="100">
        <v>10</v>
      </c>
      <c r="P54" s="100">
        <f>M54*N54</f>
        <v>6</v>
      </c>
      <c r="Q54" s="100">
        <f>O54*P54</f>
        <v>60</v>
      </c>
      <c r="R54" s="88" t="str">
        <f>IF(P54=40,"MA-40",IF(P54=30,"MA-30",IF(P54=20,"A-20",IF(P54=10,"A-10",IF(P54=24,"MA-24",IF(P54=18,"A-18",IF(P54=12,"A-12",IF(P54=6,"M-6",IF(P54=8,"M-8",IF(P54=6,"M-6",IF(P54=4,"B-4",IF(P54=2,"B-2",))))))))))))</f>
        <v>M-6</v>
      </c>
      <c r="S54" s="92" t="str">
        <f t="shared" si="10"/>
        <v>III</v>
      </c>
      <c r="T54" s="93" t="str">
        <f>IF(S54=0,"",IF(S54="IV","Aceptable",IF(S54="III","Mejorable",IF(S54="II","No Aceptable o Aceptable Con Control Especifico",IF(S54="I","No Aceptable","")))))</f>
        <v>Mejorable</v>
      </c>
      <c r="U54" s="232">
        <v>1</v>
      </c>
      <c r="V54" s="97" t="str">
        <f>VLOOKUP(H54,Hoja1!A$2:G$444,6,0)</f>
        <v>Enfermedades Osteomusculares</v>
      </c>
      <c r="W54" s="119"/>
      <c r="X54" s="119"/>
      <c r="Y54" s="119"/>
      <c r="Z54" s="106"/>
      <c r="AA54" s="97" t="str">
        <f>VLOOKUP(H54,Hoja1!A$2:G$444,7,0)</f>
        <v>Prevención en lesiones osteomusculares, líderes de pausas activas</v>
      </c>
      <c r="AB54" s="232" t="s">
        <v>1191</v>
      </c>
      <c r="AC54" s="208" t="s">
        <v>1190</v>
      </c>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38.25">
      <c r="A55" s="230"/>
      <c r="B55" s="230"/>
      <c r="C55" s="209"/>
      <c r="D55" s="227"/>
      <c r="E55" s="224"/>
      <c r="F55" s="224"/>
      <c r="G55" s="97" t="str">
        <f>VLOOKUP(H55,Hoja1!A$1:G$444,2,0)</f>
        <v>Movimientos repetitivos, Miembros Superiores</v>
      </c>
      <c r="H55" s="96" t="s">
        <v>47</v>
      </c>
      <c r="I55" s="97" t="str">
        <f>VLOOKUP(H55,Hoja1!A$2:G$444,3,0)</f>
        <v>Lesiones Musculoesqueléticas</v>
      </c>
      <c r="J55" s="98"/>
      <c r="K55" s="97" t="str">
        <f>VLOOKUP(H55,Hoja1!A$2:G$444,4,0)</f>
        <v>N/A</v>
      </c>
      <c r="L55" s="97" t="str">
        <f>VLOOKUP(H55,Hoja1!A$2:G$444,5,0)</f>
        <v>PVE BIomécanico, programa pausas activas, examenes periódicos, recomendaicones, control de posturas</v>
      </c>
      <c r="M55" s="98">
        <v>2</v>
      </c>
      <c r="N55" s="99">
        <v>3</v>
      </c>
      <c r="O55" s="99">
        <v>10</v>
      </c>
      <c r="P55" s="100">
        <f aca="true" t="shared" si="15" ref="P55:P67">M55*N55</f>
        <v>6</v>
      </c>
      <c r="Q55" s="100">
        <f aca="true" t="shared" si="16" ref="Q55:Q67">O55*P55</f>
        <v>60</v>
      </c>
      <c r="R55" s="101" t="str">
        <f aca="true" t="shared" si="17" ref="R55:R67">IF(P55=40,"MA-40",IF(P55=30,"MA-30",IF(P55=20,"A-20",IF(P55=10,"A-10",IF(P55=24,"MA-24",IF(P55=18,"A-18",IF(P55=12,"A-12",IF(P55=6,"M-6",IF(P55=8,"M-8",IF(P55=6,"M-6",IF(P55=4,"B-4",IF(P55=2,"B-2",))))))))))))</f>
        <v>M-6</v>
      </c>
      <c r="S55" s="102" t="str">
        <f t="shared" si="10"/>
        <v>III</v>
      </c>
      <c r="T55" s="103" t="str">
        <f aca="true" t="shared" si="18" ref="T55:T67">IF(S55=0,"",IF(S55="IV","Aceptable",IF(S55="III","Mejorable",IF(S55="II","No Aceptable o Aceptable Con Control Especifico",IF(S55="I","No Aceptable","")))))</f>
        <v>Mejorable</v>
      </c>
      <c r="U55" s="222"/>
      <c r="V55" s="97" t="str">
        <f>VLOOKUP(H55,Hoja1!A$2:G$444,6,0)</f>
        <v>Enfermedades musculoesqueleticas</v>
      </c>
      <c r="W55" s="104"/>
      <c r="X55" s="104"/>
      <c r="Y55" s="104"/>
      <c r="Z55" s="105"/>
      <c r="AA55" s="97" t="str">
        <f>VLOOKUP(H55,Hoja1!A$2:G$444,7,0)</f>
        <v>Prevención en lesiones osteomusculares, líderes de pausas activas</v>
      </c>
      <c r="AB55" s="222"/>
      <c r="AC55" s="209"/>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38.25">
      <c r="A56" s="230"/>
      <c r="B56" s="230"/>
      <c r="C56" s="209"/>
      <c r="D56" s="227"/>
      <c r="E56" s="224"/>
      <c r="F56" s="224"/>
      <c r="G56" s="97" t="str">
        <f>VLOOKUP(H56,Hoja1!A$1:G$444,2,0)</f>
        <v>Higiene Muscular</v>
      </c>
      <c r="H56" s="96" t="s">
        <v>483</v>
      </c>
      <c r="I56" s="97" t="str">
        <f>VLOOKUP(H56,Hoja1!A$2:G$444,3,0)</f>
        <v>Lesiones Musculoesqueléticas</v>
      </c>
      <c r="J56" s="98"/>
      <c r="K56" s="97" t="str">
        <f>VLOOKUP(H56,Hoja1!A$2:G$444,4,0)</f>
        <v>N/A</v>
      </c>
      <c r="L56" s="97" t="str">
        <f>VLOOKUP(H56,Hoja1!A$2:G$444,5,0)</f>
        <v>N/A</v>
      </c>
      <c r="M56" s="98">
        <v>2</v>
      </c>
      <c r="N56" s="99">
        <v>3</v>
      </c>
      <c r="O56" s="99">
        <v>10</v>
      </c>
      <c r="P56" s="100">
        <f t="shared" si="15"/>
        <v>6</v>
      </c>
      <c r="Q56" s="100">
        <f t="shared" si="16"/>
        <v>60</v>
      </c>
      <c r="R56" s="101" t="str">
        <f t="shared" si="17"/>
        <v>M-6</v>
      </c>
      <c r="S56" s="102" t="str">
        <f t="shared" si="10"/>
        <v>III</v>
      </c>
      <c r="T56" s="103" t="str">
        <f t="shared" si="18"/>
        <v>Mejorable</v>
      </c>
      <c r="U56" s="222"/>
      <c r="V56" s="97" t="str">
        <f>VLOOKUP(H56,Hoja1!A$2:G$444,6,0)</f>
        <v xml:space="preserve">Enfermedades Osteomusculares
</v>
      </c>
      <c r="W56" s="104"/>
      <c r="X56" s="104"/>
      <c r="Y56" s="104"/>
      <c r="Z56" s="105"/>
      <c r="AA56" s="106" t="str">
        <f>VLOOKUP(H56,Hoja1!A$2:G$444,7,0)</f>
        <v>Prevención en lesiones osteomusculares, líderes de pausas activas</v>
      </c>
      <c r="AB56" s="221"/>
      <c r="AC56" s="209"/>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51">
      <c r="A57" s="230"/>
      <c r="B57" s="230"/>
      <c r="C57" s="209"/>
      <c r="D57" s="227"/>
      <c r="E57" s="224"/>
      <c r="F57" s="224"/>
      <c r="G57" s="97" t="str">
        <f>VLOOKUP(H57,Hoja1!A$1:G$444,2,0)</f>
        <v>Atropellamiento, Envestir</v>
      </c>
      <c r="H57" s="96" t="s">
        <v>1194</v>
      </c>
      <c r="I57" s="97" t="str">
        <f>VLOOKUP(H57,Hoja1!A$2:G$444,3,0)</f>
        <v>Lesiones, pérdidas materiales, muerte</v>
      </c>
      <c r="J57" s="98"/>
      <c r="K57" s="97" t="str">
        <f>VLOOKUP(H57,Hoja1!A$2:G$444,4,0)</f>
        <v>Inspecciones planeadas e inspecciones no planeadas, procedimientos de programas de seguridad y salud en el trabajo</v>
      </c>
      <c r="L57" s="97" t="str">
        <f>VLOOKUP(H57,Hoja1!A$2:G$444,5,0)</f>
        <v>Programa de seguridad vial, señalización</v>
      </c>
      <c r="M57" s="98">
        <v>2</v>
      </c>
      <c r="N57" s="99">
        <v>3</v>
      </c>
      <c r="O57" s="99">
        <v>60</v>
      </c>
      <c r="P57" s="100">
        <f t="shared" si="15"/>
        <v>6</v>
      </c>
      <c r="Q57" s="100">
        <f t="shared" si="16"/>
        <v>360</v>
      </c>
      <c r="R57" s="101" t="str">
        <f t="shared" si="17"/>
        <v>M-6</v>
      </c>
      <c r="S57" s="102" t="str">
        <f t="shared" si="10"/>
        <v>II</v>
      </c>
      <c r="T57" s="103" t="str">
        <f t="shared" si="18"/>
        <v>No Aceptable o Aceptable Con Control Especifico</v>
      </c>
      <c r="U57" s="222"/>
      <c r="V57" s="97" t="str">
        <f>VLOOKUP(H57,Hoja1!A$2:G$444,6,0)</f>
        <v>Muerte</v>
      </c>
      <c r="W57" s="104"/>
      <c r="X57" s="104"/>
      <c r="Y57" s="104"/>
      <c r="Z57" s="105"/>
      <c r="AA57" s="106" t="str">
        <f>VLOOKUP(H57,Hoja1!A$2:G$444,7,0)</f>
        <v>Seguridad vial y manejo defensivo, aseguramiento de áreas de trabajo</v>
      </c>
      <c r="AB57" s="104"/>
      <c r="AC57" s="209"/>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63.75">
      <c r="A58" s="230"/>
      <c r="B58" s="230"/>
      <c r="C58" s="209"/>
      <c r="D58" s="227"/>
      <c r="E58" s="224"/>
      <c r="F58" s="224"/>
      <c r="G58" s="97" t="str">
        <f>VLOOKUP(H58,Hoja1!A$1:G$444,2,0)</f>
        <v>Inadecuadas conexiones eléctricas-saturación en tomas de energía</v>
      </c>
      <c r="H58" s="96" t="s">
        <v>566</v>
      </c>
      <c r="I58" s="97" t="str">
        <f>VLOOKUP(H58,Hoja1!A$2:G$444,3,0)</f>
        <v>Quemaduras, electrocución, muerte</v>
      </c>
      <c r="J58" s="98"/>
      <c r="K58" s="97" t="str">
        <f>VLOOKUP(H58,Hoja1!A$2:G$444,4,0)</f>
        <v>Inspecciones planeadas e inspecciones no planeadas, procedimientos de programas de seguridad y salud en el trabajo</v>
      </c>
      <c r="L58" s="97" t="str">
        <f>VLOOKUP(H58,Hoja1!A$2:G$444,5,0)</f>
        <v>E.P.P. Bota dieléctrica, Casco dieléctrico</v>
      </c>
      <c r="M58" s="98">
        <v>2</v>
      </c>
      <c r="N58" s="99">
        <v>2</v>
      </c>
      <c r="O58" s="99">
        <v>25</v>
      </c>
      <c r="P58" s="100">
        <f t="shared" si="15"/>
        <v>4</v>
      </c>
      <c r="Q58" s="100">
        <f t="shared" si="16"/>
        <v>100</v>
      </c>
      <c r="R58" s="101" t="str">
        <f t="shared" si="17"/>
        <v>B-4</v>
      </c>
      <c r="S58" s="102" t="str">
        <f t="shared" si="10"/>
        <v>III</v>
      </c>
      <c r="T58" s="103" t="str">
        <f t="shared" si="18"/>
        <v>Mejorable</v>
      </c>
      <c r="U58" s="222"/>
      <c r="V58" s="97" t="str">
        <f>VLOOKUP(H58,Hoja1!A$2:G$444,6,0)</f>
        <v>Muerte</v>
      </c>
      <c r="W58" s="104"/>
      <c r="X58" s="104"/>
      <c r="Y58" s="104" t="s">
        <v>1192</v>
      </c>
      <c r="Z58" s="105"/>
      <c r="AA58" s="106" t="str">
        <f>VLOOKUP(H58,Hoja1!A$2:G$444,7,0)</f>
        <v>Uso y manejo adecuado de E.P.P., actos y condiciones inseguras</v>
      </c>
      <c r="AB58" s="104"/>
      <c r="AC58" s="209"/>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102">
      <c r="A59" s="230"/>
      <c r="B59" s="230"/>
      <c r="C59" s="209"/>
      <c r="D59" s="227"/>
      <c r="E59" s="224"/>
      <c r="F59" s="224"/>
      <c r="G59" s="97" t="str">
        <f>VLOOKUP(H59,Hoja1!A$1:G$444,2,0)</f>
        <v>Superficies de trabajo irregulares o deslizantes</v>
      </c>
      <c r="H59" s="96" t="s">
        <v>597</v>
      </c>
      <c r="I59" s="97" t="str">
        <f>VLOOKUP(H59,Hoja1!A$2:G$444,3,0)</f>
        <v>Caidas del mismo nivel, fracturas, golpe con objetos, caídas de objetos, obstrucción de rutas de evacuación</v>
      </c>
      <c r="J59" s="98"/>
      <c r="K59" s="97" t="str">
        <f>VLOOKUP(H59,Hoja1!A$2:G$444,4,0)</f>
        <v>N/A</v>
      </c>
      <c r="L59" s="97" t="str">
        <f>VLOOKUP(H59,Hoja1!A$2:G$444,5,0)</f>
        <v>N/A</v>
      </c>
      <c r="M59" s="98">
        <v>2</v>
      </c>
      <c r="N59" s="99">
        <v>2</v>
      </c>
      <c r="O59" s="99">
        <v>25</v>
      </c>
      <c r="P59" s="100">
        <f t="shared" si="15"/>
        <v>4</v>
      </c>
      <c r="Q59" s="100">
        <f t="shared" si="16"/>
        <v>100</v>
      </c>
      <c r="R59" s="101" t="str">
        <f t="shared" si="17"/>
        <v>B-4</v>
      </c>
      <c r="S59" s="102" t="str">
        <f t="shared" si="10"/>
        <v>III</v>
      </c>
      <c r="T59" s="103" t="str">
        <f t="shared" si="18"/>
        <v>Mejorable</v>
      </c>
      <c r="U59" s="222"/>
      <c r="V59" s="97" t="str">
        <f>VLOOKUP(H59,Hoja1!A$2:G$444,6,0)</f>
        <v>Caídas de distinto nivel</v>
      </c>
      <c r="W59" s="104"/>
      <c r="X59" s="104"/>
      <c r="Y59" s="98" t="s">
        <v>1204</v>
      </c>
      <c r="Z59" s="105"/>
      <c r="AA59" s="106" t="str">
        <f>VLOOKUP(H59,Hoja1!A$2:G$444,7,0)</f>
        <v>Pautas Básicas en orden y aseo en el lugar de trabajo, actos y condiciones inseguras</v>
      </c>
      <c r="AB59" s="104"/>
      <c r="AC59" s="209"/>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63.75">
      <c r="A60" s="230"/>
      <c r="B60" s="230"/>
      <c r="C60" s="209"/>
      <c r="D60" s="227"/>
      <c r="E60" s="224"/>
      <c r="F60" s="224"/>
      <c r="G60" s="97" t="str">
        <f>VLOOKUP(H60,Hoja1!A$1:G$444,2,0)</f>
        <v>Atraco, golpiza, atentados y secuestrados</v>
      </c>
      <c r="H60" s="96" t="s">
        <v>57</v>
      </c>
      <c r="I60" s="97" t="str">
        <f>VLOOKUP(H60,Hoja1!A$2:G$444,3,0)</f>
        <v>Estrés, golpes, Secuestros</v>
      </c>
      <c r="J60" s="98"/>
      <c r="K60" s="97" t="str">
        <f>VLOOKUP(H60,Hoja1!A$2:G$444,4,0)</f>
        <v>Inspecciones planeadas e inspecciones no planeadas, procedimientos de programas de seguridad y salud en el trabajo</v>
      </c>
      <c r="L60" s="97" t="str">
        <f>VLOOKUP(H60,Hoja1!A$2:G$444,5,0)</f>
        <v xml:space="preserve">Uniformes Corporativos, Caquetas corporativas, Carnetización
</v>
      </c>
      <c r="M60" s="98">
        <v>2</v>
      </c>
      <c r="N60" s="99">
        <v>3</v>
      </c>
      <c r="O60" s="99">
        <v>25</v>
      </c>
      <c r="P60" s="100">
        <f t="shared" si="15"/>
        <v>6</v>
      </c>
      <c r="Q60" s="100">
        <f t="shared" si="16"/>
        <v>150</v>
      </c>
      <c r="R60" s="101" t="str">
        <f t="shared" si="17"/>
        <v>M-6</v>
      </c>
      <c r="S60" s="102" t="str">
        <f t="shared" si="10"/>
        <v>II</v>
      </c>
      <c r="T60" s="103" t="str">
        <f t="shared" si="18"/>
        <v>No Aceptable o Aceptable Con Control Especifico</v>
      </c>
      <c r="U60" s="222"/>
      <c r="V60" s="97" t="str">
        <f>VLOOKUP(H60,Hoja1!A$2:G$444,6,0)</f>
        <v>Secuestros</v>
      </c>
      <c r="W60" s="104"/>
      <c r="X60" s="104"/>
      <c r="Y60" s="104"/>
      <c r="Z60" s="105"/>
      <c r="AA60" s="97" t="str">
        <f>VLOOKUP(H60,Hoja1!A$2:G$444,7,0)</f>
        <v>N/A</v>
      </c>
      <c r="AB60" s="98" t="s">
        <v>1193</v>
      </c>
      <c r="AC60" s="209"/>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25.5">
      <c r="A61" s="230"/>
      <c r="B61" s="230"/>
      <c r="C61" s="209"/>
      <c r="D61" s="227"/>
      <c r="E61" s="224"/>
      <c r="F61" s="224"/>
      <c r="G61" s="97" t="str">
        <f>VLOOKUP(H61,Hoja1!A$1:G$444,2,0)</f>
        <v>Bacterias</v>
      </c>
      <c r="H61" s="96" t="s">
        <v>113</v>
      </c>
      <c r="I61" s="97" t="str">
        <f>VLOOKUP(H61,Hoja1!A$2:G$444,3,0)</f>
        <v>Infecciones Bacterianas</v>
      </c>
      <c r="J61" s="98"/>
      <c r="K61" s="97" t="str">
        <f>VLOOKUP(H61,Hoja1!A$2:G$444,4,0)</f>
        <v>N/A</v>
      </c>
      <c r="L61" s="97" t="str">
        <f>VLOOKUP(H61,Hoja1!A$2:G$444,5,0)</f>
        <v>Vacunación</v>
      </c>
      <c r="M61" s="98">
        <v>2</v>
      </c>
      <c r="N61" s="99">
        <v>2</v>
      </c>
      <c r="O61" s="99">
        <v>25</v>
      </c>
      <c r="P61" s="100">
        <f t="shared" si="15"/>
        <v>4</v>
      </c>
      <c r="Q61" s="100">
        <f t="shared" si="16"/>
        <v>100</v>
      </c>
      <c r="R61" s="101" t="str">
        <f t="shared" si="17"/>
        <v>B-4</v>
      </c>
      <c r="S61" s="102" t="str">
        <f t="shared" si="10"/>
        <v>III</v>
      </c>
      <c r="T61" s="103" t="str">
        <f t="shared" si="18"/>
        <v>Mejorable</v>
      </c>
      <c r="U61" s="222"/>
      <c r="V61" s="97" t="str">
        <f>VLOOKUP(H61,Hoja1!A$2:G$444,6,0)</f>
        <v xml:space="preserve">Enfermedades Infectocontagiosas
</v>
      </c>
      <c r="W61" s="104"/>
      <c r="X61" s="104"/>
      <c r="Y61" s="104"/>
      <c r="Z61" s="105"/>
      <c r="AA61" s="97" t="str">
        <f>VLOOKUP(H61,Hoja1!A$2:G$444,7,0)</f>
        <v>Autocuidado</v>
      </c>
      <c r="AB61" s="104"/>
      <c r="AC61" s="209"/>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25.5">
      <c r="A62" s="230"/>
      <c r="B62" s="230"/>
      <c r="C62" s="209"/>
      <c r="D62" s="227"/>
      <c r="E62" s="224"/>
      <c r="F62" s="224"/>
      <c r="G62" s="97" t="str">
        <f>VLOOKUP(H62,Hoja1!A$1:G$444,2,0)</f>
        <v>Virus</v>
      </c>
      <c r="H62" s="96" t="s">
        <v>122</v>
      </c>
      <c r="I62" s="97" t="str">
        <f>VLOOKUP(H62,Hoja1!A$2:G$444,3,0)</f>
        <v>Infecciones Virales</v>
      </c>
      <c r="J62" s="98"/>
      <c r="K62" s="97" t="str">
        <f>VLOOKUP(H62,Hoja1!A$2:G$444,4,0)</f>
        <v>N/A</v>
      </c>
      <c r="L62" s="97" t="str">
        <f>VLOOKUP(H62,Hoja1!A$2:G$444,5,0)</f>
        <v>Vacunación</v>
      </c>
      <c r="M62" s="98">
        <v>2</v>
      </c>
      <c r="N62" s="99">
        <v>2</v>
      </c>
      <c r="O62" s="99">
        <v>25</v>
      </c>
      <c r="P62" s="100">
        <f t="shared" si="15"/>
        <v>4</v>
      </c>
      <c r="Q62" s="100">
        <f t="shared" si="16"/>
        <v>100</v>
      </c>
      <c r="R62" s="101" t="str">
        <f t="shared" si="17"/>
        <v>B-4</v>
      </c>
      <c r="S62" s="102" t="str">
        <f t="shared" si="10"/>
        <v>III</v>
      </c>
      <c r="T62" s="103" t="str">
        <f t="shared" si="18"/>
        <v>Mejorable</v>
      </c>
      <c r="U62" s="222"/>
      <c r="V62" s="97" t="str">
        <f>VLOOKUP(H62,Hoja1!A$2:G$444,6,0)</f>
        <v xml:space="preserve">Enfermedades Infectocontagiosas
</v>
      </c>
      <c r="W62" s="104"/>
      <c r="X62" s="104"/>
      <c r="Y62" s="104"/>
      <c r="Z62" s="105"/>
      <c r="AA62" s="97" t="str">
        <f>VLOOKUP(H62,Hoja1!A$2:G$444,7,0)</f>
        <v>Autocuidado</v>
      </c>
      <c r="AB62" s="104"/>
      <c r="AC62" s="209"/>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51">
      <c r="A63" s="230"/>
      <c r="B63" s="230"/>
      <c r="C63" s="209"/>
      <c r="D63" s="227"/>
      <c r="E63" s="224"/>
      <c r="F63" s="224"/>
      <c r="G63" s="97" t="str">
        <f>VLOOKUP(H63,Hoja1!A$1:G$444,2,0)</f>
        <v>INFRAROJA, ULTRAVIOLETA, VISIBLE, RADIOFRECUENCIA, MICROONDAS, LASER</v>
      </c>
      <c r="H63" s="96" t="s">
        <v>67</v>
      </c>
      <c r="I63" s="97" t="str">
        <f>VLOOKUP(H63,Hoja1!A$2:G$444,3,0)</f>
        <v>CÁNCER, LESIONES DÉRMICAS Y OCULARES</v>
      </c>
      <c r="J63" s="98"/>
      <c r="K63" s="97" t="str">
        <f>VLOOKUP(H63,Hoja1!A$2:G$444,4,0)</f>
        <v>Inspecciones planeadas e inspecciones no planeadas, procedimientos de programas de seguridad y salud en el trabajo</v>
      </c>
      <c r="L63" s="97" t="str">
        <f>VLOOKUP(H63,Hoja1!A$2:G$444,5,0)</f>
        <v>PROGRAMA BLOQUEADOR SOLAR</v>
      </c>
      <c r="M63" s="98">
        <v>2</v>
      </c>
      <c r="N63" s="99">
        <v>3</v>
      </c>
      <c r="O63" s="99">
        <v>10</v>
      </c>
      <c r="P63" s="100">
        <f t="shared" si="15"/>
        <v>6</v>
      </c>
      <c r="Q63" s="100">
        <f t="shared" si="16"/>
        <v>60</v>
      </c>
      <c r="R63" s="101" t="str">
        <f t="shared" si="17"/>
        <v>M-6</v>
      </c>
      <c r="S63" s="102" t="str">
        <f t="shared" si="10"/>
        <v>III</v>
      </c>
      <c r="T63" s="103" t="str">
        <f t="shared" si="18"/>
        <v>Mejorable</v>
      </c>
      <c r="U63" s="222"/>
      <c r="V63" s="97" t="str">
        <f>VLOOKUP(H63,Hoja1!A$2:G$444,6,0)</f>
        <v>CÁNCER</v>
      </c>
      <c r="W63" s="104"/>
      <c r="X63" s="104"/>
      <c r="Y63" s="104"/>
      <c r="Z63" s="105"/>
      <c r="AA63" s="97" t="str">
        <f>VLOOKUP(H63,Hoja1!A$2:G$444,7,0)</f>
        <v>N/A</v>
      </c>
      <c r="AB63" s="98" t="s">
        <v>1195</v>
      </c>
      <c r="AC63" s="209"/>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25.5">
      <c r="A64" s="230"/>
      <c r="B64" s="230"/>
      <c r="C64" s="209"/>
      <c r="D64" s="227"/>
      <c r="E64" s="224"/>
      <c r="F64" s="224"/>
      <c r="G64" s="97" t="str">
        <f>VLOOKUP(H64,Hoja1!A$1:G$444,2,0)</f>
        <v>CONCENTRACIÓN EN ACTIVIDADES DE ALTO DESEMPEÑO MENTAL</v>
      </c>
      <c r="H64" s="96" t="s">
        <v>72</v>
      </c>
      <c r="I64" s="97" t="str">
        <f>VLOOKUP(H64,Hoja1!A$2:G$444,3,0)</f>
        <v>ESTRÉS, CEFALEA, IRRITABILIDAD</v>
      </c>
      <c r="J64" s="98"/>
      <c r="K64" s="97" t="str">
        <f>VLOOKUP(H64,Hoja1!A$2:G$444,4,0)</f>
        <v>N/A</v>
      </c>
      <c r="L64" s="97" t="str">
        <f>VLOOKUP(H64,Hoja1!A$2:G$444,5,0)</f>
        <v>PVE PSICOSOCIAL</v>
      </c>
      <c r="M64" s="98">
        <v>2</v>
      </c>
      <c r="N64" s="99">
        <v>3</v>
      </c>
      <c r="O64" s="99">
        <v>10</v>
      </c>
      <c r="P64" s="100">
        <f t="shared" si="15"/>
        <v>6</v>
      </c>
      <c r="Q64" s="100">
        <f t="shared" si="16"/>
        <v>60</v>
      </c>
      <c r="R64" s="101" t="str">
        <f t="shared" si="17"/>
        <v>M-6</v>
      </c>
      <c r="S64" s="102" t="str">
        <f t="shared" si="10"/>
        <v>III</v>
      </c>
      <c r="T64" s="103" t="str">
        <f t="shared" si="18"/>
        <v>Mejorable</v>
      </c>
      <c r="U64" s="222"/>
      <c r="V64" s="97" t="str">
        <f>VLOOKUP(H64,Hoja1!A$2:G$444,6,0)</f>
        <v>ESTRÉS</v>
      </c>
      <c r="W64" s="104"/>
      <c r="X64" s="104"/>
      <c r="Y64" s="104"/>
      <c r="Z64" s="105"/>
      <c r="AA64" s="97" t="s">
        <v>1196</v>
      </c>
      <c r="AB64" s="104" t="s">
        <v>1197</v>
      </c>
      <c r="AC64" s="209"/>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25.5">
      <c r="A65" s="230"/>
      <c r="B65" s="230"/>
      <c r="C65" s="209"/>
      <c r="D65" s="227"/>
      <c r="E65" s="224"/>
      <c r="F65" s="224"/>
      <c r="G65" s="97" t="str">
        <f>VLOOKUP(H65,Hoja1!A$1:G$444,2,0)</f>
        <v>NATURALEZA DE LA TAREA</v>
      </c>
      <c r="H65" s="96" t="s">
        <v>76</v>
      </c>
      <c r="I65" s="97" t="str">
        <f>VLOOKUP(H65,Hoja1!A$2:G$444,3,0)</f>
        <v>ESTRÉS,  TRANSTORNOS DEL SUEÑO</v>
      </c>
      <c r="J65" s="98"/>
      <c r="K65" s="97" t="str">
        <f>VLOOKUP(H65,Hoja1!A$2:G$444,4,0)</f>
        <v>N/A</v>
      </c>
      <c r="L65" s="97" t="str">
        <f>VLOOKUP(H65,Hoja1!A$2:G$444,5,0)</f>
        <v>PVE PSICOSOCIAL</v>
      </c>
      <c r="M65" s="98">
        <v>2</v>
      </c>
      <c r="N65" s="99">
        <v>3</v>
      </c>
      <c r="O65" s="99">
        <v>10</v>
      </c>
      <c r="P65" s="100">
        <f t="shared" si="15"/>
        <v>6</v>
      </c>
      <c r="Q65" s="100">
        <f t="shared" si="16"/>
        <v>60</v>
      </c>
      <c r="R65" s="101" t="str">
        <f t="shared" si="17"/>
        <v>M-6</v>
      </c>
      <c r="S65" s="102" t="str">
        <f t="shared" si="10"/>
        <v>III</v>
      </c>
      <c r="T65" s="103" t="str">
        <f t="shared" si="18"/>
        <v>Mejorable</v>
      </c>
      <c r="U65" s="222"/>
      <c r="V65" s="97" t="str">
        <f>VLOOKUP(H65,Hoja1!A$2:G$444,6,0)</f>
        <v>ESTRÉS</v>
      </c>
      <c r="W65" s="104"/>
      <c r="X65" s="104"/>
      <c r="Y65" s="104"/>
      <c r="Z65" s="105"/>
      <c r="AA65" s="97" t="s">
        <v>1196</v>
      </c>
      <c r="AB65" s="104" t="s">
        <v>1197</v>
      </c>
      <c r="AC65" s="209"/>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51">
      <c r="A66" s="230"/>
      <c r="B66" s="230"/>
      <c r="C66" s="209"/>
      <c r="D66" s="227"/>
      <c r="E66" s="224"/>
      <c r="F66" s="224"/>
      <c r="G66" s="97" t="str">
        <f>VLOOKUP(H66,Hoja1!A$1:G$444,2,0)</f>
        <v>SISMOS, INCENDIOS, INUNDACIONES, TERREMOTOS, VENDAVALES, DERRUMBE</v>
      </c>
      <c r="H66" s="96" t="s">
        <v>62</v>
      </c>
      <c r="I66" s="97" t="str">
        <f>VLOOKUP(H66,Hoja1!A$2:G$444,3,0)</f>
        <v>SISMOS, INCENDIOS, INUNDACIONES, TERREMOTOS, VENDAVALES</v>
      </c>
      <c r="J66" s="98"/>
      <c r="K66" s="97" t="str">
        <f>VLOOKUP(H66,Hoja1!A$2:G$444,4,0)</f>
        <v>Inspecciones planeadas e inspecciones no planeadas, procedimientos de programas de seguridad y salud en el trabajo</v>
      </c>
      <c r="L66" s="97" t="str">
        <f>VLOOKUP(H66,Hoja1!A$2:G$444,5,0)</f>
        <v>BRIGADAS DE EMERGENCIAS</v>
      </c>
      <c r="M66" s="98">
        <v>2</v>
      </c>
      <c r="N66" s="99">
        <v>1</v>
      </c>
      <c r="O66" s="99">
        <v>100</v>
      </c>
      <c r="P66" s="100">
        <f t="shared" si="15"/>
        <v>2</v>
      </c>
      <c r="Q66" s="100">
        <f t="shared" si="16"/>
        <v>200</v>
      </c>
      <c r="R66" s="101" t="str">
        <f t="shared" si="17"/>
        <v>B-2</v>
      </c>
      <c r="S66" s="102" t="str">
        <f t="shared" si="10"/>
        <v>II</v>
      </c>
      <c r="T66" s="103" t="str">
        <f t="shared" si="18"/>
        <v>No Aceptable o Aceptable Con Control Especifico</v>
      </c>
      <c r="U66" s="222"/>
      <c r="V66" s="97" t="str">
        <f>VLOOKUP(H66,Hoja1!A$2:G$444,6,0)</f>
        <v>MUERTE</v>
      </c>
      <c r="W66" s="104"/>
      <c r="X66" s="104"/>
      <c r="Y66" s="104"/>
      <c r="Z66" s="105"/>
      <c r="AA66" s="106" t="str">
        <f>VLOOKUP(H66,Hoja1!A$2:G$444,7,0)</f>
        <v>ENTRENAMIENTO DE LA BRIGADA; DIVULGACIÓN DE PLAN DE EMERGENCIA</v>
      </c>
      <c r="AB66" s="104" t="s">
        <v>1198</v>
      </c>
      <c r="AC66" s="209"/>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51.75" thickBot="1">
      <c r="A67" s="230"/>
      <c r="B67" s="230"/>
      <c r="C67" s="209"/>
      <c r="D67" s="227"/>
      <c r="E67" s="224"/>
      <c r="F67" s="224"/>
      <c r="G67" s="120" t="str">
        <f>VLOOKUP(H67,Hoja1!A$1:G$444,2,0)</f>
        <v>SISMOS, INCENDIOS, INUNDACIONES, TERREMOTOS, VENDAVALES, DERRUMBE</v>
      </c>
      <c r="H67" s="121" t="s">
        <v>632</v>
      </c>
      <c r="I67" s="120" t="str">
        <f>VLOOKUP(H67,Hoja1!A$2:G$444,3,0)</f>
        <v>SISMOS, INCENDIOS, INUNDACIONES, TERREMOTOS, VENDAVALES</v>
      </c>
      <c r="J67" s="122"/>
      <c r="K67" s="120" t="str">
        <f>VLOOKUP(H67,Hoja1!A$2:G$444,4,0)</f>
        <v>Inspecciones planeadas e inspecciones no planeadas, procedimientos de programas de seguridad y salud en el trabajo</v>
      </c>
      <c r="L67" s="120" t="str">
        <f>VLOOKUP(H67,Hoja1!A$2:G$444,5,0)</f>
        <v>BRIGADAS DE EMERGENCIAS</v>
      </c>
      <c r="M67" s="122">
        <v>2</v>
      </c>
      <c r="N67" s="123">
        <v>2</v>
      </c>
      <c r="O67" s="123">
        <v>25</v>
      </c>
      <c r="P67" s="124">
        <f t="shared" si="15"/>
        <v>4</v>
      </c>
      <c r="Q67" s="124">
        <f t="shared" si="16"/>
        <v>100</v>
      </c>
      <c r="R67" s="125" t="str">
        <f t="shared" si="17"/>
        <v>B-4</v>
      </c>
      <c r="S67" s="126" t="str">
        <f t="shared" si="10"/>
        <v>III</v>
      </c>
      <c r="T67" s="127" t="str">
        <f t="shared" si="18"/>
        <v>Mejorable</v>
      </c>
      <c r="U67" s="239"/>
      <c r="V67" s="120" t="str">
        <f>VLOOKUP(H67,Hoja1!A$2:G$444,6,0)</f>
        <v>MUERTE</v>
      </c>
      <c r="W67" s="128"/>
      <c r="X67" s="128"/>
      <c r="Y67" s="128"/>
      <c r="Z67" s="129"/>
      <c r="AA67" s="130" t="str">
        <f>VLOOKUP(H67,Hoja1!A$2:G$444,7,0)</f>
        <v>ENTRENAMIENTO DE LA BRIGADA; DIVULGACIÓN DE PLAN DE EMERGENCIA</v>
      </c>
      <c r="AB67" s="128" t="s">
        <v>1199</v>
      </c>
      <c r="AC67" s="209"/>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51" customHeight="1">
      <c r="A68" s="230"/>
      <c r="B68" s="230"/>
      <c r="C68" s="211" t="s">
        <v>1188</v>
      </c>
      <c r="D68" s="213" t="s">
        <v>1189</v>
      </c>
      <c r="E68" s="216" t="s">
        <v>1069</v>
      </c>
      <c r="F68" s="216" t="s">
        <v>1187</v>
      </c>
      <c r="G68" s="72" t="str">
        <f>VLOOKUP(H68,Hoja1!A$1:G$444,2,0)</f>
        <v>Forzadas, Prolongadas</v>
      </c>
      <c r="H68" s="37" t="s">
        <v>40</v>
      </c>
      <c r="I68" s="72" t="str">
        <f>VLOOKUP(H68,Hoja1!A$2:G$444,3,0)</f>
        <v xml:space="preserve">Lesiones osteomusculares, lesiones osteoarticulares
</v>
      </c>
      <c r="J68" s="71"/>
      <c r="K68" s="72" t="str">
        <f>VLOOKUP(H68,Hoja1!A$2:G$444,4,0)</f>
        <v>Inspecciones planeadas e inspecciones no planeadas, procedimientos de programas de seguridad y salud en el trabajo</v>
      </c>
      <c r="L68" s="72" t="str">
        <f>VLOOKUP(H68,Hoja1!A$2:G$444,5,0)</f>
        <v>PVE Biomecánico, programa pausas activas, exámenes periódicos, recomendaciones, control de posturas</v>
      </c>
      <c r="M68" s="71">
        <v>2</v>
      </c>
      <c r="N68" s="73">
        <v>3</v>
      </c>
      <c r="O68" s="73">
        <v>10</v>
      </c>
      <c r="P68" s="73">
        <f>M68*N68</f>
        <v>6</v>
      </c>
      <c r="Q68" s="73">
        <f>O68*P68</f>
        <v>60</v>
      </c>
      <c r="R68" s="37" t="str">
        <f>IF(P68=40,"MA-40",IF(P68=30,"MA-30",IF(P68=20,"A-20",IF(P68=10,"A-10",IF(P68=24,"MA-24",IF(P68=18,"A-18",IF(P68=12,"A-12",IF(P68=6,"M-6",IF(P68=8,"M-8",IF(P68=6,"M-6",IF(P68=4,"B-4",IF(P68=2,"B-2",))))))))))))</f>
        <v>M-6</v>
      </c>
      <c r="S68" s="39" t="str">
        <f t="shared" si="0"/>
        <v>III</v>
      </c>
      <c r="T68" s="41" t="str">
        <f>IF(S68=0,"",IF(S68="IV","Aceptable",IF(S68="III","Mejorable",IF(S68="II","No Aceptable o Aceptable Con Control Especifico",IF(S68="I","No Aceptable","")))))</f>
        <v>Mejorable</v>
      </c>
      <c r="U68" s="212">
        <v>8</v>
      </c>
      <c r="V68" s="72" t="str">
        <f>VLOOKUP(H68,Hoja1!A$2:G$444,6,0)</f>
        <v>Enfermedades Osteomusculares</v>
      </c>
      <c r="W68" s="74"/>
      <c r="X68" s="74"/>
      <c r="Y68" s="74"/>
      <c r="Z68" s="75"/>
      <c r="AA68" s="72" t="str">
        <f>VLOOKUP(H68,Hoja1!A$2:G$444,7,0)</f>
        <v>Prevención en lesiones osteomusculares, líderes de pausas activas</v>
      </c>
      <c r="AB68" s="212" t="s">
        <v>1191</v>
      </c>
      <c r="AC68" s="211" t="s">
        <v>1190</v>
      </c>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38.25">
      <c r="A69" s="230"/>
      <c r="B69" s="230"/>
      <c r="C69" s="206"/>
      <c r="D69" s="214"/>
      <c r="E69" s="217"/>
      <c r="F69" s="217"/>
      <c r="G69" s="28" t="str">
        <f>VLOOKUP(H69,Hoja1!A$1:G$444,2,0)</f>
        <v>Movimientos repetitivos, Miembros Superiores</v>
      </c>
      <c r="H69" s="29" t="s">
        <v>47</v>
      </c>
      <c r="I69" s="28" t="str">
        <f>VLOOKUP(H69,Hoja1!A$2:G$444,3,0)</f>
        <v>Lesiones Musculoesqueléticas</v>
      </c>
      <c r="J69" s="18"/>
      <c r="K69" s="28" t="str">
        <f>VLOOKUP(H69,Hoja1!A$2:G$444,4,0)</f>
        <v>N/A</v>
      </c>
      <c r="L69" s="28" t="str">
        <f>VLOOKUP(H69,Hoja1!A$2:G$444,5,0)</f>
        <v>PVE BIomécanico, programa pausas activas, examenes periódicos, recomendaicones, control de posturas</v>
      </c>
      <c r="M69" s="18">
        <v>2</v>
      </c>
      <c r="N69" s="19">
        <v>3</v>
      </c>
      <c r="O69" s="19">
        <v>10</v>
      </c>
      <c r="P69" s="31">
        <f aca="true" t="shared" si="19" ref="P69:P81">M69*N69</f>
        <v>6</v>
      </c>
      <c r="Q69" s="31">
        <f aca="true" t="shared" si="20" ref="Q69:Q81">O69*P69</f>
        <v>60</v>
      </c>
      <c r="R69" s="38" t="str">
        <f aca="true" t="shared" si="21" ref="R69:R81">IF(P69=40,"MA-40",IF(P69=30,"MA-30",IF(P69=20,"A-20",IF(P69=10,"A-10",IF(P69=24,"MA-24",IF(P69=18,"A-18",IF(P69=12,"A-12",IF(P69=6,"M-6",IF(P69=8,"M-8",IF(P69=6,"M-6",IF(P69=4,"B-4",IF(P69=2,"B-2",))))))))))))</f>
        <v>M-6</v>
      </c>
      <c r="S69" s="40" t="str">
        <f t="shared" si="0"/>
        <v>III</v>
      </c>
      <c r="T69" s="42" t="str">
        <f aca="true" t="shared" si="22" ref="T69:T81">IF(S69=0,"",IF(S69="IV","Aceptable",IF(S69="III","Mejorable",IF(S69="II","No Aceptable o Aceptable Con Control Especifico",IF(S69="I","No Aceptable","")))))</f>
        <v>Mejorable</v>
      </c>
      <c r="U69" s="203"/>
      <c r="V69" s="28" t="str">
        <f>VLOOKUP(H69,Hoja1!A$2:G$444,6,0)</f>
        <v>Enfermedades musculoesqueleticas</v>
      </c>
      <c r="W69" s="20"/>
      <c r="X69" s="20"/>
      <c r="Y69" s="20"/>
      <c r="Z69" s="17"/>
      <c r="AA69" s="28" t="str">
        <f>VLOOKUP(H69,Hoja1!A$2:G$444,7,0)</f>
        <v>Prevención en lesiones osteomusculares, líderes de pausas activas</v>
      </c>
      <c r="AB69" s="203"/>
      <c r="AC69" s="206"/>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38.25">
      <c r="A70" s="230"/>
      <c r="B70" s="230"/>
      <c r="C70" s="206"/>
      <c r="D70" s="214"/>
      <c r="E70" s="217"/>
      <c r="F70" s="217"/>
      <c r="G70" s="28" t="str">
        <f>VLOOKUP(H70,Hoja1!A$1:G$444,2,0)</f>
        <v>Higiene Muscular</v>
      </c>
      <c r="H70" s="29" t="s">
        <v>483</v>
      </c>
      <c r="I70" s="28" t="str">
        <f>VLOOKUP(H70,Hoja1!A$2:G$444,3,0)</f>
        <v>Lesiones Musculoesqueléticas</v>
      </c>
      <c r="J70" s="18"/>
      <c r="K70" s="28" t="str">
        <f>VLOOKUP(H70,Hoja1!A$2:G$444,4,0)</f>
        <v>N/A</v>
      </c>
      <c r="L70" s="28" t="str">
        <f>VLOOKUP(H70,Hoja1!A$2:G$444,5,0)</f>
        <v>N/A</v>
      </c>
      <c r="M70" s="18">
        <v>2</v>
      </c>
      <c r="N70" s="19">
        <v>3</v>
      </c>
      <c r="O70" s="19">
        <v>10</v>
      </c>
      <c r="P70" s="31">
        <f t="shared" si="19"/>
        <v>6</v>
      </c>
      <c r="Q70" s="31">
        <f t="shared" si="20"/>
        <v>60</v>
      </c>
      <c r="R70" s="38" t="str">
        <f t="shared" si="21"/>
        <v>M-6</v>
      </c>
      <c r="S70" s="40" t="str">
        <f t="shared" si="0"/>
        <v>III</v>
      </c>
      <c r="T70" s="42" t="str">
        <f t="shared" si="22"/>
        <v>Mejorable</v>
      </c>
      <c r="U70" s="203"/>
      <c r="V70" s="28" t="str">
        <f>VLOOKUP(H70,Hoja1!A$2:G$444,6,0)</f>
        <v xml:space="preserve">Enfermedades Osteomusculares
</v>
      </c>
      <c r="W70" s="20"/>
      <c r="X70" s="20"/>
      <c r="Y70" s="20"/>
      <c r="Z70" s="17"/>
      <c r="AA70" s="27" t="str">
        <f>VLOOKUP(H70,Hoja1!A$2:G$444,7,0)</f>
        <v>Prevención en lesiones osteomusculares, líderes de pausas activas</v>
      </c>
      <c r="AB70" s="205"/>
      <c r="AC70" s="206"/>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51">
      <c r="A71" s="230"/>
      <c r="B71" s="230"/>
      <c r="C71" s="206"/>
      <c r="D71" s="214"/>
      <c r="E71" s="217"/>
      <c r="F71" s="217"/>
      <c r="G71" s="28" t="str">
        <f>VLOOKUP(H71,Hoja1!A$1:G$444,2,0)</f>
        <v>Atropellamiento, Envestir</v>
      </c>
      <c r="H71" s="29" t="s">
        <v>1194</v>
      </c>
      <c r="I71" s="28" t="str">
        <f>VLOOKUP(H71,Hoja1!A$2:G$444,3,0)</f>
        <v>Lesiones, pérdidas materiales, muerte</v>
      </c>
      <c r="J71" s="18"/>
      <c r="K71" s="28" t="str">
        <f>VLOOKUP(H71,Hoja1!A$2:G$444,4,0)</f>
        <v>Inspecciones planeadas e inspecciones no planeadas, procedimientos de programas de seguridad y salud en el trabajo</v>
      </c>
      <c r="L71" s="28" t="str">
        <f>VLOOKUP(H71,Hoja1!A$2:G$444,5,0)</f>
        <v>Programa de seguridad vial, señalización</v>
      </c>
      <c r="M71" s="18">
        <v>2</v>
      </c>
      <c r="N71" s="19">
        <v>3</v>
      </c>
      <c r="O71" s="19">
        <v>60</v>
      </c>
      <c r="P71" s="31">
        <f t="shared" si="19"/>
        <v>6</v>
      </c>
      <c r="Q71" s="31">
        <f t="shared" si="20"/>
        <v>360</v>
      </c>
      <c r="R71" s="38" t="str">
        <f t="shared" si="21"/>
        <v>M-6</v>
      </c>
      <c r="S71" s="40" t="str">
        <f t="shared" si="0"/>
        <v>II</v>
      </c>
      <c r="T71" s="42" t="str">
        <f t="shared" si="22"/>
        <v>No Aceptable o Aceptable Con Control Especifico</v>
      </c>
      <c r="U71" s="203"/>
      <c r="V71" s="28" t="str">
        <f>VLOOKUP(H71,Hoja1!A$2:G$444,6,0)</f>
        <v>Muerte</v>
      </c>
      <c r="W71" s="20"/>
      <c r="X71" s="20"/>
      <c r="Y71" s="20"/>
      <c r="Z71" s="17"/>
      <c r="AA71" s="27" t="str">
        <f>VLOOKUP(H71,Hoja1!A$2:G$444,7,0)</f>
        <v>Seguridad vial y manejo defensivo, aseguramiento de áreas de trabajo</v>
      </c>
      <c r="AB71" s="20"/>
      <c r="AC71" s="206"/>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63.75">
      <c r="A72" s="230"/>
      <c r="B72" s="230"/>
      <c r="C72" s="206"/>
      <c r="D72" s="214"/>
      <c r="E72" s="217"/>
      <c r="F72" s="217"/>
      <c r="G72" s="28" t="str">
        <f>VLOOKUP(H72,Hoja1!A$1:G$444,2,0)</f>
        <v>Inadecuadas conexiones eléctricas-saturación en tomas de energía</v>
      </c>
      <c r="H72" s="29" t="s">
        <v>566</v>
      </c>
      <c r="I72" s="28" t="str">
        <f>VLOOKUP(H72,Hoja1!A$2:G$444,3,0)</f>
        <v>Quemaduras, electrocución, muerte</v>
      </c>
      <c r="J72" s="18"/>
      <c r="K72" s="28" t="str">
        <f>VLOOKUP(H72,Hoja1!A$2:G$444,4,0)</f>
        <v>Inspecciones planeadas e inspecciones no planeadas, procedimientos de programas de seguridad y salud en el trabajo</v>
      </c>
      <c r="L72" s="28" t="str">
        <f>VLOOKUP(H72,Hoja1!A$2:G$444,5,0)</f>
        <v>E.P.P. Bota dieléctrica, Casco dieléctrico</v>
      </c>
      <c r="M72" s="18">
        <v>2</v>
      </c>
      <c r="N72" s="19">
        <v>2</v>
      </c>
      <c r="O72" s="19">
        <v>25</v>
      </c>
      <c r="P72" s="31">
        <f t="shared" si="19"/>
        <v>4</v>
      </c>
      <c r="Q72" s="31">
        <f t="shared" si="20"/>
        <v>100</v>
      </c>
      <c r="R72" s="38" t="str">
        <f t="shared" si="21"/>
        <v>B-4</v>
      </c>
      <c r="S72" s="40" t="str">
        <f t="shared" si="0"/>
        <v>III</v>
      </c>
      <c r="T72" s="42" t="str">
        <f t="shared" si="22"/>
        <v>Mejorable</v>
      </c>
      <c r="U72" s="203"/>
      <c r="V72" s="28" t="str">
        <f>VLOOKUP(H72,Hoja1!A$2:G$444,6,0)</f>
        <v>Muerte</v>
      </c>
      <c r="W72" s="20"/>
      <c r="X72" s="20"/>
      <c r="Y72" s="20" t="s">
        <v>1192</v>
      </c>
      <c r="Z72" s="17"/>
      <c r="AA72" s="27" t="str">
        <f>VLOOKUP(H72,Hoja1!A$2:G$444,7,0)</f>
        <v>Uso y manejo adecuado de E.P.P., actos y condiciones inseguras</v>
      </c>
      <c r="AB72" s="20"/>
      <c r="AC72" s="206"/>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13" customFormat="1" ht="102">
      <c r="A73" s="230"/>
      <c r="B73" s="230"/>
      <c r="C73" s="206"/>
      <c r="D73" s="214"/>
      <c r="E73" s="217"/>
      <c r="F73" s="217"/>
      <c r="G73" s="28" t="str">
        <f>VLOOKUP(H73,Hoja1!A$1:G$444,2,0)</f>
        <v>Superficies de trabajo irregulares o deslizantes</v>
      </c>
      <c r="H73" s="29" t="s">
        <v>597</v>
      </c>
      <c r="I73" s="28" t="str">
        <f>VLOOKUP(H73,Hoja1!A$2:G$444,3,0)</f>
        <v>Caidas del mismo nivel, fracturas, golpe con objetos, caídas de objetos, obstrucción de rutas de evacuación</v>
      </c>
      <c r="J73" s="18"/>
      <c r="K73" s="28" t="str">
        <f>VLOOKUP(H73,Hoja1!A$2:G$444,4,0)</f>
        <v>N/A</v>
      </c>
      <c r="L73" s="28" t="str">
        <f>VLOOKUP(H73,Hoja1!A$2:G$444,5,0)</f>
        <v>N/A</v>
      </c>
      <c r="M73" s="18">
        <v>2</v>
      </c>
      <c r="N73" s="19">
        <v>2</v>
      </c>
      <c r="O73" s="19">
        <v>25</v>
      </c>
      <c r="P73" s="31">
        <f t="shared" si="19"/>
        <v>4</v>
      </c>
      <c r="Q73" s="31">
        <f t="shared" si="20"/>
        <v>100</v>
      </c>
      <c r="R73" s="38" t="str">
        <f t="shared" si="21"/>
        <v>B-4</v>
      </c>
      <c r="S73" s="40" t="str">
        <f t="shared" si="0"/>
        <v>III</v>
      </c>
      <c r="T73" s="42" t="str">
        <f t="shared" si="22"/>
        <v>Mejorable</v>
      </c>
      <c r="U73" s="203"/>
      <c r="V73" s="28" t="str">
        <f>VLOOKUP(H73,Hoja1!A$2:G$444,6,0)</f>
        <v>Caídas de distinto nivel</v>
      </c>
      <c r="W73" s="20"/>
      <c r="X73" s="20"/>
      <c r="Y73" s="18" t="s">
        <v>1204</v>
      </c>
      <c r="Z73" s="17"/>
      <c r="AA73" s="27" t="str">
        <f>VLOOKUP(H73,Hoja1!A$2:G$444,7,0)</f>
        <v>Pautas Básicas en orden y aseo en el lugar de trabajo, actos y condiciones inseguras</v>
      </c>
      <c r="AB73" s="20"/>
      <c r="AC73" s="206"/>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5"/>
    </row>
    <row r="74" spans="1:150" s="13" customFormat="1" ht="63.75">
      <c r="A74" s="230"/>
      <c r="B74" s="230"/>
      <c r="C74" s="206"/>
      <c r="D74" s="214"/>
      <c r="E74" s="217"/>
      <c r="F74" s="217"/>
      <c r="G74" s="28" t="str">
        <f>VLOOKUP(H74,Hoja1!A$1:G$444,2,0)</f>
        <v>Atraco, golpiza, atentados y secuestrados</v>
      </c>
      <c r="H74" s="29" t="s">
        <v>57</v>
      </c>
      <c r="I74" s="28" t="str">
        <f>VLOOKUP(H74,Hoja1!A$2:G$444,3,0)</f>
        <v>Estrés, golpes, Secuestros</v>
      </c>
      <c r="J74" s="18"/>
      <c r="K74" s="28" t="str">
        <f>VLOOKUP(H74,Hoja1!A$2:G$444,4,0)</f>
        <v>Inspecciones planeadas e inspecciones no planeadas, procedimientos de programas de seguridad y salud en el trabajo</v>
      </c>
      <c r="L74" s="28" t="str">
        <f>VLOOKUP(H74,Hoja1!A$2:G$444,5,0)</f>
        <v xml:space="preserve">Uniformes Corporativos, Caquetas corporativas, Carnetización
</v>
      </c>
      <c r="M74" s="18">
        <v>2</v>
      </c>
      <c r="N74" s="19">
        <v>3</v>
      </c>
      <c r="O74" s="19">
        <v>25</v>
      </c>
      <c r="P74" s="31">
        <f t="shared" si="19"/>
        <v>6</v>
      </c>
      <c r="Q74" s="31">
        <f t="shared" si="20"/>
        <v>150</v>
      </c>
      <c r="R74" s="38" t="str">
        <f t="shared" si="21"/>
        <v>M-6</v>
      </c>
      <c r="S74" s="40" t="str">
        <f t="shared" si="0"/>
        <v>II</v>
      </c>
      <c r="T74" s="42" t="str">
        <f t="shared" si="22"/>
        <v>No Aceptable o Aceptable Con Control Especifico</v>
      </c>
      <c r="U74" s="203"/>
      <c r="V74" s="28" t="str">
        <f>VLOOKUP(H74,Hoja1!A$2:G$444,6,0)</f>
        <v>Secuestros</v>
      </c>
      <c r="W74" s="20"/>
      <c r="X74" s="20"/>
      <c r="Y74" s="20"/>
      <c r="Z74" s="17"/>
      <c r="AA74" s="28" t="str">
        <f>VLOOKUP(H74,Hoja1!A$2:G$444,7,0)</f>
        <v>N/A</v>
      </c>
      <c r="AB74" s="18" t="s">
        <v>1193</v>
      </c>
      <c r="AC74" s="206"/>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25.5">
      <c r="A75" s="230"/>
      <c r="B75" s="230"/>
      <c r="C75" s="206"/>
      <c r="D75" s="214"/>
      <c r="E75" s="217"/>
      <c r="F75" s="217"/>
      <c r="G75" s="28" t="str">
        <f>VLOOKUP(H75,Hoja1!A$1:G$444,2,0)</f>
        <v>Bacterias</v>
      </c>
      <c r="H75" s="29" t="s">
        <v>113</v>
      </c>
      <c r="I75" s="28" t="str">
        <f>VLOOKUP(H75,Hoja1!A$2:G$444,3,0)</f>
        <v>Infecciones Bacterianas</v>
      </c>
      <c r="J75" s="18"/>
      <c r="K75" s="28" t="str">
        <f>VLOOKUP(H75,Hoja1!A$2:G$444,4,0)</f>
        <v>N/A</v>
      </c>
      <c r="L75" s="28" t="str">
        <f>VLOOKUP(H75,Hoja1!A$2:G$444,5,0)</f>
        <v>Vacunación</v>
      </c>
      <c r="M75" s="18">
        <v>2</v>
      </c>
      <c r="N75" s="19">
        <v>2</v>
      </c>
      <c r="O75" s="19">
        <v>25</v>
      </c>
      <c r="P75" s="31">
        <f t="shared" si="19"/>
        <v>4</v>
      </c>
      <c r="Q75" s="31">
        <f t="shared" si="20"/>
        <v>100</v>
      </c>
      <c r="R75" s="38" t="str">
        <f t="shared" si="21"/>
        <v>B-4</v>
      </c>
      <c r="S75" s="40" t="str">
        <f aca="true" t="shared" si="23" ref="S75:S96">IF(Q75&lt;=20,"IV",IF(Q75&lt;=120,"III",IF(Q75&lt;=500,"II",IF(Q75&lt;=4000,"I"))))</f>
        <v>III</v>
      </c>
      <c r="T75" s="42" t="str">
        <f t="shared" si="22"/>
        <v>Mejorable</v>
      </c>
      <c r="U75" s="203"/>
      <c r="V75" s="28" t="str">
        <f>VLOOKUP(H75,Hoja1!A$2:G$444,6,0)</f>
        <v xml:space="preserve">Enfermedades Infectocontagiosas
</v>
      </c>
      <c r="W75" s="20"/>
      <c r="X75" s="20"/>
      <c r="Y75" s="20"/>
      <c r="Z75" s="17"/>
      <c r="AA75" s="28" t="str">
        <f>VLOOKUP(H75,Hoja1!A$2:G$444,7,0)</f>
        <v>Autocuidado</v>
      </c>
      <c r="AB75" s="20"/>
      <c r="AC75" s="206"/>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25.5">
      <c r="A76" s="230"/>
      <c r="B76" s="230"/>
      <c r="C76" s="206"/>
      <c r="D76" s="214"/>
      <c r="E76" s="217"/>
      <c r="F76" s="217"/>
      <c r="G76" s="28" t="str">
        <f>VLOOKUP(H76,Hoja1!A$1:G$444,2,0)</f>
        <v>Virus</v>
      </c>
      <c r="H76" s="29" t="s">
        <v>122</v>
      </c>
      <c r="I76" s="28" t="str">
        <f>VLOOKUP(H76,Hoja1!A$2:G$444,3,0)</f>
        <v>Infecciones Virales</v>
      </c>
      <c r="J76" s="18"/>
      <c r="K76" s="28" t="str">
        <f>VLOOKUP(H76,Hoja1!A$2:G$444,4,0)</f>
        <v>N/A</v>
      </c>
      <c r="L76" s="28" t="str">
        <f>VLOOKUP(H76,Hoja1!A$2:G$444,5,0)</f>
        <v>Vacunación</v>
      </c>
      <c r="M76" s="18">
        <v>2</v>
      </c>
      <c r="N76" s="19">
        <v>2</v>
      </c>
      <c r="O76" s="19">
        <v>25</v>
      </c>
      <c r="P76" s="31">
        <f t="shared" si="19"/>
        <v>4</v>
      </c>
      <c r="Q76" s="31">
        <f t="shared" si="20"/>
        <v>100</v>
      </c>
      <c r="R76" s="38" t="str">
        <f t="shared" si="21"/>
        <v>B-4</v>
      </c>
      <c r="S76" s="40" t="str">
        <f t="shared" si="23"/>
        <v>III</v>
      </c>
      <c r="T76" s="42" t="str">
        <f t="shared" si="22"/>
        <v>Mejorable</v>
      </c>
      <c r="U76" s="203"/>
      <c r="V76" s="28" t="str">
        <f>VLOOKUP(H76,Hoja1!A$2:G$444,6,0)</f>
        <v xml:space="preserve">Enfermedades Infectocontagiosas
</v>
      </c>
      <c r="W76" s="20"/>
      <c r="X76" s="20"/>
      <c r="Y76" s="20"/>
      <c r="Z76" s="17"/>
      <c r="AA76" s="28" t="str">
        <f>VLOOKUP(H76,Hoja1!A$2:G$444,7,0)</f>
        <v>Autocuidado</v>
      </c>
      <c r="AB76" s="20"/>
      <c r="AC76" s="206"/>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51">
      <c r="A77" s="230"/>
      <c r="B77" s="230"/>
      <c r="C77" s="206"/>
      <c r="D77" s="214"/>
      <c r="E77" s="217"/>
      <c r="F77" s="217"/>
      <c r="G77" s="28" t="str">
        <f>VLOOKUP(H77,Hoja1!A$1:G$444,2,0)</f>
        <v>INFRAROJA, ULTRAVIOLETA, VISIBLE, RADIOFRECUENCIA, MICROONDAS, LASER</v>
      </c>
      <c r="H77" s="29" t="s">
        <v>67</v>
      </c>
      <c r="I77" s="28" t="str">
        <f>VLOOKUP(H77,Hoja1!A$2:G$444,3,0)</f>
        <v>CÁNCER, LESIONES DÉRMICAS Y OCULARES</v>
      </c>
      <c r="J77" s="18"/>
      <c r="K77" s="28" t="str">
        <f>VLOOKUP(H77,Hoja1!A$2:G$444,4,0)</f>
        <v>Inspecciones planeadas e inspecciones no planeadas, procedimientos de programas de seguridad y salud en el trabajo</v>
      </c>
      <c r="L77" s="28" t="str">
        <f>VLOOKUP(H77,Hoja1!A$2:G$444,5,0)</f>
        <v>PROGRAMA BLOQUEADOR SOLAR</v>
      </c>
      <c r="M77" s="18">
        <v>2</v>
      </c>
      <c r="N77" s="19">
        <v>3</v>
      </c>
      <c r="O77" s="19">
        <v>10</v>
      </c>
      <c r="P77" s="31">
        <f t="shared" si="19"/>
        <v>6</v>
      </c>
      <c r="Q77" s="31">
        <f t="shared" si="20"/>
        <v>60</v>
      </c>
      <c r="R77" s="38" t="str">
        <f t="shared" si="21"/>
        <v>M-6</v>
      </c>
      <c r="S77" s="40" t="str">
        <f t="shared" si="23"/>
        <v>III</v>
      </c>
      <c r="T77" s="42" t="str">
        <f t="shared" si="22"/>
        <v>Mejorable</v>
      </c>
      <c r="U77" s="203"/>
      <c r="V77" s="28" t="str">
        <f>VLOOKUP(H77,Hoja1!A$2:G$444,6,0)</f>
        <v>CÁNCER</v>
      </c>
      <c r="W77" s="20"/>
      <c r="X77" s="20"/>
      <c r="Y77" s="20"/>
      <c r="Z77" s="17"/>
      <c r="AA77" s="28" t="str">
        <f>VLOOKUP(H77,Hoja1!A$2:G$444,7,0)</f>
        <v>N/A</v>
      </c>
      <c r="AB77" s="18" t="s">
        <v>1195</v>
      </c>
      <c r="AC77" s="206"/>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25.5">
      <c r="A78" s="230"/>
      <c r="B78" s="230"/>
      <c r="C78" s="206"/>
      <c r="D78" s="214"/>
      <c r="E78" s="217"/>
      <c r="F78" s="217"/>
      <c r="G78" s="28" t="str">
        <f>VLOOKUP(H78,Hoja1!A$1:G$444,2,0)</f>
        <v>CONCENTRACIÓN EN ACTIVIDADES DE ALTO DESEMPEÑO MENTAL</v>
      </c>
      <c r="H78" s="29" t="s">
        <v>72</v>
      </c>
      <c r="I78" s="28" t="str">
        <f>VLOOKUP(H78,Hoja1!A$2:G$444,3,0)</f>
        <v>ESTRÉS, CEFALEA, IRRITABILIDAD</v>
      </c>
      <c r="J78" s="18"/>
      <c r="K78" s="28" t="str">
        <f>VLOOKUP(H78,Hoja1!A$2:G$444,4,0)</f>
        <v>N/A</v>
      </c>
      <c r="L78" s="28" t="str">
        <f>VLOOKUP(H78,Hoja1!A$2:G$444,5,0)</f>
        <v>PVE PSICOSOCIAL</v>
      </c>
      <c r="M78" s="18">
        <v>2</v>
      </c>
      <c r="N78" s="19">
        <v>3</v>
      </c>
      <c r="O78" s="19">
        <v>10</v>
      </c>
      <c r="P78" s="31">
        <f t="shared" si="19"/>
        <v>6</v>
      </c>
      <c r="Q78" s="31">
        <f t="shared" si="20"/>
        <v>60</v>
      </c>
      <c r="R78" s="38" t="str">
        <f t="shared" si="21"/>
        <v>M-6</v>
      </c>
      <c r="S78" s="40" t="str">
        <f t="shared" si="23"/>
        <v>III</v>
      </c>
      <c r="T78" s="42" t="str">
        <f t="shared" si="22"/>
        <v>Mejorable</v>
      </c>
      <c r="U78" s="203"/>
      <c r="V78" s="28" t="str">
        <f>VLOOKUP(H78,Hoja1!A$2:G$444,6,0)</f>
        <v>ESTRÉS</v>
      </c>
      <c r="W78" s="20"/>
      <c r="X78" s="20"/>
      <c r="Y78" s="20"/>
      <c r="Z78" s="17"/>
      <c r="AA78" s="28" t="s">
        <v>1196</v>
      </c>
      <c r="AB78" s="20" t="s">
        <v>1197</v>
      </c>
      <c r="AC78" s="206"/>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25.5">
      <c r="A79" s="230"/>
      <c r="B79" s="230"/>
      <c r="C79" s="206"/>
      <c r="D79" s="214"/>
      <c r="E79" s="217"/>
      <c r="F79" s="217"/>
      <c r="G79" s="28" t="str">
        <f>VLOOKUP(H79,Hoja1!A$1:G$444,2,0)</f>
        <v>NATURALEZA DE LA TAREA</v>
      </c>
      <c r="H79" s="29" t="s">
        <v>76</v>
      </c>
      <c r="I79" s="28" t="str">
        <f>VLOOKUP(H79,Hoja1!A$2:G$444,3,0)</f>
        <v>ESTRÉS,  TRANSTORNOS DEL SUEÑO</v>
      </c>
      <c r="J79" s="18"/>
      <c r="K79" s="28" t="str">
        <f>VLOOKUP(H79,Hoja1!A$2:G$444,4,0)</f>
        <v>N/A</v>
      </c>
      <c r="L79" s="28" t="str">
        <f>VLOOKUP(H79,Hoja1!A$2:G$444,5,0)</f>
        <v>PVE PSICOSOCIAL</v>
      </c>
      <c r="M79" s="18">
        <v>2</v>
      </c>
      <c r="N79" s="19">
        <v>3</v>
      </c>
      <c r="O79" s="19">
        <v>10</v>
      </c>
      <c r="P79" s="31">
        <f t="shared" si="19"/>
        <v>6</v>
      </c>
      <c r="Q79" s="31">
        <f t="shared" si="20"/>
        <v>60</v>
      </c>
      <c r="R79" s="38" t="str">
        <f t="shared" si="21"/>
        <v>M-6</v>
      </c>
      <c r="S79" s="40" t="str">
        <f t="shared" si="23"/>
        <v>III</v>
      </c>
      <c r="T79" s="42" t="str">
        <f t="shared" si="22"/>
        <v>Mejorable</v>
      </c>
      <c r="U79" s="203"/>
      <c r="V79" s="28" t="str">
        <f>VLOOKUP(H79,Hoja1!A$2:G$444,6,0)</f>
        <v>ESTRÉS</v>
      </c>
      <c r="W79" s="20"/>
      <c r="X79" s="20"/>
      <c r="Y79" s="20"/>
      <c r="Z79" s="17"/>
      <c r="AA79" s="28" t="s">
        <v>1196</v>
      </c>
      <c r="AB79" s="20" t="s">
        <v>1197</v>
      </c>
      <c r="AC79" s="206"/>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51">
      <c r="A80" s="230"/>
      <c r="B80" s="230"/>
      <c r="C80" s="206"/>
      <c r="D80" s="214"/>
      <c r="E80" s="217"/>
      <c r="F80" s="217"/>
      <c r="G80" s="28" t="str">
        <f>VLOOKUP(H80,Hoja1!A$1:G$444,2,0)</f>
        <v>SISMOS, INCENDIOS, INUNDACIONES, TERREMOTOS, VENDAVALES, DERRUMBE</v>
      </c>
      <c r="H80" s="29" t="s">
        <v>62</v>
      </c>
      <c r="I80" s="28" t="str">
        <f>VLOOKUP(H80,Hoja1!A$2:G$444,3,0)</f>
        <v>SISMOS, INCENDIOS, INUNDACIONES, TERREMOTOS, VENDAVALES</v>
      </c>
      <c r="J80" s="18"/>
      <c r="K80" s="28" t="str">
        <f>VLOOKUP(H80,Hoja1!A$2:G$444,4,0)</f>
        <v>Inspecciones planeadas e inspecciones no planeadas, procedimientos de programas de seguridad y salud en el trabajo</v>
      </c>
      <c r="L80" s="28" t="str">
        <f>VLOOKUP(H80,Hoja1!A$2:G$444,5,0)</f>
        <v>BRIGADAS DE EMERGENCIAS</v>
      </c>
      <c r="M80" s="18">
        <v>2</v>
      </c>
      <c r="N80" s="19">
        <v>1</v>
      </c>
      <c r="O80" s="19">
        <v>100</v>
      </c>
      <c r="P80" s="31">
        <f t="shared" si="19"/>
        <v>2</v>
      </c>
      <c r="Q80" s="31">
        <f t="shared" si="20"/>
        <v>200</v>
      </c>
      <c r="R80" s="38" t="str">
        <f t="shared" si="21"/>
        <v>B-2</v>
      </c>
      <c r="S80" s="40" t="str">
        <f t="shared" si="23"/>
        <v>II</v>
      </c>
      <c r="T80" s="42" t="str">
        <f t="shared" si="22"/>
        <v>No Aceptable o Aceptable Con Control Especifico</v>
      </c>
      <c r="U80" s="203"/>
      <c r="V80" s="28" t="str">
        <f>VLOOKUP(H80,Hoja1!A$2:G$444,6,0)</f>
        <v>MUERTE</v>
      </c>
      <c r="W80" s="20"/>
      <c r="X80" s="20"/>
      <c r="Y80" s="20"/>
      <c r="Z80" s="17"/>
      <c r="AA80" s="27" t="str">
        <f>VLOOKUP(H80,Hoja1!A$2:G$444,7,0)</f>
        <v>ENTRENAMIENTO DE LA BRIGADA; DIVULGACIÓN DE PLAN DE EMERGENCIA</v>
      </c>
      <c r="AB80" s="20" t="s">
        <v>1198</v>
      </c>
      <c r="AC80" s="206"/>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150" s="13" customFormat="1" ht="51.75" thickBot="1">
      <c r="A81" s="230"/>
      <c r="B81" s="230"/>
      <c r="C81" s="207"/>
      <c r="D81" s="215"/>
      <c r="E81" s="218"/>
      <c r="F81" s="218"/>
      <c r="G81" s="76" t="str">
        <f>VLOOKUP(H81,Hoja1!A$1:G$444,2,0)</f>
        <v>SISMOS, INCENDIOS, INUNDACIONES, TERREMOTOS, VENDAVALES, DERRUMBE</v>
      </c>
      <c r="H81" s="77" t="s">
        <v>632</v>
      </c>
      <c r="I81" s="76" t="str">
        <f>VLOOKUP(H81,Hoja1!A$2:G$444,3,0)</f>
        <v>SISMOS, INCENDIOS, INUNDACIONES, TERREMOTOS, VENDAVALES</v>
      </c>
      <c r="J81" s="23"/>
      <c r="K81" s="76" t="str">
        <f>VLOOKUP(H81,Hoja1!A$2:G$444,4,0)</f>
        <v>Inspecciones planeadas e inspecciones no planeadas, procedimientos de programas de seguridad y salud en el trabajo</v>
      </c>
      <c r="L81" s="76" t="str">
        <f>VLOOKUP(H81,Hoja1!A$2:G$444,5,0)</f>
        <v>BRIGADAS DE EMERGENCIAS</v>
      </c>
      <c r="M81" s="23">
        <v>2</v>
      </c>
      <c r="N81" s="24">
        <v>2</v>
      </c>
      <c r="O81" s="24">
        <v>25</v>
      </c>
      <c r="P81" s="78">
        <f t="shared" si="19"/>
        <v>4</v>
      </c>
      <c r="Q81" s="78">
        <f t="shared" si="20"/>
        <v>100</v>
      </c>
      <c r="R81" s="43" t="str">
        <f t="shared" si="21"/>
        <v>B-4</v>
      </c>
      <c r="S81" s="44" t="str">
        <f t="shared" si="23"/>
        <v>III</v>
      </c>
      <c r="T81" s="45" t="str">
        <f t="shared" si="22"/>
        <v>Mejorable</v>
      </c>
      <c r="U81" s="204"/>
      <c r="V81" s="76" t="str">
        <f>VLOOKUP(H81,Hoja1!A$2:G$444,6,0)</f>
        <v>MUERTE</v>
      </c>
      <c r="W81" s="25"/>
      <c r="X81" s="25"/>
      <c r="Y81" s="25"/>
      <c r="Z81" s="21"/>
      <c r="AA81" s="79" t="str">
        <f>VLOOKUP(H81,Hoja1!A$2:G$444,7,0)</f>
        <v>ENTRENAMIENTO DE LA BRIGADA; DIVULGACIÓN DE PLAN DE EMERGENCIA</v>
      </c>
      <c r="AB81" s="25" t="s">
        <v>1199</v>
      </c>
      <c r="AC81" s="207"/>
      <c r="AD81" s="14"/>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5"/>
    </row>
    <row r="82" spans="1:150" s="13" customFormat="1" ht="51">
      <c r="A82" s="230"/>
      <c r="B82" s="230"/>
      <c r="C82" s="208" t="s">
        <v>1213</v>
      </c>
      <c r="D82" s="226" t="s">
        <v>1214</v>
      </c>
      <c r="E82" s="223" t="s">
        <v>1020</v>
      </c>
      <c r="F82" s="223" t="s">
        <v>1187</v>
      </c>
      <c r="G82" s="89" t="str">
        <f>VLOOKUP(H82,Hoja1!A$1:G$444,2,0)</f>
        <v>Forzadas, Prolongadas</v>
      </c>
      <c r="H82" s="88" t="s">
        <v>40</v>
      </c>
      <c r="I82" s="89" t="str">
        <f>VLOOKUP(H82,Hoja1!A$2:G$444,3,0)</f>
        <v xml:space="preserve">Lesiones osteomusculares, lesiones osteoarticulares
</v>
      </c>
      <c r="J82" s="90"/>
      <c r="K82" s="89" t="str">
        <f>VLOOKUP(H82,Hoja1!A$2:G$444,4,0)</f>
        <v>Inspecciones planeadas e inspecciones no planeadas, procedimientos de programas de seguridad y salud en el trabajo</v>
      </c>
      <c r="L82" s="89" t="str">
        <f>VLOOKUP(H82,Hoja1!A$2:G$444,5,0)</f>
        <v>PVE Biomecánico, programa pausas activas, exámenes periódicos, recomendaciones, control de posturas</v>
      </c>
      <c r="M82" s="90">
        <v>2</v>
      </c>
      <c r="N82" s="91">
        <v>3</v>
      </c>
      <c r="O82" s="91">
        <v>10</v>
      </c>
      <c r="P82" s="91">
        <f>M82*N82</f>
        <v>6</v>
      </c>
      <c r="Q82" s="91">
        <f>O82*P82</f>
        <v>60</v>
      </c>
      <c r="R82" s="88" t="str">
        <f>IF(P82=40,"MA-40",IF(P82=30,"MA-30",IF(P82=20,"A-20",IF(P82=10,"A-10",IF(P82=24,"MA-24",IF(P82=18,"A-18",IF(P82=12,"A-12",IF(P82=6,"M-6",IF(P82=8,"M-8",IF(P82=6,"M-6",IF(P82=4,"B-4",IF(P82=2,"B-2",))))))))))))</f>
        <v>M-6</v>
      </c>
      <c r="S82" s="92" t="str">
        <f t="shared" si="23"/>
        <v>III</v>
      </c>
      <c r="T82" s="93" t="str">
        <f>IF(S82=0,"",IF(S82="IV","Aceptable",IF(S82="III","Mejorable",IF(S82="II","No Aceptable o Aceptable Con Control Especifico",IF(S82="I","No Aceptable","")))))</f>
        <v>Mejorable</v>
      </c>
      <c r="U82" s="232">
        <v>2</v>
      </c>
      <c r="V82" s="89" t="str">
        <f>VLOOKUP(H82,Hoja1!A$2:G$444,6,0)</f>
        <v>Enfermedades Osteomusculares</v>
      </c>
      <c r="W82" s="94"/>
      <c r="X82" s="94"/>
      <c r="Y82" s="94"/>
      <c r="Z82" s="95"/>
      <c r="AA82" s="89" t="str">
        <f>VLOOKUP(H82,Hoja1!A$2:G$444,7,0)</f>
        <v>Prevención en lesiones osteomusculares, líderes de pausas activas</v>
      </c>
      <c r="AB82" s="232" t="s">
        <v>1191</v>
      </c>
      <c r="AC82" s="208" t="s">
        <v>1190</v>
      </c>
      <c r="AD82" s="14"/>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5"/>
    </row>
    <row r="83" spans="1:150" s="13" customFormat="1" ht="38.25">
      <c r="A83" s="230"/>
      <c r="B83" s="230"/>
      <c r="C83" s="209"/>
      <c r="D83" s="227"/>
      <c r="E83" s="224"/>
      <c r="F83" s="224"/>
      <c r="G83" s="97" t="str">
        <f>VLOOKUP(H83,Hoja1!A$1:G$444,2,0)</f>
        <v>Movimientos repetitivos, Miembros Superiores</v>
      </c>
      <c r="H83" s="96" t="s">
        <v>47</v>
      </c>
      <c r="I83" s="97" t="str">
        <f>VLOOKUP(H83,Hoja1!A$2:G$444,3,0)</f>
        <v>Lesiones Musculoesqueléticas</v>
      </c>
      <c r="J83" s="98"/>
      <c r="K83" s="97" t="str">
        <f>VLOOKUP(H83,Hoja1!A$2:G$444,4,0)</f>
        <v>N/A</v>
      </c>
      <c r="L83" s="97" t="str">
        <f>VLOOKUP(H83,Hoja1!A$2:G$444,5,0)</f>
        <v>PVE BIomécanico, programa pausas activas, examenes periódicos, recomendaicones, control de posturas</v>
      </c>
      <c r="M83" s="98">
        <v>2</v>
      </c>
      <c r="N83" s="99">
        <v>3</v>
      </c>
      <c r="O83" s="99">
        <v>10</v>
      </c>
      <c r="P83" s="100">
        <f aca="true" t="shared" si="24" ref="P83:P96">M83*N83</f>
        <v>6</v>
      </c>
      <c r="Q83" s="100">
        <f aca="true" t="shared" si="25" ref="Q83:Q96">O83*P83</f>
        <v>60</v>
      </c>
      <c r="R83" s="101" t="str">
        <f aca="true" t="shared" si="26" ref="R83:R96">IF(P83=40,"MA-40",IF(P83=30,"MA-30",IF(P83=20,"A-20",IF(P83=10,"A-10",IF(P83=24,"MA-24",IF(P83=18,"A-18",IF(P83=12,"A-12",IF(P83=6,"M-6",IF(P83=8,"M-8",IF(P83=6,"M-6",IF(P83=4,"B-4",IF(P83=2,"B-2",))))))))))))</f>
        <v>M-6</v>
      </c>
      <c r="S83" s="102" t="str">
        <f t="shared" si="23"/>
        <v>III</v>
      </c>
      <c r="T83" s="103" t="str">
        <f aca="true" t="shared" si="27" ref="T83:T96">IF(S83=0,"",IF(S83="IV","Aceptable",IF(S83="III","Mejorable",IF(S83="II","No Aceptable o Aceptable Con Control Especifico",IF(S83="I","No Aceptable","")))))</f>
        <v>Mejorable</v>
      </c>
      <c r="U83" s="222"/>
      <c r="V83" s="97" t="str">
        <f>VLOOKUP(H83,Hoja1!A$2:G$444,6,0)</f>
        <v>Enfermedades musculoesqueleticas</v>
      </c>
      <c r="W83" s="104"/>
      <c r="X83" s="104"/>
      <c r="Y83" s="104"/>
      <c r="Z83" s="105"/>
      <c r="AA83" s="97" t="str">
        <f>VLOOKUP(H83,Hoja1!A$2:G$444,7,0)</f>
        <v>Prevención en lesiones osteomusculares, líderes de pausas activas</v>
      </c>
      <c r="AB83" s="222"/>
      <c r="AC83" s="209"/>
      <c r="AD83" s="14"/>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5"/>
    </row>
    <row r="84" spans="1:150" s="13" customFormat="1" ht="38.25">
      <c r="A84" s="230"/>
      <c r="B84" s="230"/>
      <c r="C84" s="209"/>
      <c r="D84" s="227"/>
      <c r="E84" s="224"/>
      <c r="F84" s="224"/>
      <c r="G84" s="97" t="str">
        <f>VLOOKUP(H84,Hoja1!A$1:G$444,2,0)</f>
        <v>Higiene Muscular</v>
      </c>
      <c r="H84" s="96" t="s">
        <v>483</v>
      </c>
      <c r="I84" s="97" t="str">
        <f>VLOOKUP(H84,Hoja1!A$2:G$444,3,0)</f>
        <v>Lesiones Musculoesqueléticas</v>
      </c>
      <c r="J84" s="98"/>
      <c r="K84" s="97" t="str">
        <f>VLOOKUP(H84,Hoja1!A$2:G$444,4,0)</f>
        <v>N/A</v>
      </c>
      <c r="L84" s="97" t="str">
        <f>VLOOKUP(H84,Hoja1!A$2:G$444,5,0)</f>
        <v>N/A</v>
      </c>
      <c r="M84" s="98">
        <v>2</v>
      </c>
      <c r="N84" s="99">
        <v>3</v>
      </c>
      <c r="O84" s="99">
        <v>10</v>
      </c>
      <c r="P84" s="100">
        <f t="shared" si="24"/>
        <v>6</v>
      </c>
      <c r="Q84" s="100">
        <f t="shared" si="25"/>
        <v>60</v>
      </c>
      <c r="R84" s="101" t="str">
        <f t="shared" si="26"/>
        <v>M-6</v>
      </c>
      <c r="S84" s="102" t="str">
        <f t="shared" si="23"/>
        <v>III</v>
      </c>
      <c r="T84" s="103" t="str">
        <f t="shared" si="27"/>
        <v>Mejorable</v>
      </c>
      <c r="U84" s="222"/>
      <c r="V84" s="97" t="str">
        <f>VLOOKUP(H84,Hoja1!A$2:G$444,6,0)</f>
        <v xml:space="preserve">Enfermedades Osteomusculares
</v>
      </c>
      <c r="W84" s="104"/>
      <c r="X84" s="104"/>
      <c r="Y84" s="104"/>
      <c r="Z84" s="105"/>
      <c r="AA84" s="106" t="str">
        <f>VLOOKUP(H84,Hoja1!A$2:G$444,7,0)</f>
        <v>Prevención en lesiones osteomusculares, líderes de pausas activas</v>
      </c>
      <c r="AB84" s="221"/>
      <c r="AC84" s="209"/>
      <c r="AD84" s="14"/>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5"/>
    </row>
    <row r="85" spans="1:150" s="13" customFormat="1" ht="51">
      <c r="A85" s="230"/>
      <c r="B85" s="230"/>
      <c r="C85" s="209"/>
      <c r="D85" s="227"/>
      <c r="E85" s="224"/>
      <c r="F85" s="224"/>
      <c r="G85" s="97" t="str">
        <f>VLOOKUP(H85,Hoja1!A$1:G$444,2,0)</f>
        <v>Atropellamiento, Envestir</v>
      </c>
      <c r="H85" s="96" t="s">
        <v>1194</v>
      </c>
      <c r="I85" s="97" t="str">
        <f>VLOOKUP(H85,Hoja1!A$2:G$444,3,0)</f>
        <v>Lesiones, pérdidas materiales, muerte</v>
      </c>
      <c r="J85" s="98"/>
      <c r="K85" s="97" t="str">
        <f>VLOOKUP(H85,Hoja1!A$2:G$444,4,0)</f>
        <v>Inspecciones planeadas e inspecciones no planeadas, procedimientos de programas de seguridad y salud en el trabajo</v>
      </c>
      <c r="L85" s="97" t="str">
        <f>VLOOKUP(H85,Hoja1!A$2:G$444,5,0)</f>
        <v>Programa de seguridad vial, señalización</v>
      </c>
      <c r="M85" s="98">
        <v>2</v>
      </c>
      <c r="N85" s="99">
        <v>3</v>
      </c>
      <c r="O85" s="99">
        <v>60</v>
      </c>
      <c r="P85" s="100">
        <f t="shared" si="24"/>
        <v>6</v>
      </c>
      <c r="Q85" s="100">
        <f t="shared" si="25"/>
        <v>360</v>
      </c>
      <c r="R85" s="101" t="str">
        <f t="shared" si="26"/>
        <v>M-6</v>
      </c>
      <c r="S85" s="102" t="str">
        <f t="shared" si="23"/>
        <v>II</v>
      </c>
      <c r="T85" s="103" t="str">
        <f t="shared" si="27"/>
        <v>No Aceptable o Aceptable Con Control Especifico</v>
      </c>
      <c r="U85" s="222"/>
      <c r="V85" s="97" t="str">
        <f>VLOOKUP(H85,Hoja1!A$2:G$444,6,0)</f>
        <v>Muerte</v>
      </c>
      <c r="W85" s="104"/>
      <c r="X85" s="104"/>
      <c r="Y85" s="104"/>
      <c r="Z85" s="105"/>
      <c r="AA85" s="106" t="str">
        <f>VLOOKUP(H85,Hoja1!A$2:G$444,7,0)</f>
        <v>Seguridad vial y manejo defensivo, aseguramiento de áreas de trabajo</v>
      </c>
      <c r="AB85" s="104"/>
      <c r="AC85" s="209"/>
      <c r="AD85" s="14"/>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5"/>
    </row>
    <row r="86" spans="1:150" s="13" customFormat="1" ht="75" customHeight="1">
      <c r="A86" s="230"/>
      <c r="B86" s="230"/>
      <c r="C86" s="209"/>
      <c r="D86" s="227"/>
      <c r="E86" s="224"/>
      <c r="F86" s="224"/>
      <c r="G86" s="97" t="str">
        <f>VLOOKUP(H86,Hoja1!A$1:G$444,2,0)</f>
        <v>Inadecuadas conexiones eléctricas-saturación en tomas de energía</v>
      </c>
      <c r="H86" s="96" t="s">
        <v>566</v>
      </c>
      <c r="I86" s="97" t="str">
        <f>VLOOKUP(H86,Hoja1!A$2:G$444,3,0)</f>
        <v>Quemaduras, electrocución, muerte</v>
      </c>
      <c r="J86" s="98"/>
      <c r="K86" s="97" t="str">
        <f>VLOOKUP(H86,Hoja1!A$2:G$444,4,0)</f>
        <v>Inspecciones planeadas e inspecciones no planeadas, procedimientos de programas de seguridad y salud en el trabajo</v>
      </c>
      <c r="L86" s="97" t="str">
        <f>VLOOKUP(H86,Hoja1!A$2:G$444,5,0)</f>
        <v>E.P.P. Bota dieléctrica, Casco dieléctrico</v>
      </c>
      <c r="M86" s="98">
        <v>2</v>
      </c>
      <c r="N86" s="99">
        <v>2</v>
      </c>
      <c r="O86" s="99">
        <v>25</v>
      </c>
      <c r="P86" s="100">
        <f t="shared" si="24"/>
        <v>4</v>
      </c>
      <c r="Q86" s="100">
        <f t="shared" si="25"/>
        <v>100</v>
      </c>
      <c r="R86" s="101" t="str">
        <f t="shared" si="26"/>
        <v>B-4</v>
      </c>
      <c r="S86" s="102" t="str">
        <f t="shared" si="23"/>
        <v>III</v>
      </c>
      <c r="T86" s="103" t="str">
        <f t="shared" si="27"/>
        <v>Mejorable</v>
      </c>
      <c r="U86" s="222"/>
      <c r="V86" s="97" t="str">
        <f>VLOOKUP(H86,Hoja1!A$2:G$444,6,0)</f>
        <v>Muerte</v>
      </c>
      <c r="W86" s="104"/>
      <c r="X86" s="104"/>
      <c r="Y86" s="104" t="s">
        <v>1192</v>
      </c>
      <c r="Z86" s="105"/>
      <c r="AA86" s="106" t="str">
        <f>VLOOKUP(H86,Hoja1!A$2:G$444,7,0)</f>
        <v>Uso y manejo adecuado de E.P.P., actos y condiciones inseguras</v>
      </c>
      <c r="AB86" s="220" t="s">
        <v>1215</v>
      </c>
      <c r="AC86" s="209"/>
      <c r="AD86" s="14"/>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5"/>
    </row>
    <row r="87" spans="1:150" s="13" customFormat="1" ht="123" customHeight="1">
      <c r="A87" s="230"/>
      <c r="B87" s="230"/>
      <c r="C87" s="209"/>
      <c r="D87" s="227"/>
      <c r="E87" s="224"/>
      <c r="F87" s="224"/>
      <c r="G87" s="97" t="str">
        <f>VLOOKUP(H87,Hoja1!A$1:G$444,2,0)</f>
        <v>Superficies de trabajo irregulares o deslizantes</v>
      </c>
      <c r="H87" s="96" t="s">
        <v>597</v>
      </c>
      <c r="I87" s="97" t="str">
        <f>VLOOKUP(H87,Hoja1!A$2:G$444,3,0)</f>
        <v>Caidas del mismo nivel, fracturas, golpe con objetos, caídas de objetos, obstrucción de rutas de evacuación</v>
      </c>
      <c r="J87" s="98"/>
      <c r="K87" s="97" t="str">
        <f>VLOOKUP(H87,Hoja1!A$2:G$444,4,0)</f>
        <v>N/A</v>
      </c>
      <c r="L87" s="97" t="str">
        <f>VLOOKUP(H87,Hoja1!A$2:G$444,5,0)</f>
        <v>N/A</v>
      </c>
      <c r="M87" s="98">
        <v>2</v>
      </c>
      <c r="N87" s="99">
        <v>2</v>
      </c>
      <c r="O87" s="99">
        <v>25</v>
      </c>
      <c r="P87" s="100">
        <f t="shared" si="24"/>
        <v>4</v>
      </c>
      <c r="Q87" s="100">
        <f t="shared" si="25"/>
        <v>100</v>
      </c>
      <c r="R87" s="101" t="str">
        <f t="shared" si="26"/>
        <v>B-4</v>
      </c>
      <c r="S87" s="102" t="str">
        <f t="shared" si="23"/>
        <v>III</v>
      </c>
      <c r="T87" s="103" t="str">
        <f t="shared" si="27"/>
        <v>Mejorable</v>
      </c>
      <c r="U87" s="222"/>
      <c r="V87" s="97" t="str">
        <f>VLOOKUP(H87,Hoja1!A$2:G$444,6,0)</f>
        <v>Caídas de distinto nivel</v>
      </c>
      <c r="W87" s="104"/>
      <c r="X87" s="104"/>
      <c r="Y87" s="98" t="s">
        <v>1204</v>
      </c>
      <c r="Z87" s="105"/>
      <c r="AA87" s="106" t="str">
        <f>VLOOKUP(H87,Hoja1!A$2:G$444,7,0)</f>
        <v>Pautas Básicas en orden y aseo en el lugar de trabajo, actos y condiciones inseguras</v>
      </c>
      <c r="AB87" s="221"/>
      <c r="AC87" s="209"/>
      <c r="AD87" s="14"/>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5"/>
    </row>
    <row r="88" spans="1:150" s="13" customFormat="1" ht="63.75">
      <c r="A88" s="230"/>
      <c r="B88" s="230"/>
      <c r="C88" s="209"/>
      <c r="D88" s="227"/>
      <c r="E88" s="224"/>
      <c r="F88" s="224"/>
      <c r="G88" s="97" t="str">
        <f>VLOOKUP(H88,Hoja1!A$1:G$444,2,0)</f>
        <v>Atraco, golpiza, atentados y secuestrados</v>
      </c>
      <c r="H88" s="96" t="s">
        <v>57</v>
      </c>
      <c r="I88" s="97" t="str">
        <f>VLOOKUP(H88,Hoja1!A$2:G$444,3,0)</f>
        <v>Estrés, golpes, Secuestros</v>
      </c>
      <c r="J88" s="98"/>
      <c r="K88" s="97" t="str">
        <f>VLOOKUP(H88,Hoja1!A$2:G$444,4,0)</f>
        <v>Inspecciones planeadas e inspecciones no planeadas, procedimientos de programas de seguridad y salud en el trabajo</v>
      </c>
      <c r="L88" s="97" t="str">
        <f>VLOOKUP(H88,Hoja1!A$2:G$444,5,0)</f>
        <v xml:space="preserve">Uniformes Corporativos, Caquetas corporativas, Carnetización
</v>
      </c>
      <c r="M88" s="98">
        <v>2</v>
      </c>
      <c r="N88" s="99">
        <v>3</v>
      </c>
      <c r="O88" s="99">
        <v>25</v>
      </c>
      <c r="P88" s="100">
        <f t="shared" si="24"/>
        <v>6</v>
      </c>
      <c r="Q88" s="100">
        <f t="shared" si="25"/>
        <v>150</v>
      </c>
      <c r="R88" s="101" t="str">
        <f t="shared" si="26"/>
        <v>M-6</v>
      </c>
      <c r="S88" s="102" t="str">
        <f t="shared" si="23"/>
        <v>II</v>
      </c>
      <c r="T88" s="103" t="str">
        <f t="shared" si="27"/>
        <v>No Aceptable o Aceptable Con Control Especifico</v>
      </c>
      <c r="U88" s="222"/>
      <c r="V88" s="97" t="str">
        <f>VLOOKUP(H88,Hoja1!A$2:G$444,6,0)</f>
        <v>Secuestros</v>
      </c>
      <c r="W88" s="104"/>
      <c r="X88" s="104"/>
      <c r="Y88" s="104"/>
      <c r="Z88" s="105"/>
      <c r="AA88" s="97" t="str">
        <f>VLOOKUP(H88,Hoja1!A$2:G$444,7,0)</f>
        <v>N/A</v>
      </c>
      <c r="AB88" s="98" t="s">
        <v>1193</v>
      </c>
      <c r="AC88" s="209"/>
      <c r="AD88" s="14"/>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5"/>
    </row>
    <row r="89" spans="1:150" s="13" customFormat="1" ht="51">
      <c r="A89" s="230"/>
      <c r="B89" s="230"/>
      <c r="C89" s="209"/>
      <c r="D89" s="227"/>
      <c r="E89" s="224"/>
      <c r="F89" s="224"/>
      <c r="G89" s="97" t="str">
        <f>VLOOKUP(H89,Hoja1!A$1:G$444,2,0)</f>
        <v>Bacteria</v>
      </c>
      <c r="H89" s="96" t="s">
        <v>108</v>
      </c>
      <c r="I89" s="97" t="str">
        <f>VLOOKUP(H89,Hoja1!A$2:G$444,3,0)</f>
        <v>Infecciones producidas por Bacterianas</v>
      </c>
      <c r="J89" s="98"/>
      <c r="K89" s="97" t="str">
        <f>VLOOKUP(H89,Hoja1!A$2:G$444,4,0)</f>
        <v>Inspecciones planeadas e inspecciones no planeadas, procedimientos de programas de seguridad y salud en el trabajo</v>
      </c>
      <c r="L89" s="97" t="str">
        <f>VLOOKUP(H89,Hoja1!A$2:G$444,5,0)</f>
        <v>Programa de vacunación, bota pantalon, overol, guantes, tapabocas, mascarillas con filtos</v>
      </c>
      <c r="M89" s="98">
        <v>2</v>
      </c>
      <c r="N89" s="99">
        <v>2</v>
      </c>
      <c r="O89" s="99">
        <v>25</v>
      </c>
      <c r="P89" s="100">
        <f t="shared" si="24"/>
        <v>4</v>
      </c>
      <c r="Q89" s="100">
        <f t="shared" si="25"/>
        <v>100</v>
      </c>
      <c r="R89" s="101" t="str">
        <f t="shared" si="26"/>
        <v>B-4</v>
      </c>
      <c r="S89" s="102" t="str">
        <f t="shared" si="23"/>
        <v>III</v>
      </c>
      <c r="T89" s="103" t="str">
        <f t="shared" si="27"/>
        <v>Mejorable</v>
      </c>
      <c r="U89" s="222"/>
      <c r="V89" s="97" t="str">
        <f>VLOOKUP(H89,Hoja1!A$2:G$444,6,0)</f>
        <v xml:space="preserve">Enfermedades Infectocontagiosas
</v>
      </c>
      <c r="W89" s="104"/>
      <c r="X89" s="104"/>
      <c r="Y89" s="104"/>
      <c r="Z89" s="105"/>
      <c r="AA89" s="97" t="str">
        <f>VLOOKUP(H89,Hoja1!A$2:G$444,7,0)</f>
        <v xml:space="preserve">Riesgo Biológico, Autocuidado y/o Uso y manejo adecuado de E.P.P.
</v>
      </c>
      <c r="AB89" s="220" t="s">
        <v>1215</v>
      </c>
      <c r="AC89" s="209"/>
      <c r="AD89" s="14"/>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5"/>
    </row>
    <row r="90" spans="1:150" s="13" customFormat="1" ht="51">
      <c r="A90" s="230"/>
      <c r="B90" s="230"/>
      <c r="C90" s="209"/>
      <c r="D90" s="227"/>
      <c r="E90" s="224"/>
      <c r="F90" s="224"/>
      <c r="G90" s="97" t="str">
        <f>VLOOKUP(H90,Hoja1!A$1:G$444,2,0)</f>
        <v>Virus</v>
      </c>
      <c r="H90" s="96" t="s">
        <v>120</v>
      </c>
      <c r="I90" s="97" t="str">
        <f>VLOOKUP(H90,Hoja1!A$2:G$444,3,0)</f>
        <v>Infecciones Virales</v>
      </c>
      <c r="J90" s="98"/>
      <c r="K90" s="97" t="str">
        <f>VLOOKUP(H90,Hoja1!A$2:G$444,4,0)</f>
        <v>Inspecciones planeadas e inspecciones no planeadas, procedimientos de programas de seguridad y salud en el trabajo</v>
      </c>
      <c r="L90" s="97" t="str">
        <f>VLOOKUP(H90,Hoja1!A$2:G$444,5,0)</f>
        <v>Programa de vacunación, bota pantalon, overol, guantes, tapabocas, mascarillas con filtos</v>
      </c>
      <c r="M90" s="98">
        <v>2</v>
      </c>
      <c r="N90" s="99">
        <v>2</v>
      </c>
      <c r="O90" s="99">
        <v>25</v>
      </c>
      <c r="P90" s="100">
        <f t="shared" si="24"/>
        <v>4</v>
      </c>
      <c r="Q90" s="100">
        <f t="shared" si="25"/>
        <v>100</v>
      </c>
      <c r="R90" s="101" t="str">
        <f t="shared" si="26"/>
        <v>B-4</v>
      </c>
      <c r="S90" s="102" t="str">
        <f t="shared" si="23"/>
        <v>III</v>
      </c>
      <c r="T90" s="103" t="str">
        <f t="shared" si="27"/>
        <v>Mejorable</v>
      </c>
      <c r="U90" s="222"/>
      <c r="V90" s="97" t="str">
        <f>VLOOKUP(H90,Hoja1!A$2:G$444,6,0)</f>
        <v xml:space="preserve">Enfermedades Infectocontagiosas
</v>
      </c>
      <c r="W90" s="104"/>
      <c r="X90" s="104"/>
      <c r="Y90" s="104"/>
      <c r="Z90" s="105"/>
      <c r="AA90" s="97" t="str">
        <f>VLOOKUP(H90,Hoja1!A$2:G$444,7,0)</f>
        <v xml:space="preserve">Riesgo Biológico, Autocuidado y/o Uso y manejo adecuado de E.P.P.
</v>
      </c>
      <c r="AB90" s="222"/>
      <c r="AC90" s="209"/>
      <c r="AD90" s="14"/>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5"/>
    </row>
    <row r="91" spans="1:150" s="81" customFormat="1" ht="44.25" customHeight="1">
      <c r="A91" s="230"/>
      <c r="B91" s="230"/>
      <c r="C91" s="209"/>
      <c r="D91" s="227"/>
      <c r="E91" s="224"/>
      <c r="F91" s="224"/>
      <c r="G91" s="97" t="str">
        <f>VLOOKUP(H91,Hoja1!A$1:G$444,2,0)</f>
        <v>Modeduras</v>
      </c>
      <c r="H91" s="96" t="s">
        <v>79</v>
      </c>
      <c r="I91" s="97" t="str">
        <f>VLOOKUP(H91,Hoja1!A$2:G$444,3,0)</f>
        <v>Lesiones, tejidos, muerte, enfermedades infectocontagiosas</v>
      </c>
      <c r="J91" s="98"/>
      <c r="K91" s="97" t="str">
        <f>VLOOKUP(H91,Hoja1!A$2:G$444,4,0)</f>
        <v>N/A</v>
      </c>
      <c r="L91" s="97" t="str">
        <f>VLOOKUP(H91,Hoja1!A$2:G$444,5,0)</f>
        <v>N/A</v>
      </c>
      <c r="M91" s="98">
        <v>2</v>
      </c>
      <c r="N91" s="99">
        <v>2</v>
      </c>
      <c r="O91" s="99">
        <v>25</v>
      </c>
      <c r="P91" s="100">
        <f t="shared" si="24"/>
        <v>4</v>
      </c>
      <c r="Q91" s="100">
        <f t="shared" si="25"/>
        <v>100</v>
      </c>
      <c r="R91" s="101" t="str">
        <f t="shared" si="26"/>
        <v>B-4</v>
      </c>
      <c r="S91" s="102" t="str">
        <f t="shared" si="23"/>
        <v>III</v>
      </c>
      <c r="T91" s="103" t="str">
        <f t="shared" si="27"/>
        <v>Mejorable</v>
      </c>
      <c r="U91" s="222"/>
      <c r="V91" s="97" t="str">
        <f>VLOOKUP(H91,Hoja1!A$2:G$444,6,0)</f>
        <v>Posibles enfermedades</v>
      </c>
      <c r="W91" s="104"/>
      <c r="X91" s="104"/>
      <c r="Y91" s="104"/>
      <c r="Z91" s="105"/>
      <c r="AA91" s="97" t="str">
        <f>VLOOKUP(H91,Hoja1!A$2:G$444,7,0)</f>
        <v xml:space="preserve">Riesgo Biológico, Autocuidado y/o Uso y manejo adecuado de E.P.P.
</v>
      </c>
      <c r="AB91" s="221"/>
      <c r="AC91" s="209"/>
      <c r="AD91" s="14"/>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80"/>
    </row>
    <row r="92" spans="1:150" s="13" customFormat="1" ht="51">
      <c r="A92" s="230"/>
      <c r="B92" s="230"/>
      <c r="C92" s="209"/>
      <c r="D92" s="227"/>
      <c r="E92" s="224"/>
      <c r="F92" s="224"/>
      <c r="G92" s="97" t="str">
        <f>VLOOKUP(H92,Hoja1!A$1:G$444,2,0)</f>
        <v>INFRAROJA, ULTRAVIOLETA, VISIBLE, RADIOFRECUENCIA, MICROONDAS, LASER</v>
      </c>
      <c r="H92" s="96" t="s">
        <v>67</v>
      </c>
      <c r="I92" s="97" t="str">
        <f>VLOOKUP(H92,Hoja1!A$2:G$444,3,0)</f>
        <v>CÁNCER, LESIONES DÉRMICAS Y OCULARES</v>
      </c>
      <c r="J92" s="98"/>
      <c r="K92" s="97" t="str">
        <f>VLOOKUP(H92,Hoja1!A$2:G$444,4,0)</f>
        <v>Inspecciones planeadas e inspecciones no planeadas, procedimientos de programas de seguridad y salud en el trabajo</v>
      </c>
      <c r="L92" s="97" t="str">
        <f>VLOOKUP(H92,Hoja1!A$2:G$444,5,0)</f>
        <v>PROGRAMA BLOQUEADOR SOLAR</v>
      </c>
      <c r="M92" s="98">
        <v>2</v>
      </c>
      <c r="N92" s="99">
        <v>3</v>
      </c>
      <c r="O92" s="99">
        <v>10</v>
      </c>
      <c r="P92" s="100">
        <f t="shared" si="24"/>
        <v>6</v>
      </c>
      <c r="Q92" s="100">
        <f t="shared" si="25"/>
        <v>60</v>
      </c>
      <c r="R92" s="101" t="str">
        <f t="shared" si="26"/>
        <v>M-6</v>
      </c>
      <c r="S92" s="102" t="str">
        <f t="shared" si="23"/>
        <v>III</v>
      </c>
      <c r="T92" s="103" t="str">
        <f t="shared" si="27"/>
        <v>Mejorable</v>
      </c>
      <c r="U92" s="222"/>
      <c r="V92" s="97" t="str">
        <f>VLOOKUP(H92,Hoja1!A$2:G$444,6,0)</f>
        <v>CÁNCER</v>
      </c>
      <c r="W92" s="104"/>
      <c r="X92" s="104"/>
      <c r="Y92" s="104"/>
      <c r="Z92" s="105"/>
      <c r="AA92" s="97" t="str">
        <f>VLOOKUP(H92,Hoja1!A$2:G$444,7,0)</f>
        <v>N/A</v>
      </c>
      <c r="AB92" s="98" t="s">
        <v>1195</v>
      </c>
      <c r="AC92" s="209"/>
      <c r="AD92" s="14"/>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5"/>
    </row>
    <row r="93" spans="1:150" s="13" customFormat="1" ht="25.5">
      <c r="A93" s="230"/>
      <c r="B93" s="230"/>
      <c r="C93" s="209"/>
      <c r="D93" s="227"/>
      <c r="E93" s="224"/>
      <c r="F93" s="224"/>
      <c r="G93" s="97" t="str">
        <f>VLOOKUP(H93,Hoja1!A$1:G$444,2,0)</f>
        <v>CONCENTRACIÓN EN ACTIVIDADES DE ALTO DESEMPEÑO MENTAL</v>
      </c>
      <c r="H93" s="96" t="s">
        <v>72</v>
      </c>
      <c r="I93" s="97" t="str">
        <f>VLOOKUP(H93,Hoja1!A$2:G$444,3,0)</f>
        <v>ESTRÉS, CEFALEA, IRRITABILIDAD</v>
      </c>
      <c r="J93" s="98"/>
      <c r="K93" s="97" t="str">
        <f>VLOOKUP(H93,Hoja1!A$2:G$444,4,0)</f>
        <v>N/A</v>
      </c>
      <c r="L93" s="97" t="str">
        <f>VLOOKUP(H93,Hoja1!A$2:G$444,5,0)</f>
        <v>PVE PSICOSOCIAL</v>
      </c>
      <c r="M93" s="98">
        <v>2</v>
      </c>
      <c r="N93" s="99">
        <v>3</v>
      </c>
      <c r="O93" s="99">
        <v>10</v>
      </c>
      <c r="P93" s="100">
        <f t="shared" si="24"/>
        <v>6</v>
      </c>
      <c r="Q93" s="100">
        <f t="shared" si="25"/>
        <v>60</v>
      </c>
      <c r="R93" s="101" t="str">
        <f t="shared" si="26"/>
        <v>M-6</v>
      </c>
      <c r="S93" s="102" t="str">
        <f t="shared" si="23"/>
        <v>III</v>
      </c>
      <c r="T93" s="103" t="str">
        <f t="shared" si="27"/>
        <v>Mejorable</v>
      </c>
      <c r="U93" s="222"/>
      <c r="V93" s="97" t="str">
        <f>VLOOKUP(H93,Hoja1!A$2:G$444,6,0)</f>
        <v>ESTRÉS</v>
      </c>
      <c r="W93" s="104"/>
      <c r="X93" s="104"/>
      <c r="Y93" s="104"/>
      <c r="Z93" s="105"/>
      <c r="AA93" s="97" t="s">
        <v>1196</v>
      </c>
      <c r="AB93" s="104" t="s">
        <v>1197</v>
      </c>
      <c r="AC93" s="209"/>
      <c r="AD93" s="14"/>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5"/>
    </row>
    <row r="94" spans="1:150" s="13" customFormat="1" ht="25.5">
      <c r="A94" s="230"/>
      <c r="B94" s="230"/>
      <c r="C94" s="209"/>
      <c r="D94" s="227"/>
      <c r="E94" s="224"/>
      <c r="F94" s="224"/>
      <c r="G94" s="97" t="str">
        <f>VLOOKUP(H94,Hoja1!A$1:G$444,2,0)</f>
        <v>NATURALEZA DE LA TAREA</v>
      </c>
      <c r="H94" s="96" t="s">
        <v>76</v>
      </c>
      <c r="I94" s="97" t="str">
        <f>VLOOKUP(H94,Hoja1!A$2:G$444,3,0)</f>
        <v>ESTRÉS,  TRANSTORNOS DEL SUEÑO</v>
      </c>
      <c r="J94" s="98"/>
      <c r="K94" s="97" t="str">
        <f>VLOOKUP(H94,Hoja1!A$2:G$444,4,0)</f>
        <v>N/A</v>
      </c>
      <c r="L94" s="97" t="str">
        <f>VLOOKUP(H94,Hoja1!A$2:G$444,5,0)</f>
        <v>PVE PSICOSOCIAL</v>
      </c>
      <c r="M94" s="98">
        <v>2</v>
      </c>
      <c r="N94" s="99">
        <v>3</v>
      </c>
      <c r="O94" s="99">
        <v>10</v>
      </c>
      <c r="P94" s="100">
        <f t="shared" si="24"/>
        <v>6</v>
      </c>
      <c r="Q94" s="100">
        <f t="shared" si="25"/>
        <v>60</v>
      </c>
      <c r="R94" s="101" t="str">
        <f t="shared" si="26"/>
        <v>M-6</v>
      </c>
      <c r="S94" s="102" t="str">
        <f t="shared" si="23"/>
        <v>III</v>
      </c>
      <c r="T94" s="103" t="str">
        <f t="shared" si="27"/>
        <v>Mejorable</v>
      </c>
      <c r="U94" s="222"/>
      <c r="V94" s="97" t="str">
        <f>VLOOKUP(H94,Hoja1!A$2:G$444,6,0)</f>
        <v>ESTRÉS</v>
      </c>
      <c r="W94" s="104"/>
      <c r="X94" s="104"/>
      <c r="Y94" s="104"/>
      <c r="Z94" s="105"/>
      <c r="AA94" s="97" t="s">
        <v>1196</v>
      </c>
      <c r="AB94" s="104" t="s">
        <v>1197</v>
      </c>
      <c r="AC94" s="209"/>
      <c r="AD94" s="14"/>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5"/>
    </row>
    <row r="95" spans="1:150" s="13" customFormat="1" ht="51">
      <c r="A95" s="230"/>
      <c r="B95" s="230"/>
      <c r="C95" s="209"/>
      <c r="D95" s="227"/>
      <c r="E95" s="224"/>
      <c r="F95" s="224"/>
      <c r="G95" s="97" t="str">
        <f>VLOOKUP(H95,Hoja1!A$1:G$444,2,0)</f>
        <v>SISMOS, INCENDIOS, INUNDACIONES, TERREMOTOS, VENDAVALES, DERRUMBE</v>
      </c>
      <c r="H95" s="96" t="s">
        <v>62</v>
      </c>
      <c r="I95" s="97" t="str">
        <f>VLOOKUP(H95,Hoja1!A$2:G$444,3,0)</f>
        <v>SISMOS, INCENDIOS, INUNDACIONES, TERREMOTOS, VENDAVALES</v>
      </c>
      <c r="J95" s="98"/>
      <c r="K95" s="97" t="str">
        <f>VLOOKUP(H95,Hoja1!A$2:G$444,4,0)</f>
        <v>Inspecciones planeadas e inspecciones no planeadas, procedimientos de programas de seguridad y salud en el trabajo</v>
      </c>
      <c r="L95" s="97" t="str">
        <f>VLOOKUP(H95,Hoja1!A$2:G$444,5,0)</f>
        <v>BRIGADAS DE EMERGENCIAS</v>
      </c>
      <c r="M95" s="98">
        <v>2</v>
      </c>
      <c r="N95" s="99">
        <v>1</v>
      </c>
      <c r="O95" s="99">
        <v>100</v>
      </c>
      <c r="P95" s="100">
        <f t="shared" si="24"/>
        <v>2</v>
      </c>
      <c r="Q95" s="100">
        <f t="shared" si="25"/>
        <v>200</v>
      </c>
      <c r="R95" s="101" t="str">
        <f t="shared" si="26"/>
        <v>B-2</v>
      </c>
      <c r="S95" s="102" t="str">
        <f t="shared" si="23"/>
        <v>II</v>
      </c>
      <c r="T95" s="103" t="str">
        <f t="shared" si="27"/>
        <v>No Aceptable o Aceptable Con Control Especifico</v>
      </c>
      <c r="U95" s="222"/>
      <c r="V95" s="97" t="str">
        <f>VLOOKUP(H95,Hoja1!A$2:G$444,6,0)</f>
        <v>MUERTE</v>
      </c>
      <c r="W95" s="104"/>
      <c r="X95" s="104"/>
      <c r="Y95" s="104"/>
      <c r="Z95" s="105"/>
      <c r="AA95" s="106" t="str">
        <f>VLOOKUP(H95,Hoja1!A$2:G$444,7,0)</f>
        <v>ENTRENAMIENTO DE LA BRIGADA; DIVULGACIÓN DE PLAN DE EMERGENCIA</v>
      </c>
      <c r="AB95" s="104" t="s">
        <v>1198</v>
      </c>
      <c r="AC95" s="209"/>
      <c r="AD95" s="14"/>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5"/>
    </row>
    <row r="96" spans="1:150" s="13" customFormat="1" ht="51">
      <c r="A96" s="230"/>
      <c r="B96" s="230"/>
      <c r="C96" s="209"/>
      <c r="D96" s="227"/>
      <c r="E96" s="224"/>
      <c r="F96" s="224"/>
      <c r="G96" s="120" t="str">
        <f>VLOOKUP(H96,Hoja1!A$1:G$444,2,0)</f>
        <v>SISMOS, INCENDIOS, INUNDACIONES, TERREMOTOS, VENDAVALES, DERRUMBE</v>
      </c>
      <c r="H96" s="121" t="s">
        <v>632</v>
      </c>
      <c r="I96" s="120" t="str">
        <f>VLOOKUP(H96,Hoja1!A$2:G$444,3,0)</f>
        <v>SISMOS, INCENDIOS, INUNDACIONES, TERREMOTOS, VENDAVALES</v>
      </c>
      <c r="J96" s="122"/>
      <c r="K96" s="120" t="str">
        <f>VLOOKUP(H96,Hoja1!A$2:G$444,4,0)</f>
        <v>Inspecciones planeadas e inspecciones no planeadas, procedimientos de programas de seguridad y salud en el trabajo</v>
      </c>
      <c r="L96" s="120" t="str">
        <f>VLOOKUP(H96,Hoja1!A$2:G$444,5,0)</f>
        <v>BRIGADAS DE EMERGENCIAS</v>
      </c>
      <c r="M96" s="122">
        <v>2</v>
      </c>
      <c r="N96" s="123">
        <v>2</v>
      </c>
      <c r="O96" s="123">
        <v>25</v>
      </c>
      <c r="P96" s="100">
        <f t="shared" si="24"/>
        <v>4</v>
      </c>
      <c r="Q96" s="100">
        <f t="shared" si="25"/>
        <v>100</v>
      </c>
      <c r="R96" s="125" t="str">
        <f t="shared" si="26"/>
        <v>B-4</v>
      </c>
      <c r="S96" s="126" t="str">
        <f t="shared" si="23"/>
        <v>III</v>
      </c>
      <c r="T96" s="127" t="str">
        <f t="shared" si="27"/>
        <v>Mejorable</v>
      </c>
      <c r="U96" s="222"/>
      <c r="V96" s="120" t="str">
        <f>VLOOKUP(H96,Hoja1!A$2:G$444,6,0)</f>
        <v>MUERTE</v>
      </c>
      <c r="W96" s="128"/>
      <c r="X96" s="128"/>
      <c r="Y96" s="128"/>
      <c r="Z96" s="129"/>
      <c r="AA96" s="106" t="str">
        <f>VLOOKUP(H96,Hoja1!A$2:G$444,7,0)</f>
        <v>ENTRENAMIENTO DE LA BRIGADA; DIVULGACIÓN DE PLAN DE EMERGENCIA</v>
      </c>
      <c r="AB96" s="128" t="s">
        <v>1199</v>
      </c>
      <c r="AC96" s="209"/>
      <c r="AD96" s="14"/>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5"/>
    </row>
    <row r="97" spans="1:150" s="13" customFormat="1" ht="51">
      <c r="A97" s="230"/>
      <c r="B97" s="230"/>
      <c r="C97" s="209"/>
      <c r="D97" s="227"/>
      <c r="E97" s="224"/>
      <c r="F97" s="224"/>
      <c r="G97" s="97" t="str">
        <f>VLOOKUP(H97,Hoja1!A$1:G$444,2,0)</f>
        <v>AUSENCIA O EXCESO DE LUZ EN UN AMBIENTE</v>
      </c>
      <c r="H97" s="96" t="s">
        <v>155</v>
      </c>
      <c r="I97" s="97" t="str">
        <f>VLOOKUP(H97,Hoja1!A$2:G$444,3,0)</f>
        <v>DISMINUCIÓN AGUDEZA VISUAL, CANSANCIO VISUAL</v>
      </c>
      <c r="J97" s="98"/>
      <c r="K97" s="97" t="str">
        <f>VLOOKUP(H97,Hoja1!A$2:G$444,4,0)</f>
        <v>Inspecciones planeadas e inspecciones no planeadas, procedimientos de programas de seguridad y salud en el trabajo</v>
      </c>
      <c r="L97" s="97" t="str">
        <f>VLOOKUP(H97,Hoja1!A$2:G$444,5,0)</f>
        <v>N/A</v>
      </c>
      <c r="M97" s="98">
        <v>2</v>
      </c>
      <c r="N97" s="99">
        <v>2</v>
      </c>
      <c r="O97" s="99">
        <v>10</v>
      </c>
      <c r="P97" s="100">
        <f aca="true" t="shared" si="28" ref="P97:P98">M97*N97</f>
        <v>4</v>
      </c>
      <c r="Q97" s="100">
        <f aca="true" t="shared" si="29" ref="Q97:Q98">O97*P97</f>
        <v>40</v>
      </c>
      <c r="R97" s="101" t="str">
        <f aca="true" t="shared" si="30" ref="R97:R98">IF(P97=40,"MA-40",IF(P97=30,"MA-30",IF(P97=20,"A-20",IF(P97=10,"A-10",IF(P97=24,"MA-24",IF(P97=18,"A-18",IF(P97=12,"A-12",IF(P97=6,"M-6",IF(P97=8,"M-8",IF(P97=6,"M-6",IF(P97=4,"B-4",IF(P97=2,"B-2",))))))))))))</f>
        <v>B-4</v>
      </c>
      <c r="S97" s="102" t="str">
        <f aca="true" t="shared" si="31" ref="S97:S112">IF(Q97&lt;=20,"IV",IF(Q97&lt;=120,"III",IF(Q97&lt;=500,"II",IF(Q97&lt;=4000,"I"))))</f>
        <v>III</v>
      </c>
      <c r="T97" s="103" t="str">
        <f aca="true" t="shared" si="32" ref="T97:T98">IF(S97=0,"",IF(S97="IV","Aceptable",IF(S97="III","Mejorable",IF(S97="II","No Aceptable o Aceptable Con Control Especifico",IF(S97="I","No Aceptable","")))))</f>
        <v>Mejorable</v>
      </c>
      <c r="U97" s="222"/>
      <c r="V97" s="97" t="str">
        <f>VLOOKUP(H97,Hoja1!A$2:G$444,6,0)</f>
        <v>DISMINUCIÓN AGUDEZA VISUAL</v>
      </c>
      <c r="W97" s="104"/>
      <c r="X97" s="104"/>
      <c r="Y97" s="104"/>
      <c r="Z97" s="105"/>
      <c r="AA97" s="106" t="str">
        <f>VLOOKUP(H97,Hoja1!A$2:G$444,7,0)</f>
        <v>N/A</v>
      </c>
      <c r="AB97" s="104"/>
      <c r="AC97" s="209"/>
      <c r="AD97" s="14"/>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5"/>
    </row>
    <row r="98" spans="1:150" s="13" customFormat="1" ht="33.75" customHeight="1" thickBot="1">
      <c r="A98" s="230"/>
      <c r="B98" s="230"/>
      <c r="C98" s="210"/>
      <c r="D98" s="228"/>
      <c r="E98" s="225"/>
      <c r="F98" s="225"/>
      <c r="G98" s="108" t="str">
        <f>VLOOKUP(H98,Hoja1!A$1:G$444,2,0)</f>
        <v>ATENCIÓN AL PÚBLICO</v>
      </c>
      <c r="H98" s="107" t="s">
        <v>448</v>
      </c>
      <c r="I98" s="108" t="str">
        <f>VLOOKUP(H98,Hoja1!A$2:G$444,3,0)</f>
        <v>ESTRÉS, ENFERMEDADES DIGESTIVAS, IRRITABILIDAD, TRANSTORNOS DEL SUEÑO</v>
      </c>
      <c r="J98" s="109"/>
      <c r="K98" s="108" t="str">
        <f>VLOOKUP(H98,Hoja1!A$2:G$444,4,0)</f>
        <v>N/A</v>
      </c>
      <c r="L98" s="108" t="str">
        <f>VLOOKUP(H98,Hoja1!A$2:G$444,5,0)</f>
        <v>PVE PSICOSOCIAL</v>
      </c>
      <c r="M98" s="109">
        <v>2</v>
      </c>
      <c r="N98" s="110">
        <v>2</v>
      </c>
      <c r="O98" s="110">
        <v>10</v>
      </c>
      <c r="P98" s="111">
        <f t="shared" si="28"/>
        <v>4</v>
      </c>
      <c r="Q98" s="111">
        <f t="shared" si="29"/>
        <v>40</v>
      </c>
      <c r="R98" s="112" t="str">
        <f t="shared" si="30"/>
        <v>B-4</v>
      </c>
      <c r="S98" s="113" t="str">
        <f t="shared" si="31"/>
        <v>III</v>
      </c>
      <c r="T98" s="114" t="str">
        <f t="shared" si="32"/>
        <v>Mejorable</v>
      </c>
      <c r="U98" s="239"/>
      <c r="V98" s="108" t="str">
        <f>VLOOKUP(H98,Hoja1!A$2:G$444,6,0)</f>
        <v>ESTRÉS</v>
      </c>
      <c r="W98" s="115"/>
      <c r="X98" s="115"/>
      <c r="Y98" s="115"/>
      <c r="Z98" s="116"/>
      <c r="AA98" s="117" t="str">
        <f>VLOOKUP(H98,Hoja1!A$2:G$444,7,0)</f>
        <v>RESOLUCIÓN DE CONFLICTOS; COMUNICACIÓN ASERTIVA; SERVICIO AL CLIENTE</v>
      </c>
      <c r="AB98" s="115" t="s">
        <v>1197</v>
      </c>
      <c r="AC98" s="210"/>
      <c r="AD98" s="14"/>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5"/>
    </row>
    <row r="99" spans="1:150" s="13" customFormat="1" ht="167.25" customHeight="1">
      <c r="A99" s="230"/>
      <c r="B99" s="230"/>
      <c r="C99" s="211" t="str">
        <f>VLOOKUP(E99,Hoja2!A$2:C$81,2,0)</f>
        <v>Desarrollar labores asistenciales relacionadas con los procesos y actividades inherentes al area conforme a los lineamientos establecidos para su adecuado funcionamiento.</v>
      </c>
      <c r="D99" s="213" t="str">
        <f>VLOOKUP(E99,Hoja2!A$2:C$81,3,0)</f>
        <v>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v>
      </c>
      <c r="E99" s="216" t="s">
        <v>1022</v>
      </c>
      <c r="F99" s="216" t="s">
        <v>1187</v>
      </c>
      <c r="G99" s="138" t="str">
        <f>VLOOKUP(H99,Hoja1!A$1:G$444,2,0)</f>
        <v>Forzadas, Prolongadas</v>
      </c>
      <c r="H99" s="37" t="s">
        <v>40</v>
      </c>
      <c r="I99" s="72" t="str">
        <f>VLOOKUP(H99,Hoja1!A$2:G$444,3,0)</f>
        <v xml:space="preserve">Lesiones osteomusculares, lesiones osteoarticulares
</v>
      </c>
      <c r="J99" s="71"/>
      <c r="K99" s="72" t="str">
        <f>VLOOKUP(H99,Hoja1!A$2:G$444,4,0)</f>
        <v>Inspecciones planeadas e inspecciones no planeadas, procedimientos de programas de seguridad y salud en el trabajo</v>
      </c>
      <c r="L99" s="72" t="str">
        <f>VLOOKUP(H99,Hoja1!A$2:G$444,5,0)</f>
        <v>PVE Biomecánico, programa pausas activas, exámenes periódicos, recomendaciones, control de posturas</v>
      </c>
      <c r="M99" s="71">
        <v>2</v>
      </c>
      <c r="N99" s="73">
        <v>3</v>
      </c>
      <c r="O99" s="73">
        <v>10</v>
      </c>
      <c r="P99" s="73">
        <f>M99*N99</f>
        <v>6</v>
      </c>
      <c r="Q99" s="73">
        <f>O99*P99</f>
        <v>60</v>
      </c>
      <c r="R99" s="37" t="str">
        <f>IF(P99=40,"MA-40",IF(P99=30,"MA-30",IF(P99=20,"A-20",IF(P99=10,"A-10",IF(P99=24,"MA-24",IF(P99=18,"A-18",IF(P99=12,"A-12",IF(P99=6,"M-6",IF(P99=8,"M-8",IF(P99=6,"M-6",IF(P99=4,"B-4",IF(P99=2,"B-2",))))))))))))</f>
        <v>M-6</v>
      </c>
      <c r="S99" s="131" t="str">
        <f t="shared" si="31"/>
        <v>III</v>
      </c>
      <c r="T99" s="132" t="str">
        <f>IF(S99=0,"",IF(S99="IV","Aceptable",IF(S99="III","Mejorable",IF(S99="II","No Aceptable o Aceptable Con Control Especifico",IF(S99="I","No Aceptable","")))))</f>
        <v>Mejorable</v>
      </c>
      <c r="U99" s="212">
        <v>1</v>
      </c>
      <c r="V99" s="72" t="str">
        <f>VLOOKUP(H99,Hoja1!A$2:G$444,6,0)</f>
        <v>Enfermedades Osteomusculares</v>
      </c>
      <c r="W99" s="74"/>
      <c r="X99" s="74"/>
      <c r="Y99" s="74"/>
      <c r="Z99" s="75"/>
      <c r="AA99" s="72" t="str">
        <f>VLOOKUP(H99,Hoja1!A$2:G$444,7,0)</f>
        <v>Prevención en lesiones osteomusculares, líderes de pausas activas</v>
      </c>
      <c r="AB99" s="212" t="s">
        <v>1191</v>
      </c>
      <c r="AC99" s="211" t="s">
        <v>1190</v>
      </c>
      <c r="AD99" s="14"/>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5"/>
    </row>
    <row r="100" spans="1:150" s="13" customFormat="1" ht="38.25">
      <c r="A100" s="230"/>
      <c r="B100" s="230"/>
      <c r="C100" s="206"/>
      <c r="D100" s="214"/>
      <c r="E100" s="217"/>
      <c r="F100" s="217"/>
      <c r="G100" s="28" t="str">
        <f>VLOOKUP(H100,Hoja1!A$1:G$444,2,0)</f>
        <v>Movimientos repetitivos, Miembros Superiores</v>
      </c>
      <c r="H100" s="29" t="s">
        <v>47</v>
      </c>
      <c r="I100" s="28" t="str">
        <f>VLOOKUP(H100,Hoja1!A$2:G$444,3,0)</f>
        <v>Lesiones Musculoesqueléticas</v>
      </c>
      <c r="J100" s="18"/>
      <c r="K100" s="28" t="str">
        <f>VLOOKUP(H100,Hoja1!A$2:G$444,4,0)</f>
        <v>N/A</v>
      </c>
      <c r="L100" s="28" t="str">
        <f>VLOOKUP(H100,Hoja1!A$2:G$444,5,0)</f>
        <v>PVE BIomécanico, programa pausas activas, examenes periódicos, recomendaicones, control de posturas</v>
      </c>
      <c r="M100" s="18">
        <v>2</v>
      </c>
      <c r="N100" s="19">
        <v>3</v>
      </c>
      <c r="O100" s="19">
        <v>10</v>
      </c>
      <c r="P100" s="31">
        <f aca="true" t="shared" si="33" ref="P100:P113">M100*N100</f>
        <v>6</v>
      </c>
      <c r="Q100" s="31">
        <f aca="true" t="shared" si="34" ref="Q100:Q113">O100*P100</f>
        <v>60</v>
      </c>
      <c r="R100" s="38" t="str">
        <f aca="true" t="shared" si="35" ref="R100:R113">IF(P100=40,"MA-40",IF(P100=30,"MA-30",IF(P100=20,"A-20",IF(P100=10,"A-10",IF(P100=24,"MA-24",IF(P100=18,"A-18",IF(P100=12,"A-12",IF(P100=6,"M-6",IF(P100=8,"M-8",IF(P100=6,"M-6",IF(P100=4,"B-4",IF(P100=2,"B-2",))))))))))))</f>
        <v>M-6</v>
      </c>
      <c r="S100" s="133" t="str">
        <f t="shared" si="31"/>
        <v>III</v>
      </c>
      <c r="T100" s="134" t="str">
        <f aca="true" t="shared" si="36" ref="T100:T113">IF(S100=0,"",IF(S100="IV","Aceptable",IF(S100="III","Mejorable",IF(S100="II","No Aceptable o Aceptable Con Control Especifico",IF(S100="I","No Aceptable","")))))</f>
        <v>Mejorable</v>
      </c>
      <c r="U100" s="203"/>
      <c r="V100" s="28" t="str">
        <f>VLOOKUP(H100,Hoja1!A$2:G$444,6,0)</f>
        <v>Enfermedades musculoesqueleticas</v>
      </c>
      <c r="W100" s="20"/>
      <c r="X100" s="20"/>
      <c r="Y100" s="20"/>
      <c r="Z100" s="17"/>
      <c r="AA100" s="28" t="str">
        <f>VLOOKUP(H100,Hoja1!A$2:G$444,7,0)</f>
        <v>Prevención en lesiones osteomusculares, líderes de pausas activas</v>
      </c>
      <c r="AB100" s="203"/>
      <c r="AC100" s="206"/>
      <c r="AD100" s="14"/>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5"/>
    </row>
    <row r="101" spans="1:150" s="13" customFormat="1" ht="38.25">
      <c r="A101" s="230"/>
      <c r="B101" s="230"/>
      <c r="C101" s="206"/>
      <c r="D101" s="214"/>
      <c r="E101" s="217"/>
      <c r="F101" s="217"/>
      <c r="G101" s="28" t="str">
        <f>VLOOKUP(H101,Hoja1!A$1:G$444,2,0)</f>
        <v>Higiene Muscular</v>
      </c>
      <c r="H101" s="29" t="s">
        <v>483</v>
      </c>
      <c r="I101" s="28" t="str">
        <f>VLOOKUP(H101,Hoja1!A$2:G$444,3,0)</f>
        <v>Lesiones Musculoesqueléticas</v>
      </c>
      <c r="J101" s="18"/>
      <c r="K101" s="28" t="str">
        <f>VLOOKUP(H101,Hoja1!A$2:G$444,4,0)</f>
        <v>N/A</v>
      </c>
      <c r="L101" s="28" t="str">
        <f>VLOOKUP(H101,Hoja1!A$2:G$444,5,0)</f>
        <v>N/A</v>
      </c>
      <c r="M101" s="18">
        <v>2</v>
      </c>
      <c r="N101" s="19">
        <v>3</v>
      </c>
      <c r="O101" s="19">
        <v>10</v>
      </c>
      <c r="P101" s="31">
        <f t="shared" si="33"/>
        <v>6</v>
      </c>
      <c r="Q101" s="31">
        <f t="shared" si="34"/>
        <v>60</v>
      </c>
      <c r="R101" s="38" t="str">
        <f t="shared" si="35"/>
        <v>M-6</v>
      </c>
      <c r="S101" s="133" t="str">
        <f t="shared" si="31"/>
        <v>III</v>
      </c>
      <c r="T101" s="134" t="str">
        <f t="shared" si="36"/>
        <v>Mejorable</v>
      </c>
      <c r="U101" s="203"/>
      <c r="V101" s="28" t="str">
        <f>VLOOKUP(H101,Hoja1!A$2:G$444,6,0)</f>
        <v xml:space="preserve">Enfermedades Osteomusculares
</v>
      </c>
      <c r="W101" s="20"/>
      <c r="X101" s="20"/>
      <c r="Y101" s="20"/>
      <c r="Z101" s="17"/>
      <c r="AA101" s="27" t="str">
        <f>VLOOKUP(H101,Hoja1!A$2:G$444,7,0)</f>
        <v>Prevención en lesiones osteomusculares, líderes de pausas activas</v>
      </c>
      <c r="AB101" s="205"/>
      <c r="AC101" s="206"/>
      <c r="AD101" s="14"/>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5"/>
    </row>
    <row r="102" spans="1:150" s="13" customFormat="1" ht="51">
      <c r="A102" s="230"/>
      <c r="B102" s="230"/>
      <c r="C102" s="206"/>
      <c r="D102" s="214"/>
      <c r="E102" s="217"/>
      <c r="F102" s="217"/>
      <c r="G102" s="28" t="str">
        <f>VLOOKUP(H102,Hoja1!A$1:G$444,2,0)</f>
        <v>Atropellamiento, Envestir</v>
      </c>
      <c r="H102" s="29" t="s">
        <v>1194</v>
      </c>
      <c r="I102" s="28" t="str">
        <f>VLOOKUP(H102,Hoja1!A$2:G$444,3,0)</f>
        <v>Lesiones, pérdidas materiales, muerte</v>
      </c>
      <c r="J102" s="18"/>
      <c r="K102" s="28" t="str">
        <f>VLOOKUP(H102,Hoja1!A$2:G$444,4,0)</f>
        <v>Inspecciones planeadas e inspecciones no planeadas, procedimientos de programas de seguridad y salud en el trabajo</v>
      </c>
      <c r="L102" s="28" t="str">
        <f>VLOOKUP(H102,Hoja1!A$2:G$444,5,0)</f>
        <v>Programa de seguridad vial, señalización</v>
      </c>
      <c r="M102" s="18">
        <v>2</v>
      </c>
      <c r="N102" s="19">
        <v>3</v>
      </c>
      <c r="O102" s="19">
        <v>60</v>
      </c>
      <c r="P102" s="31">
        <f t="shared" si="33"/>
        <v>6</v>
      </c>
      <c r="Q102" s="31">
        <f t="shared" si="34"/>
        <v>360</v>
      </c>
      <c r="R102" s="38" t="str">
        <f t="shared" si="35"/>
        <v>M-6</v>
      </c>
      <c r="S102" s="133" t="str">
        <f t="shared" si="31"/>
        <v>II</v>
      </c>
      <c r="T102" s="134" t="str">
        <f t="shared" si="36"/>
        <v>No Aceptable o Aceptable Con Control Especifico</v>
      </c>
      <c r="U102" s="203"/>
      <c r="V102" s="28" t="str">
        <f>VLOOKUP(H102,Hoja1!A$2:G$444,6,0)</f>
        <v>Muerte</v>
      </c>
      <c r="W102" s="20"/>
      <c r="X102" s="20"/>
      <c r="Y102" s="20"/>
      <c r="Z102" s="17"/>
      <c r="AA102" s="27" t="str">
        <f>VLOOKUP(H102,Hoja1!A$2:G$444,7,0)</f>
        <v>Seguridad vial y manejo defensivo, aseguramiento de áreas de trabajo</v>
      </c>
      <c r="AB102" s="20"/>
      <c r="AC102" s="206"/>
      <c r="AD102" s="14"/>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5"/>
    </row>
    <row r="103" spans="1:150" s="13" customFormat="1" ht="78" customHeight="1">
      <c r="A103" s="230"/>
      <c r="B103" s="230"/>
      <c r="C103" s="206"/>
      <c r="D103" s="214"/>
      <c r="E103" s="217"/>
      <c r="F103" s="217"/>
      <c r="G103" s="28" t="str">
        <f>VLOOKUP(H103,Hoja1!A$1:G$444,2,0)</f>
        <v>Inadecuadas conexiones eléctricas-saturación en tomas de energía</v>
      </c>
      <c r="H103" s="29" t="s">
        <v>566</v>
      </c>
      <c r="I103" s="28" t="str">
        <f>VLOOKUP(H103,Hoja1!A$2:G$444,3,0)</f>
        <v>Quemaduras, electrocución, muerte</v>
      </c>
      <c r="J103" s="18"/>
      <c r="K103" s="28" t="str">
        <f>VLOOKUP(H103,Hoja1!A$2:G$444,4,0)</f>
        <v>Inspecciones planeadas e inspecciones no planeadas, procedimientos de programas de seguridad y salud en el trabajo</v>
      </c>
      <c r="L103" s="28" t="str">
        <f>VLOOKUP(H103,Hoja1!A$2:G$444,5,0)</f>
        <v>E.P.P. Bota dieléctrica, Casco dieléctrico</v>
      </c>
      <c r="M103" s="18">
        <v>2</v>
      </c>
      <c r="N103" s="19">
        <v>2</v>
      </c>
      <c r="O103" s="19">
        <v>25</v>
      </c>
      <c r="P103" s="31">
        <f t="shared" si="33"/>
        <v>4</v>
      </c>
      <c r="Q103" s="31">
        <f t="shared" si="34"/>
        <v>100</v>
      </c>
      <c r="R103" s="38" t="str">
        <f t="shared" si="35"/>
        <v>B-4</v>
      </c>
      <c r="S103" s="133" t="str">
        <f t="shared" si="31"/>
        <v>III</v>
      </c>
      <c r="T103" s="134" t="str">
        <f t="shared" si="36"/>
        <v>Mejorable</v>
      </c>
      <c r="U103" s="203"/>
      <c r="V103" s="28" t="str">
        <f>VLOOKUP(H103,Hoja1!A$2:G$444,6,0)</f>
        <v>Muerte</v>
      </c>
      <c r="W103" s="20"/>
      <c r="X103" s="20"/>
      <c r="Y103" s="20" t="s">
        <v>1192</v>
      </c>
      <c r="Z103" s="17"/>
      <c r="AA103" s="27" t="str">
        <f>VLOOKUP(H103,Hoja1!A$2:G$444,7,0)</f>
        <v>Uso y manejo adecuado de E.P.P., actos y condiciones inseguras</v>
      </c>
      <c r="AB103" s="20"/>
      <c r="AC103" s="206"/>
      <c r="AD103" s="14"/>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5"/>
    </row>
    <row r="104" spans="1:150" s="13" customFormat="1" ht="112.5" customHeight="1">
      <c r="A104" s="230"/>
      <c r="B104" s="230"/>
      <c r="C104" s="206"/>
      <c r="D104" s="214"/>
      <c r="E104" s="217"/>
      <c r="F104" s="217"/>
      <c r="G104" s="28" t="str">
        <f>VLOOKUP(H104,Hoja1!A$1:G$444,2,0)</f>
        <v>Superficies de trabajo irregulares o deslizantes</v>
      </c>
      <c r="H104" s="29" t="s">
        <v>597</v>
      </c>
      <c r="I104" s="28" t="str">
        <f>VLOOKUP(H104,Hoja1!A$2:G$444,3,0)</f>
        <v>Caidas del mismo nivel, fracturas, golpe con objetos, caídas de objetos, obstrucción de rutas de evacuación</v>
      </c>
      <c r="J104" s="18"/>
      <c r="K104" s="28" t="str">
        <f>VLOOKUP(H104,Hoja1!A$2:G$444,4,0)</f>
        <v>N/A</v>
      </c>
      <c r="L104" s="28" t="str">
        <f>VLOOKUP(H104,Hoja1!A$2:G$444,5,0)</f>
        <v>N/A</v>
      </c>
      <c r="M104" s="18">
        <v>2</v>
      </c>
      <c r="N104" s="19">
        <v>2</v>
      </c>
      <c r="O104" s="19">
        <v>25</v>
      </c>
      <c r="P104" s="31">
        <f t="shared" si="33"/>
        <v>4</v>
      </c>
      <c r="Q104" s="31">
        <f t="shared" si="34"/>
        <v>100</v>
      </c>
      <c r="R104" s="38" t="str">
        <f t="shared" si="35"/>
        <v>B-4</v>
      </c>
      <c r="S104" s="133" t="str">
        <f t="shared" si="31"/>
        <v>III</v>
      </c>
      <c r="T104" s="134" t="str">
        <f t="shared" si="36"/>
        <v>Mejorable</v>
      </c>
      <c r="U104" s="203"/>
      <c r="V104" s="28" t="str">
        <f>VLOOKUP(H104,Hoja1!A$2:G$444,6,0)</f>
        <v>Caídas de distinto nivel</v>
      </c>
      <c r="W104" s="20"/>
      <c r="X104" s="20"/>
      <c r="Y104" s="18" t="s">
        <v>1204</v>
      </c>
      <c r="Z104" s="17"/>
      <c r="AA104" s="27" t="str">
        <f>VLOOKUP(H104,Hoja1!A$2:G$444,7,0)</f>
        <v>Pautas Básicas en orden y aseo en el lugar de trabajo, actos y condiciones inseguras</v>
      </c>
      <c r="AB104" s="56"/>
      <c r="AC104" s="206"/>
      <c r="AD104" s="14"/>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5"/>
    </row>
    <row r="105" spans="1:150" s="13" customFormat="1" ht="63.75">
      <c r="A105" s="230"/>
      <c r="B105" s="230"/>
      <c r="C105" s="206"/>
      <c r="D105" s="214"/>
      <c r="E105" s="217"/>
      <c r="F105" s="217"/>
      <c r="G105" s="28" t="str">
        <f>VLOOKUP(H105,Hoja1!A$1:G$444,2,0)</f>
        <v>Atraco, golpiza, atentados y secuestrados</v>
      </c>
      <c r="H105" s="29" t="s">
        <v>57</v>
      </c>
      <c r="I105" s="28" t="str">
        <f>VLOOKUP(H105,Hoja1!A$2:G$444,3,0)</f>
        <v>Estrés, golpes, Secuestros</v>
      </c>
      <c r="J105" s="18"/>
      <c r="K105" s="28" t="str">
        <f>VLOOKUP(H105,Hoja1!A$2:G$444,4,0)</f>
        <v>Inspecciones planeadas e inspecciones no planeadas, procedimientos de programas de seguridad y salud en el trabajo</v>
      </c>
      <c r="L105" s="28" t="str">
        <f>VLOOKUP(H105,Hoja1!A$2:G$444,5,0)</f>
        <v xml:space="preserve">Uniformes Corporativos, Caquetas corporativas, Carnetización
</v>
      </c>
      <c r="M105" s="18">
        <v>2</v>
      </c>
      <c r="N105" s="19">
        <v>3</v>
      </c>
      <c r="O105" s="19">
        <v>25</v>
      </c>
      <c r="P105" s="31">
        <f t="shared" si="33"/>
        <v>6</v>
      </c>
      <c r="Q105" s="31">
        <f t="shared" si="34"/>
        <v>150</v>
      </c>
      <c r="R105" s="38" t="str">
        <f t="shared" si="35"/>
        <v>M-6</v>
      </c>
      <c r="S105" s="133" t="str">
        <f t="shared" si="31"/>
        <v>II</v>
      </c>
      <c r="T105" s="134" t="str">
        <f t="shared" si="36"/>
        <v>No Aceptable o Aceptable Con Control Especifico</v>
      </c>
      <c r="U105" s="203"/>
      <c r="V105" s="28" t="str">
        <f>VLOOKUP(H105,Hoja1!A$2:G$444,6,0)</f>
        <v>Secuestros</v>
      </c>
      <c r="W105" s="20"/>
      <c r="X105" s="20"/>
      <c r="Y105" s="20"/>
      <c r="Z105" s="17"/>
      <c r="AA105" s="28" t="str">
        <f>VLOOKUP(H105,Hoja1!A$2:G$444,7,0)</f>
        <v>N/A</v>
      </c>
      <c r="AB105" s="18" t="s">
        <v>1193</v>
      </c>
      <c r="AC105" s="206"/>
      <c r="AD105" s="14"/>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5"/>
    </row>
    <row r="106" spans="1:150" s="13" customFormat="1" ht="25.5">
      <c r="A106" s="230"/>
      <c r="B106" s="230"/>
      <c r="C106" s="206"/>
      <c r="D106" s="214"/>
      <c r="E106" s="217"/>
      <c r="F106" s="217"/>
      <c r="G106" s="28" t="str">
        <f>VLOOKUP(H106,Hoja1!A$1:G$444,2,0)</f>
        <v>Bacterias</v>
      </c>
      <c r="H106" s="29" t="s">
        <v>113</v>
      </c>
      <c r="I106" s="28" t="str">
        <f>VLOOKUP(H106,Hoja1!A$2:G$444,3,0)</f>
        <v>Infecciones Bacterianas</v>
      </c>
      <c r="J106" s="18"/>
      <c r="K106" s="28" t="str">
        <f>VLOOKUP(H106,Hoja1!A$2:G$444,4,0)</f>
        <v>N/A</v>
      </c>
      <c r="L106" s="28" t="str">
        <f>VLOOKUP(H106,Hoja1!A$2:G$444,5,0)</f>
        <v>Vacunación</v>
      </c>
      <c r="M106" s="18">
        <v>2</v>
      </c>
      <c r="N106" s="19">
        <v>2</v>
      </c>
      <c r="O106" s="19">
        <v>25</v>
      </c>
      <c r="P106" s="31">
        <f t="shared" si="33"/>
        <v>4</v>
      </c>
      <c r="Q106" s="31">
        <f t="shared" si="34"/>
        <v>100</v>
      </c>
      <c r="R106" s="38" t="str">
        <f t="shared" si="35"/>
        <v>B-4</v>
      </c>
      <c r="S106" s="133" t="str">
        <f t="shared" si="31"/>
        <v>III</v>
      </c>
      <c r="T106" s="134" t="str">
        <f t="shared" si="36"/>
        <v>Mejorable</v>
      </c>
      <c r="U106" s="203"/>
      <c r="V106" s="28" t="str">
        <f>VLOOKUP(H106,Hoja1!A$2:G$444,6,0)</f>
        <v xml:space="preserve">Enfermedades Infectocontagiosas
</v>
      </c>
      <c r="W106" s="20"/>
      <c r="X106" s="20"/>
      <c r="Y106" s="20"/>
      <c r="Z106" s="17"/>
      <c r="AA106" s="28" t="str">
        <f>VLOOKUP(H106,Hoja1!A$2:G$444,7,0)</f>
        <v>Autocuidado</v>
      </c>
      <c r="AB106" s="219" t="s">
        <v>1215</v>
      </c>
      <c r="AC106" s="206"/>
      <c r="AD106" s="14"/>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5"/>
    </row>
    <row r="107" spans="1:150" s="13" customFormat="1" ht="25.5">
      <c r="A107" s="230"/>
      <c r="B107" s="230"/>
      <c r="C107" s="206"/>
      <c r="D107" s="214"/>
      <c r="E107" s="217"/>
      <c r="F107" s="217"/>
      <c r="G107" s="28" t="str">
        <f>VLOOKUP(H107,Hoja1!A$1:G$444,2,0)</f>
        <v>Virus</v>
      </c>
      <c r="H107" s="29" t="s">
        <v>122</v>
      </c>
      <c r="I107" s="28" t="str">
        <f>VLOOKUP(H107,Hoja1!A$2:G$444,3,0)</f>
        <v>Infecciones Virales</v>
      </c>
      <c r="J107" s="18"/>
      <c r="K107" s="28" t="str">
        <f>VLOOKUP(H107,Hoja1!A$2:G$444,4,0)</f>
        <v>N/A</v>
      </c>
      <c r="L107" s="28" t="str">
        <f>VLOOKUP(H107,Hoja1!A$2:G$444,5,0)</f>
        <v>Vacunación</v>
      </c>
      <c r="M107" s="18">
        <v>2</v>
      </c>
      <c r="N107" s="19">
        <v>2</v>
      </c>
      <c r="O107" s="19">
        <v>25</v>
      </c>
      <c r="P107" s="31">
        <f t="shared" si="33"/>
        <v>4</v>
      </c>
      <c r="Q107" s="31">
        <f t="shared" si="34"/>
        <v>100</v>
      </c>
      <c r="R107" s="38" t="str">
        <f t="shared" si="35"/>
        <v>B-4</v>
      </c>
      <c r="S107" s="133" t="str">
        <f t="shared" si="31"/>
        <v>III</v>
      </c>
      <c r="T107" s="134" t="str">
        <f t="shared" si="36"/>
        <v>Mejorable</v>
      </c>
      <c r="U107" s="203"/>
      <c r="V107" s="28" t="str">
        <f>VLOOKUP(H107,Hoja1!A$2:G$444,6,0)</f>
        <v xml:space="preserve">Enfermedades Infectocontagiosas
</v>
      </c>
      <c r="W107" s="20"/>
      <c r="X107" s="20"/>
      <c r="Y107" s="20"/>
      <c r="Z107" s="17"/>
      <c r="AA107" s="28" t="str">
        <f>VLOOKUP(H107,Hoja1!A$2:G$444,7,0)</f>
        <v>Autocuidado</v>
      </c>
      <c r="AB107" s="203"/>
      <c r="AC107" s="206"/>
      <c r="AD107" s="14"/>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5"/>
    </row>
    <row r="108" spans="1:150" s="13" customFormat="1" ht="51">
      <c r="A108" s="230"/>
      <c r="B108" s="230"/>
      <c r="C108" s="206"/>
      <c r="D108" s="214"/>
      <c r="E108" s="217"/>
      <c r="F108" s="217"/>
      <c r="G108" s="28" t="str">
        <f>VLOOKUP(H108,Hoja1!A$1:G$444,2,0)</f>
        <v>INFRAROJA, ULTRAVIOLETA, VISIBLE, RADIOFRECUENCIA, MICROONDAS, LASER</v>
      </c>
      <c r="H108" s="29" t="s">
        <v>67</v>
      </c>
      <c r="I108" s="28" t="str">
        <f>VLOOKUP(H108,Hoja1!A$2:G$444,3,0)</f>
        <v>CÁNCER, LESIONES DÉRMICAS Y OCULARES</v>
      </c>
      <c r="J108" s="18"/>
      <c r="K108" s="28" t="str">
        <f>VLOOKUP(H108,Hoja1!A$2:G$444,4,0)</f>
        <v>Inspecciones planeadas e inspecciones no planeadas, procedimientos de programas de seguridad y salud en el trabajo</v>
      </c>
      <c r="L108" s="28" t="str">
        <f>VLOOKUP(H108,Hoja1!A$2:G$444,5,0)</f>
        <v>PROGRAMA BLOQUEADOR SOLAR</v>
      </c>
      <c r="M108" s="18">
        <v>2</v>
      </c>
      <c r="N108" s="19">
        <v>3</v>
      </c>
      <c r="O108" s="19">
        <v>10</v>
      </c>
      <c r="P108" s="31">
        <f t="shared" si="33"/>
        <v>6</v>
      </c>
      <c r="Q108" s="31">
        <f t="shared" si="34"/>
        <v>60</v>
      </c>
      <c r="R108" s="38" t="str">
        <f t="shared" si="35"/>
        <v>M-6</v>
      </c>
      <c r="S108" s="133" t="str">
        <f t="shared" si="31"/>
        <v>III</v>
      </c>
      <c r="T108" s="134" t="str">
        <f t="shared" si="36"/>
        <v>Mejorable</v>
      </c>
      <c r="U108" s="203"/>
      <c r="V108" s="28" t="str">
        <f>VLOOKUP(H108,Hoja1!A$2:G$444,6,0)</f>
        <v>CÁNCER</v>
      </c>
      <c r="W108" s="20"/>
      <c r="X108" s="20"/>
      <c r="Y108" s="20"/>
      <c r="Z108" s="17"/>
      <c r="AA108" s="28" t="str">
        <f>VLOOKUP(H108,Hoja1!A$2:G$444,7,0)</f>
        <v>N/A</v>
      </c>
      <c r="AB108" s="18" t="s">
        <v>1195</v>
      </c>
      <c r="AC108" s="206"/>
      <c r="AD108" s="14"/>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5"/>
    </row>
    <row r="109" spans="1:150" s="13" customFormat="1" ht="25.5">
      <c r="A109" s="230"/>
      <c r="B109" s="230"/>
      <c r="C109" s="206"/>
      <c r="D109" s="214"/>
      <c r="E109" s="217"/>
      <c r="F109" s="217"/>
      <c r="G109" s="28" t="str">
        <f>VLOOKUP(H109,Hoja1!A$1:G$444,2,0)</f>
        <v>CONCENTRACIÓN EN ACTIVIDADES DE ALTO DESEMPEÑO MENTAL</v>
      </c>
      <c r="H109" s="29" t="s">
        <v>72</v>
      </c>
      <c r="I109" s="28" t="str">
        <f>VLOOKUP(H109,Hoja1!A$2:G$444,3,0)</f>
        <v>ESTRÉS, CEFALEA, IRRITABILIDAD</v>
      </c>
      <c r="J109" s="18"/>
      <c r="K109" s="28" t="str">
        <f>VLOOKUP(H109,Hoja1!A$2:G$444,4,0)</f>
        <v>N/A</v>
      </c>
      <c r="L109" s="28" t="str">
        <f>VLOOKUP(H109,Hoja1!A$2:G$444,5,0)</f>
        <v>PVE PSICOSOCIAL</v>
      </c>
      <c r="M109" s="18">
        <v>2</v>
      </c>
      <c r="N109" s="19">
        <v>3</v>
      </c>
      <c r="O109" s="19">
        <v>10</v>
      </c>
      <c r="P109" s="31">
        <f t="shared" si="33"/>
        <v>6</v>
      </c>
      <c r="Q109" s="31">
        <f t="shared" si="34"/>
        <v>60</v>
      </c>
      <c r="R109" s="38" t="str">
        <f t="shared" si="35"/>
        <v>M-6</v>
      </c>
      <c r="S109" s="133" t="str">
        <f t="shared" si="31"/>
        <v>III</v>
      </c>
      <c r="T109" s="134" t="str">
        <f t="shared" si="36"/>
        <v>Mejorable</v>
      </c>
      <c r="U109" s="203"/>
      <c r="V109" s="28" t="str">
        <f>VLOOKUP(H109,Hoja1!A$2:G$444,6,0)</f>
        <v>ESTRÉS</v>
      </c>
      <c r="W109" s="20"/>
      <c r="X109" s="20"/>
      <c r="Y109" s="20"/>
      <c r="Z109" s="17"/>
      <c r="AA109" s="28" t="s">
        <v>1196</v>
      </c>
      <c r="AB109" s="20" t="s">
        <v>1197</v>
      </c>
      <c r="AC109" s="206"/>
      <c r="AD109" s="14"/>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5"/>
    </row>
    <row r="110" spans="1:150" s="13" customFormat="1" ht="25.5">
      <c r="A110" s="230"/>
      <c r="B110" s="230"/>
      <c r="C110" s="206"/>
      <c r="D110" s="214"/>
      <c r="E110" s="217"/>
      <c r="F110" s="217"/>
      <c r="G110" s="28" t="str">
        <f>VLOOKUP(H110,Hoja1!A$1:G$444,2,0)</f>
        <v>NATURALEZA DE LA TAREA</v>
      </c>
      <c r="H110" s="29" t="s">
        <v>76</v>
      </c>
      <c r="I110" s="28" t="str">
        <f>VLOOKUP(H110,Hoja1!A$2:G$444,3,0)</f>
        <v>ESTRÉS,  TRANSTORNOS DEL SUEÑO</v>
      </c>
      <c r="J110" s="18"/>
      <c r="K110" s="28" t="str">
        <f>VLOOKUP(H110,Hoja1!A$2:G$444,4,0)</f>
        <v>N/A</v>
      </c>
      <c r="L110" s="28" t="str">
        <f>VLOOKUP(H110,Hoja1!A$2:G$444,5,0)</f>
        <v>PVE PSICOSOCIAL</v>
      </c>
      <c r="M110" s="18">
        <v>2</v>
      </c>
      <c r="N110" s="19">
        <v>3</v>
      </c>
      <c r="O110" s="19">
        <v>10</v>
      </c>
      <c r="P110" s="31">
        <f t="shared" si="33"/>
        <v>6</v>
      </c>
      <c r="Q110" s="31">
        <f t="shared" si="34"/>
        <v>60</v>
      </c>
      <c r="R110" s="38" t="str">
        <f t="shared" si="35"/>
        <v>M-6</v>
      </c>
      <c r="S110" s="133" t="str">
        <f t="shared" si="31"/>
        <v>III</v>
      </c>
      <c r="T110" s="134" t="str">
        <f t="shared" si="36"/>
        <v>Mejorable</v>
      </c>
      <c r="U110" s="203"/>
      <c r="V110" s="28" t="str">
        <f>VLOOKUP(H110,Hoja1!A$2:G$444,6,0)</f>
        <v>ESTRÉS</v>
      </c>
      <c r="W110" s="20"/>
      <c r="X110" s="20"/>
      <c r="Y110" s="20"/>
      <c r="Z110" s="17"/>
      <c r="AA110" s="28" t="s">
        <v>1196</v>
      </c>
      <c r="AB110" s="20" t="s">
        <v>1197</v>
      </c>
      <c r="AC110" s="206"/>
      <c r="AD110" s="14"/>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5"/>
    </row>
    <row r="111" spans="1:150" s="13" customFormat="1" ht="51">
      <c r="A111" s="230"/>
      <c r="B111" s="230"/>
      <c r="C111" s="206"/>
      <c r="D111" s="214"/>
      <c r="E111" s="217"/>
      <c r="F111" s="217"/>
      <c r="G111" s="28" t="str">
        <f>VLOOKUP(H111,Hoja1!A$1:G$444,2,0)</f>
        <v>SISMOS, INCENDIOS, INUNDACIONES, TERREMOTOS, VENDAVALES, DERRUMBE</v>
      </c>
      <c r="H111" s="29" t="s">
        <v>62</v>
      </c>
      <c r="I111" s="28" t="str">
        <f>VLOOKUP(H111,Hoja1!A$2:G$444,3,0)</f>
        <v>SISMOS, INCENDIOS, INUNDACIONES, TERREMOTOS, VENDAVALES</v>
      </c>
      <c r="J111" s="18"/>
      <c r="K111" s="28" t="str">
        <f>VLOOKUP(H111,Hoja1!A$2:G$444,4,0)</f>
        <v>Inspecciones planeadas e inspecciones no planeadas, procedimientos de programas de seguridad y salud en el trabajo</v>
      </c>
      <c r="L111" s="28" t="str">
        <f>VLOOKUP(H111,Hoja1!A$2:G$444,5,0)</f>
        <v>BRIGADAS DE EMERGENCIAS</v>
      </c>
      <c r="M111" s="18">
        <v>2</v>
      </c>
      <c r="N111" s="19">
        <v>1</v>
      </c>
      <c r="O111" s="19">
        <v>100</v>
      </c>
      <c r="P111" s="31">
        <f t="shared" si="33"/>
        <v>2</v>
      </c>
      <c r="Q111" s="31">
        <f t="shared" si="34"/>
        <v>200</v>
      </c>
      <c r="R111" s="38" t="str">
        <f t="shared" si="35"/>
        <v>B-2</v>
      </c>
      <c r="S111" s="133" t="str">
        <f t="shared" si="31"/>
        <v>II</v>
      </c>
      <c r="T111" s="134" t="str">
        <f t="shared" si="36"/>
        <v>No Aceptable o Aceptable Con Control Especifico</v>
      </c>
      <c r="U111" s="203"/>
      <c r="V111" s="28" t="str">
        <f>VLOOKUP(H111,Hoja1!A$2:G$444,6,0)</f>
        <v>MUERTE</v>
      </c>
      <c r="W111" s="20"/>
      <c r="X111" s="20"/>
      <c r="Y111" s="20"/>
      <c r="Z111" s="17"/>
      <c r="AA111" s="27" t="str">
        <f>VLOOKUP(H111,Hoja1!A$2:G$444,7,0)</f>
        <v>ENTRENAMIENTO DE LA BRIGADA; DIVULGACIÓN DE PLAN DE EMERGENCIA</v>
      </c>
      <c r="AB111" s="20" t="s">
        <v>1198</v>
      </c>
      <c r="AC111" s="206"/>
      <c r="AD111" s="14"/>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5"/>
    </row>
    <row r="112" spans="1:150" s="13" customFormat="1" ht="51">
      <c r="A112" s="230"/>
      <c r="B112" s="230"/>
      <c r="C112" s="206"/>
      <c r="D112" s="214"/>
      <c r="E112" s="217"/>
      <c r="F112" s="217"/>
      <c r="G112" s="28" t="str">
        <f>VLOOKUP(H112,Hoja1!A$1:G$444,2,0)</f>
        <v>SISMOS, INCENDIOS, INUNDACIONES, TERREMOTOS, VENDAVALES, DERRUMBE</v>
      </c>
      <c r="H112" s="29" t="s">
        <v>632</v>
      </c>
      <c r="I112" s="28" t="str">
        <f>VLOOKUP(H112,Hoja1!A$2:G$444,3,0)</f>
        <v>SISMOS, INCENDIOS, INUNDACIONES, TERREMOTOS, VENDAVALES</v>
      </c>
      <c r="J112" s="82"/>
      <c r="K112" s="28" t="str">
        <f>VLOOKUP(H112,Hoja1!A$2:G$444,4,0)</f>
        <v>Inspecciones planeadas e inspecciones no planeadas, procedimientos de programas de seguridad y salud en el trabajo</v>
      </c>
      <c r="L112" s="28" t="str">
        <f>VLOOKUP(H112,Hoja1!A$2:G$444,5,0)</f>
        <v>BRIGADAS DE EMERGENCIAS</v>
      </c>
      <c r="M112" s="82">
        <v>2</v>
      </c>
      <c r="N112" s="83">
        <v>2</v>
      </c>
      <c r="O112" s="83">
        <v>25</v>
      </c>
      <c r="P112" s="31">
        <f t="shared" si="33"/>
        <v>4</v>
      </c>
      <c r="Q112" s="31">
        <f t="shared" si="34"/>
        <v>100</v>
      </c>
      <c r="R112" s="85" t="str">
        <f t="shared" si="35"/>
        <v>B-4</v>
      </c>
      <c r="S112" s="135" t="str">
        <f t="shared" si="31"/>
        <v>III</v>
      </c>
      <c r="T112" s="136" t="str">
        <f t="shared" si="36"/>
        <v>Mejorable</v>
      </c>
      <c r="U112" s="203"/>
      <c r="V112" s="60" t="str">
        <f>VLOOKUP(H112,Hoja1!A$2:G$444,6,0)</f>
        <v>MUERTE</v>
      </c>
      <c r="W112" s="86"/>
      <c r="X112" s="86"/>
      <c r="Y112" s="86"/>
      <c r="Z112" s="87"/>
      <c r="AA112" s="27" t="str">
        <f>VLOOKUP(H112,Hoja1!A$2:G$444,7,0)</f>
        <v>ENTRENAMIENTO DE LA BRIGADA; DIVULGACIÓN DE PLAN DE EMERGENCIA</v>
      </c>
      <c r="AB112" s="86" t="s">
        <v>1199</v>
      </c>
      <c r="AC112" s="206"/>
      <c r="AD112" s="14"/>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5"/>
    </row>
    <row r="113" spans="1:150" s="13" customFormat="1" ht="39" thickBot="1">
      <c r="A113" s="230"/>
      <c r="B113" s="230"/>
      <c r="C113" s="206"/>
      <c r="D113" s="214"/>
      <c r="E113" s="217"/>
      <c r="F113" s="217"/>
      <c r="G113" s="60" t="str">
        <f>VLOOKUP(H113,Hoja1!A$1:G$444,2,0)</f>
        <v>ATENCIÓN AL PÚBLICO</v>
      </c>
      <c r="H113" s="62" t="s">
        <v>448</v>
      </c>
      <c r="I113" s="60" t="str">
        <f>VLOOKUP(H113,Hoja1!A$2:G$444,3,0)</f>
        <v>ESTRÉS, ENFERMEDADES DIGESTIVAS, IRRITABILIDAD, TRANSTORNOS DEL SUEÑO</v>
      </c>
      <c r="J113" s="82"/>
      <c r="K113" s="60" t="str">
        <f>VLOOKUP(H113,Hoja1!A$2:G$444,4,0)</f>
        <v>N/A</v>
      </c>
      <c r="L113" s="60" t="str">
        <f>VLOOKUP(H113,Hoja1!A$2:G$444,5,0)</f>
        <v>PVE PSICOSOCIAL</v>
      </c>
      <c r="M113" s="82">
        <v>2</v>
      </c>
      <c r="N113" s="83">
        <v>2</v>
      </c>
      <c r="O113" s="83">
        <v>10</v>
      </c>
      <c r="P113" s="84">
        <f t="shared" si="33"/>
        <v>4</v>
      </c>
      <c r="Q113" s="84">
        <f t="shared" si="34"/>
        <v>40</v>
      </c>
      <c r="R113" s="85" t="str">
        <f t="shared" si="35"/>
        <v>B-4</v>
      </c>
      <c r="S113" s="135" t="str">
        <f aca="true" t="shared" si="37" ref="S113:S130">IF(Q113&lt;=20,"IV",IF(Q113&lt;=120,"III",IF(Q113&lt;=500,"II",IF(Q113&lt;=4000,"I"))))</f>
        <v>III</v>
      </c>
      <c r="T113" s="136" t="str">
        <f t="shared" si="36"/>
        <v>Mejorable</v>
      </c>
      <c r="U113" s="203"/>
      <c r="V113" s="60" t="str">
        <f>VLOOKUP(H113,Hoja1!A$2:G$444,6,0)</f>
        <v>ESTRÉS</v>
      </c>
      <c r="W113" s="86"/>
      <c r="X113" s="86"/>
      <c r="Y113" s="86"/>
      <c r="Z113" s="87"/>
      <c r="AA113" s="59" t="str">
        <f>VLOOKUP(H113,Hoja1!A$2:G$444,7,0)</f>
        <v>RESOLUCIÓN DE CONFLICTOS; COMUNICACIÓN ASERTIVA; SERVICIO AL CLIENTE</v>
      </c>
      <c r="AB113" s="86" t="s">
        <v>1197</v>
      </c>
      <c r="AC113" s="206"/>
      <c r="AD113" s="14"/>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5"/>
    </row>
    <row r="114" spans="1:150" s="13" customFormat="1" ht="159" customHeight="1">
      <c r="A114" s="230"/>
      <c r="B114" s="230"/>
      <c r="C114" s="208" t="str">
        <f>VLOOKUP(E114,Hoja2!A$2:C$81,2,0)</f>
        <v>Dar soporte en Ia elaboración de registros e informes y en la ejecución de actividades del area con el fin de contribuir al curnplimiento de los objetivos establecidos por la misma.</v>
      </c>
      <c r="D114" s="226" t="str">
        <f>VLOOKUP(E114,Hoja2!A$2:C$81,3,0)</f>
        <v>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v>
      </c>
      <c r="E114" s="223" t="s">
        <v>1021</v>
      </c>
      <c r="F114" s="223" t="s">
        <v>1187</v>
      </c>
      <c r="G114" s="89" t="str">
        <f>VLOOKUP(H114,Hoja1!A$1:G$444,2,0)</f>
        <v>Forzadas, Prolongadas</v>
      </c>
      <c r="H114" s="88" t="s">
        <v>40</v>
      </c>
      <c r="I114" s="89" t="str">
        <f>VLOOKUP(H114,Hoja1!A$2:G$444,3,0)</f>
        <v xml:space="preserve">Lesiones osteomusculares, lesiones osteoarticulares
</v>
      </c>
      <c r="J114" s="90"/>
      <c r="K114" s="89" t="str">
        <f>VLOOKUP(H114,Hoja1!A$2:G$444,4,0)</f>
        <v>Inspecciones planeadas e inspecciones no planeadas, procedimientos de programas de seguridad y salud en el trabajo</v>
      </c>
      <c r="L114" s="89" t="str">
        <f>VLOOKUP(H114,Hoja1!A$2:G$444,5,0)</f>
        <v>PVE Biomecánico, programa pausas activas, exámenes periódicos, recomendaciones, control de posturas</v>
      </c>
      <c r="M114" s="90">
        <v>2</v>
      </c>
      <c r="N114" s="91">
        <v>3</v>
      </c>
      <c r="O114" s="91">
        <v>10</v>
      </c>
      <c r="P114" s="91">
        <f>M114*N114</f>
        <v>6</v>
      </c>
      <c r="Q114" s="91">
        <f>O114*P114</f>
        <v>60</v>
      </c>
      <c r="R114" s="88" t="str">
        <f>IF(P114=40,"MA-40",IF(P114=30,"MA-30",IF(P114=20,"A-20",IF(P114=10,"A-10",IF(P114=24,"MA-24",IF(P114=18,"A-18",IF(P114=12,"A-12",IF(P114=6,"M-6",IF(P114=8,"M-8",IF(P114=6,"M-6",IF(P114=4,"B-4",IF(P114=2,"B-2",))))))))))))</f>
        <v>M-6</v>
      </c>
      <c r="S114" s="92" t="str">
        <f t="shared" si="37"/>
        <v>III</v>
      </c>
      <c r="T114" s="93" t="str">
        <f>IF(S114=0,"",IF(S114="IV","Aceptable",IF(S114="III","Mejorable",IF(S114="II","No Aceptable o Aceptable Con Control Especifico",IF(S114="I","No Aceptable","")))))</f>
        <v>Mejorable</v>
      </c>
      <c r="U114" s="203"/>
      <c r="V114" s="89" t="str">
        <f>VLOOKUP(H114,Hoja1!A$2:G$444,6,0)</f>
        <v>Enfermedades Osteomusculares</v>
      </c>
      <c r="W114" s="94"/>
      <c r="X114" s="94"/>
      <c r="Y114" s="94"/>
      <c r="Z114" s="95"/>
      <c r="AA114" s="89" t="str">
        <f>VLOOKUP(H114,Hoja1!A$2:G$444,7,0)</f>
        <v>Prevención en lesiones osteomusculares, líderes de pausas activas</v>
      </c>
      <c r="AB114" s="232" t="s">
        <v>1191</v>
      </c>
      <c r="AC114" s="208" t="s">
        <v>1190</v>
      </c>
      <c r="AD114" s="14"/>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5"/>
    </row>
    <row r="115" spans="1:150" s="13" customFormat="1" ht="38.25">
      <c r="A115" s="230"/>
      <c r="B115" s="230"/>
      <c r="C115" s="209"/>
      <c r="D115" s="227"/>
      <c r="E115" s="224"/>
      <c r="F115" s="224"/>
      <c r="G115" s="97" t="str">
        <f>VLOOKUP(H115,Hoja1!A$1:G$444,2,0)</f>
        <v>Movimientos repetitivos, Miembros Superiores</v>
      </c>
      <c r="H115" s="96" t="s">
        <v>47</v>
      </c>
      <c r="I115" s="97" t="str">
        <f>VLOOKUP(H115,Hoja1!A$2:G$444,3,0)</f>
        <v>Lesiones Musculoesqueléticas</v>
      </c>
      <c r="J115" s="98"/>
      <c r="K115" s="97" t="str">
        <f>VLOOKUP(H115,Hoja1!A$2:G$444,4,0)</f>
        <v>N/A</v>
      </c>
      <c r="L115" s="97" t="str">
        <f>VLOOKUP(H115,Hoja1!A$2:G$444,5,0)</f>
        <v>PVE BIomécanico, programa pausas activas, examenes periódicos, recomendaicones, control de posturas</v>
      </c>
      <c r="M115" s="98">
        <v>2</v>
      </c>
      <c r="N115" s="99">
        <v>3</v>
      </c>
      <c r="O115" s="99">
        <v>10</v>
      </c>
      <c r="P115" s="100">
        <f aca="true" t="shared" si="38" ref="P115:P130">M115*N115</f>
        <v>6</v>
      </c>
      <c r="Q115" s="100">
        <f aca="true" t="shared" si="39" ref="Q115:Q130">O115*P115</f>
        <v>60</v>
      </c>
      <c r="R115" s="101" t="str">
        <f aca="true" t="shared" si="40" ref="R115:R130">IF(P115=40,"MA-40",IF(P115=30,"MA-30",IF(P115=20,"A-20",IF(P115=10,"A-10",IF(P115=24,"MA-24",IF(P115=18,"A-18",IF(P115=12,"A-12",IF(P115=6,"M-6",IF(P115=8,"M-8",IF(P115=6,"M-6",IF(P115=4,"B-4",IF(P115=2,"B-2",))))))))))))</f>
        <v>M-6</v>
      </c>
      <c r="S115" s="102" t="str">
        <f t="shared" si="37"/>
        <v>III</v>
      </c>
      <c r="T115" s="103" t="str">
        <f aca="true" t="shared" si="41" ref="T115:T130">IF(S115=0,"",IF(S115="IV","Aceptable",IF(S115="III","Mejorable",IF(S115="II","No Aceptable o Aceptable Con Control Especifico",IF(S115="I","No Aceptable","")))))</f>
        <v>Mejorable</v>
      </c>
      <c r="U115" s="203"/>
      <c r="V115" s="97" t="str">
        <f>VLOOKUP(H115,Hoja1!A$2:G$444,6,0)</f>
        <v>Enfermedades musculoesqueleticas</v>
      </c>
      <c r="W115" s="104"/>
      <c r="X115" s="104"/>
      <c r="Y115" s="104"/>
      <c r="Z115" s="105"/>
      <c r="AA115" s="97" t="str">
        <f>VLOOKUP(H115,Hoja1!A$2:G$444,7,0)</f>
        <v>Prevención en lesiones osteomusculares, líderes de pausas activas</v>
      </c>
      <c r="AB115" s="222"/>
      <c r="AC115" s="209"/>
      <c r="AD115" s="14"/>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5"/>
    </row>
    <row r="116" spans="1:150" s="13" customFormat="1" ht="38.25">
      <c r="A116" s="230"/>
      <c r="B116" s="230"/>
      <c r="C116" s="209"/>
      <c r="D116" s="227"/>
      <c r="E116" s="224"/>
      <c r="F116" s="224"/>
      <c r="G116" s="97" t="str">
        <f>VLOOKUP(H116,Hoja1!A$1:G$444,2,0)</f>
        <v>Higiene Muscular</v>
      </c>
      <c r="H116" s="96" t="s">
        <v>483</v>
      </c>
      <c r="I116" s="97" t="str">
        <f>VLOOKUP(H116,Hoja1!A$2:G$444,3,0)</f>
        <v>Lesiones Musculoesqueléticas</v>
      </c>
      <c r="J116" s="98"/>
      <c r="K116" s="97" t="str">
        <f>VLOOKUP(H116,Hoja1!A$2:G$444,4,0)</f>
        <v>N/A</v>
      </c>
      <c r="L116" s="97" t="str">
        <f>VLOOKUP(H116,Hoja1!A$2:G$444,5,0)</f>
        <v>N/A</v>
      </c>
      <c r="M116" s="98">
        <v>2</v>
      </c>
      <c r="N116" s="99">
        <v>3</v>
      </c>
      <c r="O116" s="99">
        <v>10</v>
      </c>
      <c r="P116" s="100">
        <f t="shared" si="38"/>
        <v>6</v>
      </c>
      <c r="Q116" s="100">
        <f t="shared" si="39"/>
        <v>60</v>
      </c>
      <c r="R116" s="101" t="str">
        <f t="shared" si="40"/>
        <v>M-6</v>
      </c>
      <c r="S116" s="102" t="str">
        <f t="shared" si="37"/>
        <v>III</v>
      </c>
      <c r="T116" s="103" t="str">
        <f t="shared" si="41"/>
        <v>Mejorable</v>
      </c>
      <c r="U116" s="203"/>
      <c r="V116" s="97" t="str">
        <f>VLOOKUP(H116,Hoja1!A$2:G$444,6,0)</f>
        <v xml:space="preserve">Enfermedades Osteomusculares
</v>
      </c>
      <c r="W116" s="104"/>
      <c r="X116" s="104"/>
      <c r="Y116" s="104"/>
      <c r="Z116" s="105"/>
      <c r="AA116" s="106" t="str">
        <f>VLOOKUP(H116,Hoja1!A$2:G$444,7,0)</f>
        <v>Prevención en lesiones osteomusculares, líderes de pausas activas</v>
      </c>
      <c r="AB116" s="221"/>
      <c r="AC116" s="209"/>
      <c r="AD116" s="14"/>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5"/>
    </row>
    <row r="117" spans="1:150" s="13" customFormat="1" ht="51">
      <c r="A117" s="230"/>
      <c r="B117" s="230"/>
      <c r="C117" s="209"/>
      <c r="D117" s="227"/>
      <c r="E117" s="224"/>
      <c r="F117" s="224"/>
      <c r="G117" s="97" t="str">
        <f>VLOOKUP(H117,Hoja1!A$1:G$444,2,0)</f>
        <v>Atropellamiento, Envestir</v>
      </c>
      <c r="H117" s="96" t="s">
        <v>1194</v>
      </c>
      <c r="I117" s="97" t="str">
        <f>VLOOKUP(H117,Hoja1!A$2:G$444,3,0)</f>
        <v>Lesiones, pérdidas materiales, muerte</v>
      </c>
      <c r="J117" s="98"/>
      <c r="K117" s="97" t="str">
        <f>VLOOKUP(H117,Hoja1!A$2:G$444,4,0)</f>
        <v>Inspecciones planeadas e inspecciones no planeadas, procedimientos de programas de seguridad y salud en el trabajo</v>
      </c>
      <c r="L117" s="97" t="str">
        <f>VLOOKUP(H117,Hoja1!A$2:G$444,5,0)</f>
        <v>Programa de seguridad vial, señalización</v>
      </c>
      <c r="M117" s="98">
        <v>2</v>
      </c>
      <c r="N117" s="99">
        <v>3</v>
      </c>
      <c r="O117" s="99">
        <v>60</v>
      </c>
      <c r="P117" s="100">
        <f t="shared" si="38"/>
        <v>6</v>
      </c>
      <c r="Q117" s="100">
        <f t="shared" si="39"/>
        <v>360</v>
      </c>
      <c r="R117" s="101" t="str">
        <f t="shared" si="40"/>
        <v>M-6</v>
      </c>
      <c r="S117" s="102" t="str">
        <f t="shared" si="37"/>
        <v>II</v>
      </c>
      <c r="T117" s="103" t="str">
        <f t="shared" si="41"/>
        <v>No Aceptable o Aceptable Con Control Especifico</v>
      </c>
      <c r="U117" s="203"/>
      <c r="V117" s="97" t="str">
        <f>VLOOKUP(H117,Hoja1!A$2:G$444,6,0)</f>
        <v>Muerte</v>
      </c>
      <c r="W117" s="104"/>
      <c r="X117" s="104"/>
      <c r="Y117" s="104"/>
      <c r="Z117" s="105"/>
      <c r="AA117" s="106" t="str">
        <f>VLOOKUP(H117,Hoja1!A$2:G$444,7,0)</f>
        <v>Seguridad vial y manejo defensivo, aseguramiento de áreas de trabajo</v>
      </c>
      <c r="AB117" s="104"/>
      <c r="AC117" s="209"/>
      <c r="AD117" s="14"/>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5"/>
    </row>
    <row r="118" spans="1:150" s="13" customFormat="1" ht="63.75">
      <c r="A118" s="230"/>
      <c r="B118" s="230"/>
      <c r="C118" s="209"/>
      <c r="D118" s="227"/>
      <c r="E118" s="224"/>
      <c r="F118" s="224"/>
      <c r="G118" s="97" t="str">
        <f>VLOOKUP(H118,Hoja1!A$1:G$444,2,0)</f>
        <v>Inadecuadas conexiones eléctricas-saturación en tomas de energía</v>
      </c>
      <c r="H118" s="96" t="s">
        <v>566</v>
      </c>
      <c r="I118" s="97" t="str">
        <f>VLOOKUP(H118,Hoja1!A$2:G$444,3,0)</f>
        <v>Quemaduras, electrocución, muerte</v>
      </c>
      <c r="J118" s="98"/>
      <c r="K118" s="97" t="str">
        <f>VLOOKUP(H118,Hoja1!A$2:G$444,4,0)</f>
        <v>Inspecciones planeadas e inspecciones no planeadas, procedimientos de programas de seguridad y salud en el trabajo</v>
      </c>
      <c r="L118" s="97" t="str">
        <f>VLOOKUP(H118,Hoja1!A$2:G$444,5,0)</f>
        <v>E.P.P. Bota dieléctrica, Casco dieléctrico</v>
      </c>
      <c r="M118" s="98">
        <v>2</v>
      </c>
      <c r="N118" s="99">
        <v>2</v>
      </c>
      <c r="O118" s="99">
        <v>25</v>
      </c>
      <c r="P118" s="100">
        <f t="shared" si="38"/>
        <v>4</v>
      </c>
      <c r="Q118" s="100">
        <f t="shared" si="39"/>
        <v>100</v>
      </c>
      <c r="R118" s="101" t="str">
        <f t="shared" si="40"/>
        <v>B-4</v>
      </c>
      <c r="S118" s="102" t="str">
        <f t="shared" si="37"/>
        <v>III</v>
      </c>
      <c r="T118" s="103" t="str">
        <f t="shared" si="41"/>
        <v>Mejorable</v>
      </c>
      <c r="U118" s="203"/>
      <c r="V118" s="97" t="str">
        <f>VLOOKUP(H118,Hoja1!A$2:G$444,6,0)</f>
        <v>Muerte</v>
      </c>
      <c r="W118" s="104"/>
      <c r="X118" s="104"/>
      <c r="Y118" s="104" t="s">
        <v>1192</v>
      </c>
      <c r="Z118" s="105"/>
      <c r="AA118" s="106" t="str">
        <f>VLOOKUP(H118,Hoja1!A$2:G$444,7,0)</f>
        <v>Uso y manejo adecuado de E.P.P., actos y condiciones inseguras</v>
      </c>
      <c r="AB118" s="220" t="s">
        <v>1215</v>
      </c>
      <c r="AC118" s="209"/>
      <c r="AD118" s="14"/>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5"/>
    </row>
    <row r="119" spans="1:150" s="13" customFormat="1" ht="102">
      <c r="A119" s="230"/>
      <c r="B119" s="230"/>
      <c r="C119" s="209"/>
      <c r="D119" s="227"/>
      <c r="E119" s="224"/>
      <c r="F119" s="224"/>
      <c r="G119" s="97" t="str">
        <f>VLOOKUP(H119,Hoja1!A$1:G$444,2,0)</f>
        <v>Superficies de trabajo irregulares o deslizantes</v>
      </c>
      <c r="H119" s="96" t="s">
        <v>597</v>
      </c>
      <c r="I119" s="97" t="str">
        <f>VLOOKUP(H119,Hoja1!A$2:G$444,3,0)</f>
        <v>Caidas del mismo nivel, fracturas, golpe con objetos, caídas de objetos, obstrucción de rutas de evacuación</v>
      </c>
      <c r="J119" s="98"/>
      <c r="K119" s="97" t="str">
        <f>VLOOKUP(H119,Hoja1!A$2:G$444,4,0)</f>
        <v>N/A</v>
      </c>
      <c r="L119" s="97" t="str">
        <f>VLOOKUP(H119,Hoja1!A$2:G$444,5,0)</f>
        <v>N/A</v>
      </c>
      <c r="M119" s="98">
        <v>2</v>
      </c>
      <c r="N119" s="99">
        <v>2</v>
      </c>
      <c r="O119" s="99">
        <v>25</v>
      </c>
      <c r="P119" s="100">
        <f t="shared" si="38"/>
        <v>4</v>
      </c>
      <c r="Q119" s="100">
        <f t="shared" si="39"/>
        <v>100</v>
      </c>
      <c r="R119" s="101" t="str">
        <f t="shared" si="40"/>
        <v>B-4</v>
      </c>
      <c r="S119" s="102" t="str">
        <f t="shared" si="37"/>
        <v>III</v>
      </c>
      <c r="T119" s="103" t="str">
        <f t="shared" si="41"/>
        <v>Mejorable</v>
      </c>
      <c r="U119" s="203"/>
      <c r="V119" s="97" t="str">
        <f>VLOOKUP(H119,Hoja1!A$2:G$444,6,0)</f>
        <v>Caídas de distinto nivel</v>
      </c>
      <c r="W119" s="104"/>
      <c r="X119" s="104"/>
      <c r="Y119" s="98" t="s">
        <v>1204</v>
      </c>
      <c r="Z119" s="105"/>
      <c r="AA119" s="106" t="str">
        <f>VLOOKUP(H119,Hoja1!A$2:G$444,7,0)</f>
        <v>Pautas Básicas en orden y aseo en el lugar de trabajo, actos y condiciones inseguras</v>
      </c>
      <c r="AB119" s="221"/>
      <c r="AC119" s="209"/>
      <c r="AD119" s="14"/>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5"/>
    </row>
    <row r="120" spans="1:29" ht="63.75">
      <c r="A120" s="230"/>
      <c r="B120" s="230"/>
      <c r="C120" s="209"/>
      <c r="D120" s="227"/>
      <c r="E120" s="224"/>
      <c r="F120" s="224"/>
      <c r="G120" s="97" t="str">
        <f>VLOOKUP(H120,Hoja1!A$1:G$444,2,0)</f>
        <v>Atraco, golpiza, atentados y secuestrados</v>
      </c>
      <c r="H120" s="96" t="s">
        <v>57</v>
      </c>
      <c r="I120" s="97" t="str">
        <f>VLOOKUP(H120,Hoja1!A$2:G$444,3,0)</f>
        <v>Estrés, golpes, Secuestros</v>
      </c>
      <c r="J120" s="98"/>
      <c r="K120" s="97" t="str">
        <f>VLOOKUP(H120,Hoja1!A$2:G$444,4,0)</f>
        <v>Inspecciones planeadas e inspecciones no planeadas, procedimientos de programas de seguridad y salud en el trabajo</v>
      </c>
      <c r="L120" s="97" t="str">
        <f>VLOOKUP(H120,Hoja1!A$2:G$444,5,0)</f>
        <v xml:space="preserve">Uniformes Corporativos, Caquetas corporativas, Carnetización
</v>
      </c>
      <c r="M120" s="98">
        <v>2</v>
      </c>
      <c r="N120" s="99">
        <v>3</v>
      </c>
      <c r="O120" s="99">
        <v>25</v>
      </c>
      <c r="P120" s="100">
        <f t="shared" si="38"/>
        <v>6</v>
      </c>
      <c r="Q120" s="100">
        <f t="shared" si="39"/>
        <v>150</v>
      </c>
      <c r="R120" s="101" t="str">
        <f t="shared" si="40"/>
        <v>M-6</v>
      </c>
      <c r="S120" s="102" t="str">
        <f t="shared" si="37"/>
        <v>II</v>
      </c>
      <c r="T120" s="103" t="str">
        <f t="shared" si="41"/>
        <v>No Aceptable o Aceptable Con Control Especifico</v>
      </c>
      <c r="U120" s="203"/>
      <c r="V120" s="97" t="str">
        <f>VLOOKUP(H120,Hoja1!A$2:G$444,6,0)</f>
        <v>Secuestros</v>
      </c>
      <c r="W120" s="104"/>
      <c r="X120" s="104"/>
      <c r="Y120" s="104"/>
      <c r="Z120" s="105"/>
      <c r="AA120" s="97" t="str">
        <f>VLOOKUP(H120,Hoja1!A$2:G$444,7,0)</f>
        <v>N/A</v>
      </c>
      <c r="AB120" s="98" t="s">
        <v>1193</v>
      </c>
      <c r="AC120" s="209"/>
    </row>
    <row r="121" spans="1:29" ht="51" customHeight="1">
      <c r="A121" s="230"/>
      <c r="B121" s="230"/>
      <c r="C121" s="209"/>
      <c r="D121" s="227"/>
      <c r="E121" s="224"/>
      <c r="F121" s="224"/>
      <c r="G121" s="97" t="str">
        <f>VLOOKUP(H121,Hoja1!A$1:G$444,2,0)</f>
        <v>Bacteria</v>
      </c>
      <c r="H121" s="96" t="s">
        <v>108</v>
      </c>
      <c r="I121" s="97" t="str">
        <f>VLOOKUP(H121,Hoja1!A$2:G$444,3,0)</f>
        <v>Infecciones producidas por Bacterianas</v>
      </c>
      <c r="J121" s="98"/>
      <c r="K121" s="97" t="str">
        <f>VLOOKUP(H121,Hoja1!A$2:G$444,4,0)</f>
        <v>Inspecciones planeadas e inspecciones no planeadas, procedimientos de programas de seguridad y salud en el trabajo</v>
      </c>
      <c r="L121" s="97" t="str">
        <f>VLOOKUP(H121,Hoja1!A$2:G$444,5,0)</f>
        <v>Programa de vacunación, bota pantalon, overol, guantes, tapabocas, mascarillas con filtos</v>
      </c>
      <c r="M121" s="98">
        <v>2</v>
      </c>
      <c r="N121" s="99">
        <v>2</v>
      </c>
      <c r="O121" s="99">
        <v>25</v>
      </c>
      <c r="P121" s="100">
        <f t="shared" si="38"/>
        <v>4</v>
      </c>
      <c r="Q121" s="100">
        <f t="shared" si="39"/>
        <v>100</v>
      </c>
      <c r="R121" s="101" t="str">
        <f t="shared" si="40"/>
        <v>B-4</v>
      </c>
      <c r="S121" s="102" t="str">
        <f t="shared" si="37"/>
        <v>III</v>
      </c>
      <c r="T121" s="103" t="str">
        <f t="shared" si="41"/>
        <v>Mejorable</v>
      </c>
      <c r="U121" s="203"/>
      <c r="V121" s="97" t="str">
        <f>VLOOKUP(H121,Hoja1!A$2:G$444,6,0)</f>
        <v xml:space="preserve">Enfermedades Infectocontagiosas
</v>
      </c>
      <c r="W121" s="104"/>
      <c r="X121" s="104"/>
      <c r="Y121" s="104"/>
      <c r="Z121" s="105"/>
      <c r="AA121" s="97" t="str">
        <f>VLOOKUP(H121,Hoja1!A$2:G$444,7,0)</f>
        <v xml:space="preserve">Riesgo Biológico, Autocuidado y/o Uso y manejo adecuado de E.P.P.
</v>
      </c>
      <c r="AB121" s="220" t="s">
        <v>1215</v>
      </c>
      <c r="AC121" s="209"/>
    </row>
    <row r="122" spans="1:29" ht="51">
      <c r="A122" s="230"/>
      <c r="B122" s="230"/>
      <c r="C122" s="209"/>
      <c r="D122" s="227"/>
      <c r="E122" s="224"/>
      <c r="F122" s="224"/>
      <c r="G122" s="97" t="str">
        <f>VLOOKUP(H122,Hoja1!A$1:G$444,2,0)</f>
        <v>Virus</v>
      </c>
      <c r="H122" s="96" t="s">
        <v>120</v>
      </c>
      <c r="I122" s="97" t="str">
        <f>VLOOKUP(H122,Hoja1!A$2:G$444,3,0)</f>
        <v>Infecciones Virales</v>
      </c>
      <c r="J122" s="98"/>
      <c r="K122" s="97" t="str">
        <f>VLOOKUP(H122,Hoja1!A$2:G$444,4,0)</f>
        <v>Inspecciones planeadas e inspecciones no planeadas, procedimientos de programas de seguridad y salud en el trabajo</v>
      </c>
      <c r="L122" s="97" t="str">
        <f>VLOOKUP(H122,Hoja1!A$2:G$444,5,0)</f>
        <v>Programa de vacunación, bota pantalon, overol, guantes, tapabocas, mascarillas con filtos</v>
      </c>
      <c r="M122" s="98">
        <v>2</v>
      </c>
      <c r="N122" s="99">
        <v>2</v>
      </c>
      <c r="O122" s="99">
        <v>25</v>
      </c>
      <c r="P122" s="100">
        <f t="shared" si="38"/>
        <v>4</v>
      </c>
      <c r="Q122" s="100">
        <f t="shared" si="39"/>
        <v>100</v>
      </c>
      <c r="R122" s="101" t="str">
        <f t="shared" si="40"/>
        <v>B-4</v>
      </c>
      <c r="S122" s="102" t="str">
        <f t="shared" si="37"/>
        <v>III</v>
      </c>
      <c r="T122" s="103" t="str">
        <f t="shared" si="41"/>
        <v>Mejorable</v>
      </c>
      <c r="U122" s="203"/>
      <c r="V122" s="97" t="str">
        <f>VLOOKUP(H122,Hoja1!A$2:G$444,6,0)</f>
        <v xml:space="preserve">Enfermedades Infectocontagiosas
</v>
      </c>
      <c r="W122" s="104"/>
      <c r="X122" s="104"/>
      <c r="Y122" s="104"/>
      <c r="Z122" s="105"/>
      <c r="AA122" s="97" t="str">
        <f>VLOOKUP(H122,Hoja1!A$2:G$444,7,0)</f>
        <v xml:space="preserve">Riesgo Biológico, Autocuidado y/o Uso y manejo adecuado de E.P.P.
</v>
      </c>
      <c r="AB122" s="222"/>
      <c r="AC122" s="209"/>
    </row>
    <row r="123" spans="1:29" ht="38.25">
      <c r="A123" s="230"/>
      <c r="B123" s="230"/>
      <c r="C123" s="209"/>
      <c r="D123" s="227"/>
      <c r="E123" s="224"/>
      <c r="F123" s="224"/>
      <c r="G123" s="97" t="str">
        <f>VLOOKUP(H123,Hoja1!A$1:G$444,2,0)</f>
        <v>Modeduras</v>
      </c>
      <c r="H123" s="96" t="s">
        <v>79</v>
      </c>
      <c r="I123" s="97" t="str">
        <f>VLOOKUP(H123,Hoja1!A$2:G$444,3,0)</f>
        <v>Lesiones, tejidos, muerte, enfermedades infectocontagiosas</v>
      </c>
      <c r="J123" s="98"/>
      <c r="K123" s="97" t="str">
        <f>VLOOKUP(H123,Hoja1!A$2:G$444,4,0)</f>
        <v>N/A</v>
      </c>
      <c r="L123" s="97" t="str">
        <f>VLOOKUP(H123,Hoja1!A$2:G$444,5,0)</f>
        <v>N/A</v>
      </c>
      <c r="M123" s="98">
        <v>2</v>
      </c>
      <c r="N123" s="99">
        <v>2</v>
      </c>
      <c r="O123" s="99">
        <v>25</v>
      </c>
      <c r="P123" s="100">
        <f t="shared" si="38"/>
        <v>4</v>
      </c>
      <c r="Q123" s="100">
        <f t="shared" si="39"/>
        <v>100</v>
      </c>
      <c r="R123" s="101" t="str">
        <f t="shared" si="40"/>
        <v>B-4</v>
      </c>
      <c r="S123" s="102" t="str">
        <f t="shared" si="37"/>
        <v>III</v>
      </c>
      <c r="T123" s="103" t="str">
        <f t="shared" si="41"/>
        <v>Mejorable</v>
      </c>
      <c r="U123" s="203"/>
      <c r="V123" s="97" t="str">
        <f>VLOOKUP(H123,Hoja1!A$2:G$444,6,0)</f>
        <v>Posibles enfermedades</v>
      </c>
      <c r="W123" s="104"/>
      <c r="X123" s="104"/>
      <c r="Y123" s="104"/>
      <c r="Z123" s="105"/>
      <c r="AA123" s="97" t="str">
        <f>VLOOKUP(H123,Hoja1!A$2:G$444,7,0)</f>
        <v xml:space="preserve">Riesgo Biológico, Autocuidado y/o Uso y manejo adecuado de E.P.P.
</v>
      </c>
      <c r="AB123" s="221"/>
      <c r="AC123" s="209"/>
    </row>
    <row r="124" spans="1:29" ht="51">
      <c r="A124" s="230"/>
      <c r="B124" s="230"/>
      <c r="C124" s="209"/>
      <c r="D124" s="227"/>
      <c r="E124" s="224"/>
      <c r="F124" s="224"/>
      <c r="G124" s="97" t="str">
        <f>VLOOKUP(H124,Hoja1!A$1:G$444,2,0)</f>
        <v>INFRAROJA, ULTRAVIOLETA, VISIBLE, RADIOFRECUENCIA, MICROONDAS, LASER</v>
      </c>
      <c r="H124" s="96" t="s">
        <v>67</v>
      </c>
      <c r="I124" s="97" t="str">
        <f>VLOOKUP(H124,Hoja1!A$2:G$444,3,0)</f>
        <v>CÁNCER, LESIONES DÉRMICAS Y OCULARES</v>
      </c>
      <c r="J124" s="98"/>
      <c r="K124" s="97" t="str">
        <f>VLOOKUP(H124,Hoja1!A$2:G$444,4,0)</f>
        <v>Inspecciones planeadas e inspecciones no planeadas, procedimientos de programas de seguridad y salud en el trabajo</v>
      </c>
      <c r="L124" s="97" t="str">
        <f>VLOOKUP(H124,Hoja1!A$2:G$444,5,0)</f>
        <v>PROGRAMA BLOQUEADOR SOLAR</v>
      </c>
      <c r="M124" s="98">
        <v>2</v>
      </c>
      <c r="N124" s="99">
        <v>3</v>
      </c>
      <c r="O124" s="99">
        <v>10</v>
      </c>
      <c r="P124" s="100">
        <f t="shared" si="38"/>
        <v>6</v>
      </c>
      <c r="Q124" s="100">
        <f t="shared" si="39"/>
        <v>60</v>
      </c>
      <c r="R124" s="101" t="str">
        <f t="shared" si="40"/>
        <v>M-6</v>
      </c>
      <c r="S124" s="102" t="str">
        <f t="shared" si="37"/>
        <v>III</v>
      </c>
      <c r="T124" s="103" t="str">
        <f t="shared" si="41"/>
        <v>Mejorable</v>
      </c>
      <c r="U124" s="203"/>
      <c r="V124" s="97" t="str">
        <f>VLOOKUP(H124,Hoja1!A$2:G$444,6,0)</f>
        <v>CÁNCER</v>
      </c>
      <c r="W124" s="104"/>
      <c r="X124" s="104"/>
      <c r="Y124" s="104"/>
      <c r="Z124" s="105"/>
      <c r="AA124" s="97" t="str">
        <f>VLOOKUP(H124,Hoja1!A$2:G$444,7,0)</f>
        <v>N/A</v>
      </c>
      <c r="AB124" s="98" t="s">
        <v>1195</v>
      </c>
      <c r="AC124" s="209"/>
    </row>
    <row r="125" spans="1:29" ht="25.5">
      <c r="A125" s="230"/>
      <c r="B125" s="230"/>
      <c r="C125" s="209"/>
      <c r="D125" s="227"/>
      <c r="E125" s="224"/>
      <c r="F125" s="224"/>
      <c r="G125" s="97" t="str">
        <f>VLOOKUP(H125,Hoja1!A$1:G$444,2,0)</f>
        <v>CONCENTRACIÓN EN ACTIVIDADES DE ALTO DESEMPEÑO MENTAL</v>
      </c>
      <c r="H125" s="96" t="s">
        <v>72</v>
      </c>
      <c r="I125" s="97" t="str">
        <f>VLOOKUP(H125,Hoja1!A$2:G$444,3,0)</f>
        <v>ESTRÉS, CEFALEA, IRRITABILIDAD</v>
      </c>
      <c r="J125" s="98"/>
      <c r="K125" s="97" t="str">
        <f>VLOOKUP(H125,Hoja1!A$2:G$444,4,0)</f>
        <v>N/A</v>
      </c>
      <c r="L125" s="97" t="str">
        <f>VLOOKUP(H125,Hoja1!A$2:G$444,5,0)</f>
        <v>PVE PSICOSOCIAL</v>
      </c>
      <c r="M125" s="98">
        <v>2</v>
      </c>
      <c r="N125" s="99">
        <v>3</v>
      </c>
      <c r="O125" s="99">
        <v>10</v>
      </c>
      <c r="P125" s="100">
        <f t="shared" si="38"/>
        <v>6</v>
      </c>
      <c r="Q125" s="100">
        <f t="shared" si="39"/>
        <v>60</v>
      </c>
      <c r="R125" s="101" t="str">
        <f t="shared" si="40"/>
        <v>M-6</v>
      </c>
      <c r="S125" s="102" t="str">
        <f t="shared" si="37"/>
        <v>III</v>
      </c>
      <c r="T125" s="103" t="str">
        <f t="shared" si="41"/>
        <v>Mejorable</v>
      </c>
      <c r="U125" s="203"/>
      <c r="V125" s="97" t="str">
        <f>VLOOKUP(H125,Hoja1!A$2:G$444,6,0)</f>
        <v>ESTRÉS</v>
      </c>
      <c r="W125" s="104"/>
      <c r="X125" s="104"/>
      <c r="Y125" s="104"/>
      <c r="Z125" s="105"/>
      <c r="AA125" s="97" t="s">
        <v>1196</v>
      </c>
      <c r="AB125" s="104" t="s">
        <v>1197</v>
      </c>
      <c r="AC125" s="209"/>
    </row>
    <row r="126" spans="1:29" ht="25.5">
      <c r="A126" s="230"/>
      <c r="B126" s="230"/>
      <c r="C126" s="209"/>
      <c r="D126" s="227"/>
      <c r="E126" s="224"/>
      <c r="F126" s="224"/>
      <c r="G126" s="97" t="str">
        <f>VLOOKUP(H126,Hoja1!A$1:G$444,2,0)</f>
        <v>NATURALEZA DE LA TAREA</v>
      </c>
      <c r="H126" s="96" t="s">
        <v>76</v>
      </c>
      <c r="I126" s="97" t="str">
        <f>VLOOKUP(H126,Hoja1!A$2:G$444,3,0)</f>
        <v>ESTRÉS,  TRANSTORNOS DEL SUEÑO</v>
      </c>
      <c r="J126" s="98"/>
      <c r="K126" s="97" t="str">
        <f>VLOOKUP(H126,Hoja1!A$2:G$444,4,0)</f>
        <v>N/A</v>
      </c>
      <c r="L126" s="97" t="str">
        <f>VLOOKUP(H126,Hoja1!A$2:G$444,5,0)</f>
        <v>PVE PSICOSOCIAL</v>
      </c>
      <c r="M126" s="98">
        <v>2</v>
      </c>
      <c r="N126" s="99">
        <v>3</v>
      </c>
      <c r="O126" s="99">
        <v>10</v>
      </c>
      <c r="P126" s="100">
        <f t="shared" si="38"/>
        <v>6</v>
      </c>
      <c r="Q126" s="100">
        <f t="shared" si="39"/>
        <v>60</v>
      </c>
      <c r="R126" s="101" t="str">
        <f t="shared" si="40"/>
        <v>M-6</v>
      </c>
      <c r="S126" s="102" t="str">
        <f t="shared" si="37"/>
        <v>III</v>
      </c>
      <c r="T126" s="103" t="str">
        <f t="shared" si="41"/>
        <v>Mejorable</v>
      </c>
      <c r="U126" s="203"/>
      <c r="V126" s="97" t="str">
        <f>VLOOKUP(H126,Hoja1!A$2:G$444,6,0)</f>
        <v>ESTRÉS</v>
      </c>
      <c r="W126" s="104"/>
      <c r="X126" s="104"/>
      <c r="Y126" s="104"/>
      <c r="Z126" s="105"/>
      <c r="AA126" s="97" t="s">
        <v>1196</v>
      </c>
      <c r="AB126" s="104" t="s">
        <v>1197</v>
      </c>
      <c r="AC126" s="209"/>
    </row>
    <row r="127" spans="1:29" ht="51">
      <c r="A127" s="230"/>
      <c r="B127" s="230"/>
      <c r="C127" s="209"/>
      <c r="D127" s="227"/>
      <c r="E127" s="224"/>
      <c r="F127" s="224"/>
      <c r="G127" s="97" t="str">
        <f>VLOOKUP(H127,Hoja1!A$1:G$444,2,0)</f>
        <v>SISMOS, INCENDIOS, INUNDACIONES, TERREMOTOS, VENDAVALES, DERRUMBE</v>
      </c>
      <c r="H127" s="96" t="s">
        <v>62</v>
      </c>
      <c r="I127" s="97" t="str">
        <f>VLOOKUP(H127,Hoja1!A$2:G$444,3,0)</f>
        <v>SISMOS, INCENDIOS, INUNDACIONES, TERREMOTOS, VENDAVALES</v>
      </c>
      <c r="J127" s="98"/>
      <c r="K127" s="97" t="str">
        <f>VLOOKUP(H127,Hoja1!A$2:G$444,4,0)</f>
        <v>Inspecciones planeadas e inspecciones no planeadas, procedimientos de programas de seguridad y salud en el trabajo</v>
      </c>
      <c r="L127" s="97" t="str">
        <f>VLOOKUP(H127,Hoja1!A$2:G$444,5,0)</f>
        <v>BRIGADAS DE EMERGENCIAS</v>
      </c>
      <c r="M127" s="98">
        <v>2</v>
      </c>
      <c r="N127" s="99">
        <v>1</v>
      </c>
      <c r="O127" s="99">
        <v>100</v>
      </c>
      <c r="P127" s="100">
        <f t="shared" si="38"/>
        <v>2</v>
      </c>
      <c r="Q127" s="100">
        <f t="shared" si="39"/>
        <v>200</v>
      </c>
      <c r="R127" s="101" t="str">
        <f t="shared" si="40"/>
        <v>B-2</v>
      </c>
      <c r="S127" s="102" t="str">
        <f t="shared" si="37"/>
        <v>II</v>
      </c>
      <c r="T127" s="103" t="str">
        <f t="shared" si="41"/>
        <v>No Aceptable o Aceptable Con Control Especifico</v>
      </c>
      <c r="U127" s="203"/>
      <c r="V127" s="97" t="str">
        <f>VLOOKUP(H127,Hoja1!A$2:G$444,6,0)</f>
        <v>MUERTE</v>
      </c>
      <c r="W127" s="104"/>
      <c r="X127" s="104"/>
      <c r="Y127" s="104"/>
      <c r="Z127" s="105"/>
      <c r="AA127" s="106" t="str">
        <f>VLOOKUP(H127,Hoja1!A$2:G$444,7,0)</f>
        <v>ENTRENAMIENTO DE LA BRIGADA; DIVULGACIÓN DE PLAN DE EMERGENCIA</v>
      </c>
      <c r="AB127" s="104" t="s">
        <v>1198</v>
      </c>
      <c r="AC127" s="209"/>
    </row>
    <row r="128" spans="1:29" ht="51">
      <c r="A128" s="230"/>
      <c r="B128" s="230"/>
      <c r="C128" s="209"/>
      <c r="D128" s="227"/>
      <c r="E128" s="224"/>
      <c r="F128" s="224"/>
      <c r="G128" s="97" t="str">
        <f>VLOOKUP(H128,Hoja1!A$1:G$444,2,0)</f>
        <v>SISMOS, INCENDIOS, INUNDACIONES, TERREMOTOS, VENDAVALES, DERRUMBE</v>
      </c>
      <c r="H128" s="97" t="s">
        <v>632</v>
      </c>
      <c r="I128" s="97" t="str">
        <f>VLOOKUP(H128,Hoja1!A$2:G$444,3,0)</f>
        <v>SISMOS, INCENDIOS, INUNDACIONES, TERREMOTOS, VENDAVALES</v>
      </c>
      <c r="J128" s="122"/>
      <c r="K128" s="97" t="str">
        <f>VLOOKUP(H128,Hoja1!A$2:G$444,4,0)</f>
        <v>Inspecciones planeadas e inspecciones no planeadas, procedimientos de programas de seguridad y salud en el trabajo</v>
      </c>
      <c r="L128" s="97" t="str">
        <f>VLOOKUP(H128,Hoja1!A$2:G$444,5,0)</f>
        <v>BRIGADAS DE EMERGENCIAS</v>
      </c>
      <c r="M128" s="122">
        <v>2</v>
      </c>
      <c r="N128" s="123">
        <v>2</v>
      </c>
      <c r="O128" s="123">
        <v>25</v>
      </c>
      <c r="P128" s="100">
        <f t="shared" si="38"/>
        <v>4</v>
      </c>
      <c r="Q128" s="100">
        <f t="shared" si="39"/>
        <v>100</v>
      </c>
      <c r="R128" s="125" t="str">
        <f t="shared" si="40"/>
        <v>B-4</v>
      </c>
      <c r="S128" s="126" t="str">
        <f t="shared" si="37"/>
        <v>III</v>
      </c>
      <c r="T128" s="127" t="str">
        <f t="shared" si="41"/>
        <v>Mejorable</v>
      </c>
      <c r="U128" s="203"/>
      <c r="V128" s="97" t="str">
        <f>VLOOKUP(H128,Hoja1!A$2:G$444,6,0)</f>
        <v>MUERTE</v>
      </c>
      <c r="W128" s="128"/>
      <c r="X128" s="128"/>
      <c r="Y128" s="128"/>
      <c r="Z128" s="129"/>
      <c r="AA128" s="106" t="str">
        <f>VLOOKUP(H128,Hoja1!A$2:G$444,7,0)</f>
        <v>ENTRENAMIENTO DE LA BRIGADA; DIVULGACIÓN DE PLAN DE EMERGENCIA</v>
      </c>
      <c r="AB128" s="128" t="s">
        <v>1199</v>
      </c>
      <c r="AC128" s="209"/>
    </row>
    <row r="129" spans="1:29" ht="51">
      <c r="A129" s="230"/>
      <c r="B129" s="230"/>
      <c r="C129" s="209"/>
      <c r="D129" s="227"/>
      <c r="E129" s="224"/>
      <c r="F129" s="224"/>
      <c r="G129" s="97" t="str">
        <f>VLOOKUP(H129,Hoja1!A$1:G$444,2,0)</f>
        <v>AUSENCIA O EXCESO DE LUZ EN UN AMBIENTE</v>
      </c>
      <c r="H129" s="96" t="s">
        <v>155</v>
      </c>
      <c r="I129" s="97" t="str">
        <f>VLOOKUP(H129,Hoja1!A$2:G$444,3,0)</f>
        <v>DISMINUCIÓN AGUDEZA VISUAL, CANSANCIO VISUAL</v>
      </c>
      <c r="J129" s="98"/>
      <c r="K129" s="97" t="str">
        <f>VLOOKUP(H129,Hoja1!A$2:G$444,4,0)</f>
        <v>Inspecciones planeadas e inspecciones no planeadas, procedimientos de programas de seguridad y salud en el trabajo</v>
      </c>
      <c r="L129" s="97" t="str">
        <f>VLOOKUP(H129,Hoja1!A$2:G$444,5,0)</f>
        <v>N/A</v>
      </c>
      <c r="M129" s="98">
        <v>2</v>
      </c>
      <c r="N129" s="99">
        <v>2</v>
      </c>
      <c r="O129" s="99">
        <v>10</v>
      </c>
      <c r="P129" s="100">
        <f t="shared" si="38"/>
        <v>4</v>
      </c>
      <c r="Q129" s="100">
        <f t="shared" si="39"/>
        <v>40</v>
      </c>
      <c r="R129" s="101" t="str">
        <f t="shared" si="40"/>
        <v>B-4</v>
      </c>
      <c r="S129" s="102" t="str">
        <f t="shared" si="37"/>
        <v>III</v>
      </c>
      <c r="T129" s="103" t="str">
        <f t="shared" si="41"/>
        <v>Mejorable</v>
      </c>
      <c r="U129" s="203"/>
      <c r="V129" s="97" t="str">
        <f>VLOOKUP(H129,Hoja1!A$2:G$444,6,0)</f>
        <v>DISMINUCIÓN AGUDEZA VISUAL</v>
      </c>
      <c r="W129" s="104"/>
      <c r="X129" s="104"/>
      <c r="Y129" s="104"/>
      <c r="Z129" s="105"/>
      <c r="AA129" s="106" t="str">
        <f>VLOOKUP(H129,Hoja1!A$2:G$444,7,0)</f>
        <v>N/A</v>
      </c>
      <c r="AB129" s="104"/>
      <c r="AC129" s="209"/>
    </row>
    <row r="130" spans="1:29" ht="39" thickBot="1">
      <c r="A130" s="230"/>
      <c r="B130" s="230"/>
      <c r="C130" s="210"/>
      <c r="D130" s="228"/>
      <c r="E130" s="225"/>
      <c r="F130" s="225"/>
      <c r="G130" s="108" t="str">
        <f>VLOOKUP(H130,Hoja1!A$1:G$444,2,0)</f>
        <v>ATENCIÓN AL PÚBLICO</v>
      </c>
      <c r="H130" s="107" t="s">
        <v>448</v>
      </c>
      <c r="I130" s="108" t="str">
        <f>VLOOKUP(H130,Hoja1!A$2:G$444,3,0)</f>
        <v>ESTRÉS, ENFERMEDADES DIGESTIVAS, IRRITABILIDAD, TRANSTORNOS DEL SUEÑO</v>
      </c>
      <c r="J130" s="109"/>
      <c r="K130" s="108" t="str">
        <f>VLOOKUP(H130,Hoja1!A$2:G$444,4,0)</f>
        <v>N/A</v>
      </c>
      <c r="L130" s="108" t="str">
        <f>VLOOKUP(H130,Hoja1!A$2:G$444,5,0)</f>
        <v>PVE PSICOSOCIAL</v>
      </c>
      <c r="M130" s="109">
        <v>2</v>
      </c>
      <c r="N130" s="110">
        <v>2</v>
      </c>
      <c r="O130" s="110">
        <v>10</v>
      </c>
      <c r="P130" s="111">
        <f t="shared" si="38"/>
        <v>4</v>
      </c>
      <c r="Q130" s="111">
        <f t="shared" si="39"/>
        <v>40</v>
      </c>
      <c r="R130" s="112" t="str">
        <f t="shared" si="40"/>
        <v>B-4</v>
      </c>
      <c r="S130" s="113" t="str">
        <f t="shared" si="37"/>
        <v>III</v>
      </c>
      <c r="T130" s="114" t="str">
        <f t="shared" si="41"/>
        <v>Mejorable</v>
      </c>
      <c r="U130" s="203"/>
      <c r="V130" s="108" t="str">
        <f>VLOOKUP(H130,Hoja1!A$2:G$444,6,0)</f>
        <v>ESTRÉS</v>
      </c>
      <c r="W130" s="115"/>
      <c r="X130" s="115"/>
      <c r="Y130" s="115"/>
      <c r="Z130" s="116"/>
      <c r="AA130" s="117" t="str">
        <f>VLOOKUP(H130,Hoja1!A$2:G$444,7,0)</f>
        <v>RESOLUCIÓN DE CONFLICTOS; COMUNICACIÓN ASERTIVA; SERVICIO AL CLIENTE</v>
      </c>
      <c r="AB130" s="115" t="s">
        <v>1197</v>
      </c>
      <c r="AC130" s="210"/>
    </row>
    <row r="131" spans="1:29" ht="114.75" customHeight="1">
      <c r="A131" s="230"/>
      <c r="B131" s="230"/>
      <c r="C131" s="211" t="str">
        <f>VLOOKUP(E131,Hoja2!A$2:C$81,2,0)</f>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
      <c r="D131" s="213" t="str">
        <f>VLOOKUP(E131,Hoja2!A$2:C$81,3,0)</f>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
      <c r="E131" s="216" t="s">
        <v>1071</v>
      </c>
      <c r="F131" s="216" t="s">
        <v>1187</v>
      </c>
      <c r="G131" s="28" t="str">
        <f>VLOOKUP(H131,Hoja1!A$1:G$444,2,0)</f>
        <v>Fluidos y Excrementos</v>
      </c>
      <c r="H131" s="29" t="s">
        <v>98</v>
      </c>
      <c r="I131" s="28" t="str">
        <f>VLOOKUP(H131,Hoja1!A$2:G$444,3,0)</f>
        <v>Enfermedades Infectocontagiosas</v>
      </c>
      <c r="J131" s="30"/>
      <c r="K131" s="28" t="str">
        <f>VLOOKUP(H131,Hoja1!A$2:G$444,4,0)</f>
        <v>N/A</v>
      </c>
      <c r="L131" s="28" t="str">
        <f>VLOOKUP(H131,Hoja1!A$2:G$444,5,0)</f>
        <v>N/A</v>
      </c>
      <c r="M131" s="30">
        <v>2</v>
      </c>
      <c r="N131" s="31">
        <v>2</v>
      </c>
      <c r="O131" s="31">
        <v>10</v>
      </c>
      <c r="P131" s="31">
        <f aca="true" t="shared" si="42" ref="P131:P154">M131*N131</f>
        <v>4</v>
      </c>
      <c r="Q131" s="31">
        <f aca="true" t="shared" si="43" ref="Q131:Q154">O131*P131</f>
        <v>40</v>
      </c>
      <c r="R131" s="29" t="str">
        <f aca="true" t="shared" si="44" ref="R131:R154">IF(P131=40,"MA-40",IF(P131=30,"MA-30",IF(P131=20,"A-20",IF(P131=10,"A-10",IF(P131=24,"MA-24",IF(P131=18,"A-18",IF(P131=12,"A-12",IF(P131=6,"M-6",IF(P131=8,"M-8",IF(P131=6,"M-6",IF(P131=4,"B-4",IF(P131=2,"B-2",))))))))))))</f>
        <v>B-4</v>
      </c>
      <c r="S131" s="67" t="str">
        <f aca="true" t="shared" si="45" ref="S131:S154">IF(Q131&lt;=20,"IV",IF(Q131&lt;=120,"III",IF(Q131&lt;=500,"II",IF(Q131&lt;=4000,"I"))))</f>
        <v>III</v>
      </c>
      <c r="T131" s="68" t="str">
        <f aca="true" t="shared" si="46" ref="T131:T154">IF(S131=0,"",IF(S131="IV","Aceptable",IF(S131="III","Mejorable",IF(S131="II","No Aceptable o Aceptable Con Control Especifico",IF(S131="I","No Aceptable","")))))</f>
        <v>Mejorable</v>
      </c>
      <c r="U131" s="203"/>
      <c r="V131" s="28" t="str">
        <f>VLOOKUP(H131,Hoja1!A$2:G$444,6,0)</f>
        <v>Posibles enfermedades</v>
      </c>
      <c r="W131" s="32"/>
      <c r="X131" s="32"/>
      <c r="Y131" s="32"/>
      <c r="Z131" s="27"/>
      <c r="AA131" s="27" t="str">
        <f>VLOOKUP(H131,Hoja1!A$2:G$444,7,0)</f>
        <v xml:space="preserve">Riesgo Biológico, Autocuidado y/o Uso y manejo adecuado de E.P.P.
</v>
      </c>
      <c r="AB131" s="32" t="s">
        <v>1216</v>
      </c>
      <c r="AC131" s="211" t="s">
        <v>1190</v>
      </c>
    </row>
    <row r="132" spans="1:29" ht="83.25" customHeight="1">
      <c r="A132" s="230"/>
      <c r="B132" s="230"/>
      <c r="C132" s="206"/>
      <c r="D132" s="214"/>
      <c r="E132" s="217"/>
      <c r="F132" s="217"/>
      <c r="G132" s="28" t="str">
        <f>VLOOKUP(H132,Hoja1!A$1:G$444,2,0)</f>
        <v>Modeduras</v>
      </c>
      <c r="H132" s="29" t="s">
        <v>79</v>
      </c>
      <c r="I132" s="28" t="str">
        <f>VLOOKUP(H132,Hoja1!A$2:G$444,3,0)</f>
        <v>Lesiones, tejidos, muerte, enfermedades infectocontagiosas</v>
      </c>
      <c r="J132" s="18"/>
      <c r="K132" s="28" t="str">
        <f>VLOOKUP(H132,Hoja1!A$2:G$444,4,0)</f>
        <v>N/A</v>
      </c>
      <c r="L132" s="28" t="str">
        <f>VLOOKUP(H132,Hoja1!A$2:G$444,5,0)</f>
        <v>N/A</v>
      </c>
      <c r="M132" s="18">
        <v>2</v>
      </c>
      <c r="N132" s="19">
        <v>3</v>
      </c>
      <c r="O132" s="19">
        <v>25</v>
      </c>
      <c r="P132" s="31">
        <f t="shared" si="42"/>
        <v>6</v>
      </c>
      <c r="Q132" s="31">
        <f t="shared" si="43"/>
        <v>150</v>
      </c>
      <c r="R132" s="38" t="str">
        <f t="shared" si="44"/>
        <v>M-6</v>
      </c>
      <c r="S132" s="40" t="str">
        <f t="shared" si="45"/>
        <v>II</v>
      </c>
      <c r="T132" s="42" t="str">
        <f t="shared" si="46"/>
        <v>No Aceptable o Aceptable Con Control Especifico</v>
      </c>
      <c r="U132" s="203"/>
      <c r="V132" s="28" t="str">
        <f>VLOOKUP(H132,Hoja1!A$2:G$444,6,0)</f>
        <v>Posibles enfermedades</v>
      </c>
      <c r="W132" s="20"/>
      <c r="X132" s="20"/>
      <c r="Y132" s="20"/>
      <c r="Z132" s="17"/>
      <c r="AA132" s="27" t="str">
        <f>VLOOKUP(H132,Hoja1!A$2:G$444,7,0)</f>
        <v xml:space="preserve">Riesgo Biológico, Autocuidado y/o Uso y manejo adecuado de E.P.P.
</v>
      </c>
      <c r="AB132" s="32" t="s">
        <v>1215</v>
      </c>
      <c r="AC132" s="206"/>
    </row>
    <row r="133" spans="1:29" ht="90" customHeight="1">
      <c r="A133" s="230"/>
      <c r="B133" s="230"/>
      <c r="C133" s="206"/>
      <c r="D133" s="214"/>
      <c r="E133" s="217"/>
      <c r="F133" s="217"/>
      <c r="G133" s="28" t="str">
        <f>VLOOKUP(H133,Hoja1!A$1:G$444,2,0)</f>
        <v>Bacteria</v>
      </c>
      <c r="H133" s="29" t="s">
        <v>108</v>
      </c>
      <c r="I133" s="28" t="str">
        <f>VLOOKUP(H133,Hoja1!A$2:G$444,3,0)</f>
        <v>Infecciones producidas por Bacterianas</v>
      </c>
      <c r="J133" s="18"/>
      <c r="K133" s="28" t="str">
        <f>VLOOKUP(H133,Hoja1!A$2:G$444,4,0)</f>
        <v>Inspecciones planeadas e inspecciones no planeadas, procedimientos de programas de seguridad y salud en el trabajo</v>
      </c>
      <c r="L133" s="28" t="str">
        <f>VLOOKUP(H133,Hoja1!A$2:G$444,5,0)</f>
        <v>Programa de vacunación, bota pantalon, overol, guantes, tapabocas, mascarillas con filtos</v>
      </c>
      <c r="M133" s="18">
        <v>2</v>
      </c>
      <c r="N133" s="19">
        <v>2</v>
      </c>
      <c r="O133" s="19">
        <v>10</v>
      </c>
      <c r="P133" s="31">
        <f t="shared" si="42"/>
        <v>4</v>
      </c>
      <c r="Q133" s="31">
        <f t="shared" si="43"/>
        <v>40</v>
      </c>
      <c r="R133" s="38" t="str">
        <f t="shared" si="44"/>
        <v>B-4</v>
      </c>
      <c r="S133" s="40" t="str">
        <f t="shared" si="45"/>
        <v>III</v>
      </c>
      <c r="T133" s="42" t="str">
        <f t="shared" si="46"/>
        <v>Mejorable</v>
      </c>
      <c r="U133" s="203"/>
      <c r="V133" s="28" t="str">
        <f>VLOOKUP(H133,Hoja1!A$2:G$444,6,0)</f>
        <v xml:space="preserve">Enfermedades Infectocontagiosas
</v>
      </c>
      <c r="W133" s="20"/>
      <c r="X133" s="20"/>
      <c r="Y133" s="20"/>
      <c r="Z133" s="17"/>
      <c r="AA133" s="27" t="str">
        <f>VLOOKUP(H133,Hoja1!A$2:G$444,7,0)</f>
        <v xml:space="preserve">Riesgo Biológico, Autocuidado y/o Uso y manejo adecuado de E.P.P.
</v>
      </c>
      <c r="AB133" s="219" t="s">
        <v>1216</v>
      </c>
      <c r="AC133" s="206"/>
    </row>
    <row r="134" spans="1:29" ht="51">
      <c r="A134" s="230"/>
      <c r="B134" s="230"/>
      <c r="C134" s="206"/>
      <c r="D134" s="214"/>
      <c r="E134" s="217"/>
      <c r="F134" s="217"/>
      <c r="G134" s="28" t="str">
        <f>VLOOKUP(H134,Hoja1!A$1:G$444,2,0)</f>
        <v>Virus</v>
      </c>
      <c r="H134" s="29" t="s">
        <v>120</v>
      </c>
      <c r="I134" s="28" t="str">
        <f>VLOOKUP(H134,Hoja1!A$2:G$444,3,0)</f>
        <v>Infecciones Virales</v>
      </c>
      <c r="J134" s="18"/>
      <c r="K134" s="28" t="str">
        <f>VLOOKUP(H134,Hoja1!A$2:G$444,4,0)</f>
        <v>Inspecciones planeadas e inspecciones no planeadas, procedimientos de programas de seguridad y salud en el trabajo</v>
      </c>
      <c r="L134" s="28" t="str">
        <f>VLOOKUP(H134,Hoja1!A$2:G$444,5,0)</f>
        <v>Programa de vacunación, bota pantalon, overol, guantes, tapabocas, mascarillas con filtos</v>
      </c>
      <c r="M134" s="18">
        <v>2</v>
      </c>
      <c r="N134" s="19">
        <v>2</v>
      </c>
      <c r="O134" s="19">
        <v>10</v>
      </c>
      <c r="P134" s="31">
        <f t="shared" si="42"/>
        <v>4</v>
      </c>
      <c r="Q134" s="31">
        <f t="shared" si="43"/>
        <v>40</v>
      </c>
      <c r="R134" s="38" t="str">
        <f t="shared" si="44"/>
        <v>B-4</v>
      </c>
      <c r="S134" s="40" t="str">
        <f t="shared" si="45"/>
        <v>III</v>
      </c>
      <c r="T134" s="42" t="str">
        <f t="shared" si="46"/>
        <v>Mejorable</v>
      </c>
      <c r="U134" s="203"/>
      <c r="V134" s="28" t="str">
        <f>VLOOKUP(H134,Hoja1!A$2:G$444,6,0)</f>
        <v xml:space="preserve">Enfermedades Infectocontagiosas
</v>
      </c>
      <c r="W134" s="20"/>
      <c r="X134" s="20"/>
      <c r="Y134" s="20"/>
      <c r="Z134" s="17"/>
      <c r="AA134" s="27" t="str">
        <f>VLOOKUP(H134,Hoja1!A$2:G$444,7,0)</f>
        <v xml:space="preserve">Riesgo Biológico, Autocuidado y/o Uso y manejo adecuado de E.P.P.
</v>
      </c>
      <c r="AB134" s="203"/>
      <c r="AC134" s="206"/>
    </row>
    <row r="135" spans="1:29" ht="51">
      <c r="A135" s="230"/>
      <c r="B135" s="230"/>
      <c r="C135" s="206"/>
      <c r="D135" s="214"/>
      <c r="E135" s="217"/>
      <c r="F135" s="217"/>
      <c r="G135" s="28" t="str">
        <f>VLOOKUP(H135,Hoja1!A$1:G$444,2,0)</f>
        <v>Hongos</v>
      </c>
      <c r="H135" s="29" t="s">
        <v>117</v>
      </c>
      <c r="I135" s="28" t="str">
        <f>VLOOKUP(H135,Hoja1!A$2:G$444,3,0)</f>
        <v>Micosis</v>
      </c>
      <c r="J135" s="18"/>
      <c r="K135" s="28" t="str">
        <f>VLOOKUP(H135,Hoja1!A$2:G$444,4,0)</f>
        <v>Inspecciones planeadas e inspecciones no planeadas, procedimientos de programas de seguridad y salud en el trabajo</v>
      </c>
      <c r="L135" s="28" t="str">
        <f>VLOOKUP(H135,Hoja1!A$2:G$444,5,0)</f>
        <v>Programa de vacunación, éxamenes periódicos</v>
      </c>
      <c r="M135" s="18">
        <v>2</v>
      </c>
      <c r="N135" s="19">
        <v>2</v>
      </c>
      <c r="O135" s="19">
        <v>10</v>
      </c>
      <c r="P135" s="31">
        <f t="shared" si="42"/>
        <v>4</v>
      </c>
      <c r="Q135" s="31">
        <f t="shared" si="43"/>
        <v>40</v>
      </c>
      <c r="R135" s="38" t="str">
        <f t="shared" si="44"/>
        <v>B-4</v>
      </c>
      <c r="S135" s="40" t="str">
        <f t="shared" si="45"/>
        <v>III</v>
      </c>
      <c r="T135" s="42" t="str">
        <f t="shared" si="46"/>
        <v>Mejorable</v>
      </c>
      <c r="U135" s="203"/>
      <c r="V135" s="28" t="str">
        <f>VLOOKUP(H135,Hoja1!A$2:G$444,6,0)</f>
        <v>Micosis</v>
      </c>
      <c r="W135" s="20"/>
      <c r="X135" s="20"/>
      <c r="Y135" s="20"/>
      <c r="Z135" s="17"/>
      <c r="AA135" s="27" t="str">
        <f>VLOOKUP(H135,Hoja1!A$2:G$444,7,0)</f>
        <v xml:space="preserve">Riesgo Biológico, Autocuidado y/o Uso y manejo adecuado de E.P.P.
</v>
      </c>
      <c r="AB135" s="205"/>
      <c r="AC135" s="206"/>
    </row>
    <row r="136" spans="1:29" ht="51">
      <c r="A136" s="230"/>
      <c r="B136" s="230"/>
      <c r="C136" s="206"/>
      <c r="D136" s="214"/>
      <c r="E136" s="217"/>
      <c r="F136" s="217"/>
      <c r="G136" s="28" t="str">
        <f>VLOOKUP(H136,Hoja1!A$1:G$444,2,0)</f>
        <v>INFRAROJA, ULTRAVIOLETA, VISIBLE, RADIOFRECUENCIA, MICROONDAS, LASER</v>
      </c>
      <c r="H136" s="29" t="s">
        <v>67</v>
      </c>
      <c r="I136" s="28" t="str">
        <f>VLOOKUP(H136,Hoja1!A$2:G$444,3,0)</f>
        <v>CÁNCER, LESIONES DÉRMICAS Y OCULARES</v>
      </c>
      <c r="J136" s="18"/>
      <c r="K136" s="28" t="str">
        <f>VLOOKUP(H136,Hoja1!A$2:G$444,4,0)</f>
        <v>Inspecciones planeadas e inspecciones no planeadas, procedimientos de programas de seguridad y salud en el trabajo</v>
      </c>
      <c r="L136" s="28" t="str">
        <f>VLOOKUP(H136,Hoja1!A$2:G$444,5,0)</f>
        <v>PROGRAMA BLOQUEADOR SOLAR</v>
      </c>
      <c r="M136" s="18">
        <v>2</v>
      </c>
      <c r="N136" s="19">
        <v>3</v>
      </c>
      <c r="O136" s="19">
        <v>10</v>
      </c>
      <c r="P136" s="31">
        <f t="shared" si="42"/>
        <v>6</v>
      </c>
      <c r="Q136" s="31">
        <f t="shared" si="43"/>
        <v>60</v>
      </c>
      <c r="R136" s="38" t="str">
        <f t="shared" si="44"/>
        <v>M-6</v>
      </c>
      <c r="S136" s="40" t="str">
        <f t="shared" si="45"/>
        <v>III</v>
      </c>
      <c r="T136" s="42" t="str">
        <f t="shared" si="46"/>
        <v>Mejorable</v>
      </c>
      <c r="U136" s="203"/>
      <c r="V136" s="28" t="str">
        <f>VLOOKUP(H136,Hoja1!A$2:G$444,6,0)</f>
        <v>CÁNCER</v>
      </c>
      <c r="W136" s="20"/>
      <c r="X136" s="20"/>
      <c r="Y136" s="20"/>
      <c r="Z136" s="17"/>
      <c r="AA136" s="27" t="str">
        <f>VLOOKUP(H136,Hoja1!A$2:G$444,7,0)</f>
        <v>N/A</v>
      </c>
      <c r="AB136" s="20"/>
      <c r="AC136" s="206"/>
    </row>
    <row r="137" spans="1:29" ht="51">
      <c r="A137" s="230"/>
      <c r="B137" s="230"/>
      <c r="C137" s="206"/>
      <c r="D137" s="214"/>
      <c r="E137" s="217"/>
      <c r="F137" s="217"/>
      <c r="G137" s="28" t="str">
        <f>VLOOKUP(H137,Hoja1!A$1:G$444,2,0)</f>
        <v>MAQUINARIA O EQUIPO</v>
      </c>
      <c r="H137" s="29" t="s">
        <v>164</v>
      </c>
      <c r="I137" s="28" t="str">
        <f>VLOOKUP(H137,Hoja1!A$2:G$444,3,0)</f>
        <v>SORDERA, ESTRÉS, HIPOACUSIA, CEFALA,IRRITABILIDAD</v>
      </c>
      <c r="J137" s="18"/>
      <c r="K137" s="28" t="str">
        <f>VLOOKUP(H137,Hoja1!A$2:G$444,4,0)</f>
        <v>Inspecciones planeadas e inspecciones no planeadas, procedimientos de programas de seguridad y salud en el trabajo</v>
      </c>
      <c r="L137" s="28" t="str">
        <f>VLOOKUP(H137,Hoja1!A$2:G$444,5,0)</f>
        <v>PVE RUIDO</v>
      </c>
      <c r="M137" s="18">
        <v>2</v>
      </c>
      <c r="N137" s="19">
        <v>3</v>
      </c>
      <c r="O137" s="19">
        <v>10</v>
      </c>
      <c r="P137" s="31">
        <f t="shared" si="42"/>
        <v>6</v>
      </c>
      <c r="Q137" s="31">
        <f t="shared" si="43"/>
        <v>60</v>
      </c>
      <c r="R137" s="38" t="str">
        <f t="shared" si="44"/>
        <v>M-6</v>
      </c>
      <c r="S137" s="40" t="str">
        <f t="shared" si="45"/>
        <v>III</v>
      </c>
      <c r="T137" s="42" t="str">
        <f t="shared" si="46"/>
        <v>Mejorable</v>
      </c>
      <c r="U137" s="203"/>
      <c r="V137" s="28" t="str">
        <f>VLOOKUP(H137,Hoja1!A$2:G$444,6,0)</f>
        <v>SORDERA</v>
      </c>
      <c r="W137" s="20"/>
      <c r="X137" s="20"/>
      <c r="Y137" s="20"/>
      <c r="Z137" s="17"/>
      <c r="AA137" s="27" t="str">
        <f>VLOOKUP(H137,Hoja1!A$2:G$444,7,0)</f>
        <v>USO DE EPP</v>
      </c>
      <c r="AB137" s="20" t="s">
        <v>1217</v>
      </c>
      <c r="AC137" s="206"/>
    </row>
    <row r="138" spans="1:29" ht="51">
      <c r="A138" s="230"/>
      <c r="B138" s="230"/>
      <c r="C138" s="206"/>
      <c r="D138" s="214"/>
      <c r="E138" s="217"/>
      <c r="F138" s="217"/>
      <c r="G138" s="28" t="str">
        <f>VLOOKUP(H138,Hoja1!A$1:G$444,2,0)</f>
        <v>ENERGÍA TÉRMICA, CAMBIO DE TEMPERATURA DURANTE LOS RECORRIDOS</v>
      </c>
      <c r="H138" s="29" t="s">
        <v>170</v>
      </c>
      <c r="I138" s="28" t="str">
        <f>VLOOKUP(H138,Hoja1!A$2:G$444,3,0)</f>
        <v xml:space="preserve"> GOLPE DE CALOR,  DESHIDRATACIÓN</v>
      </c>
      <c r="J138" s="18"/>
      <c r="K138" s="28" t="str">
        <f>VLOOKUP(H138,Hoja1!A$2:G$444,4,0)</f>
        <v>Inspecciones planeadas e inspecciones no planeadas, procedimientos de programas de seguridad y salud en el trabajo</v>
      </c>
      <c r="L138" s="28" t="str">
        <f>VLOOKUP(H138,Hoja1!A$2:G$444,5,0)</f>
        <v>NO OBSERVADO</v>
      </c>
      <c r="M138" s="18">
        <v>2</v>
      </c>
      <c r="N138" s="19">
        <v>2</v>
      </c>
      <c r="O138" s="19">
        <v>10</v>
      </c>
      <c r="P138" s="31">
        <f t="shared" si="42"/>
        <v>4</v>
      </c>
      <c r="Q138" s="31">
        <f t="shared" si="43"/>
        <v>40</v>
      </c>
      <c r="R138" s="38" t="str">
        <f t="shared" si="44"/>
        <v>B-4</v>
      </c>
      <c r="S138" s="40" t="str">
        <f t="shared" si="45"/>
        <v>III</v>
      </c>
      <c r="T138" s="42" t="str">
        <f t="shared" si="46"/>
        <v>Mejorable</v>
      </c>
      <c r="U138" s="203"/>
      <c r="V138" s="28" t="str">
        <f>VLOOKUP(H138,Hoja1!A$2:G$444,6,0)</f>
        <v>CÁNCER DE PIEL</v>
      </c>
      <c r="W138" s="20"/>
      <c r="X138" s="20"/>
      <c r="Y138" s="20"/>
      <c r="Z138" s="17"/>
      <c r="AA138" s="27" t="str">
        <f>VLOOKUP(H138,Hoja1!A$2:G$444,7,0)</f>
        <v>N/A</v>
      </c>
      <c r="AB138" s="20"/>
      <c r="AC138" s="206"/>
    </row>
    <row r="139" spans="1:29" ht="51">
      <c r="A139" s="230"/>
      <c r="B139" s="230"/>
      <c r="C139" s="206"/>
      <c r="D139" s="214"/>
      <c r="E139" s="217"/>
      <c r="F139" s="217"/>
      <c r="G139" s="28" t="str">
        <f>VLOOKUP(H139,Hoja1!A$1:G$444,2,0)</f>
        <v>ENERGÍA TÉRMICA, CAMBIO DE TEMPERATURA DURANTE LOS RECORRIDOS</v>
      </c>
      <c r="H139" s="29" t="s">
        <v>174</v>
      </c>
      <c r="I139" s="28" t="str">
        <f>VLOOKUP(H139,Hoja1!A$2:G$444,3,0)</f>
        <v xml:space="preserve"> HIPOTERMIA</v>
      </c>
      <c r="J139" s="18"/>
      <c r="K139" s="28" t="str">
        <f>VLOOKUP(H139,Hoja1!A$2:G$444,4,0)</f>
        <v>Inspecciones planeadas e inspecciones no planeadas, procedimientos de programas de seguridad y salud en el trabajo</v>
      </c>
      <c r="L139" s="28" t="str">
        <f>VLOOKUP(H139,Hoja1!A$2:G$444,5,0)</f>
        <v>EPP OVEROLES TERMICOS</v>
      </c>
      <c r="M139" s="18">
        <v>2</v>
      </c>
      <c r="N139" s="19">
        <v>2</v>
      </c>
      <c r="O139" s="19">
        <v>10</v>
      </c>
      <c r="P139" s="31">
        <f t="shared" si="42"/>
        <v>4</v>
      </c>
      <c r="Q139" s="31">
        <f t="shared" si="43"/>
        <v>40</v>
      </c>
      <c r="R139" s="38" t="str">
        <f t="shared" si="44"/>
        <v>B-4</v>
      </c>
      <c r="S139" s="40" t="str">
        <f t="shared" si="45"/>
        <v>III</v>
      </c>
      <c r="T139" s="42" t="str">
        <f t="shared" si="46"/>
        <v>Mejorable</v>
      </c>
      <c r="U139" s="203"/>
      <c r="V139" s="28" t="str">
        <f>VLOOKUP(H139,Hoja1!A$2:G$444,6,0)</f>
        <v xml:space="preserve"> HIPOTERMIA</v>
      </c>
      <c r="W139" s="20"/>
      <c r="X139" s="20"/>
      <c r="Y139" s="20"/>
      <c r="Z139" s="17"/>
      <c r="AA139" s="27" t="str">
        <f>VLOOKUP(H139,Hoja1!A$2:G$444,7,0)</f>
        <v>N/A</v>
      </c>
      <c r="AB139" s="20"/>
      <c r="AC139" s="206"/>
    </row>
    <row r="140" spans="1:29" ht="51">
      <c r="A140" s="230"/>
      <c r="B140" s="230"/>
      <c r="C140" s="206"/>
      <c r="D140" s="214"/>
      <c r="E140" s="217"/>
      <c r="F140" s="217"/>
      <c r="G140" s="28" t="str">
        <f>VLOOKUP(H140,Hoja1!A$1:G$444,2,0)</f>
        <v>MAQUINARIA O EQUIPO</v>
      </c>
      <c r="H140" s="29" t="s">
        <v>177</v>
      </c>
      <c r="I140" s="28" t="str">
        <f>VLOOKUP(H140,Hoja1!A$2:G$444,3,0)</f>
        <v>LESIONES  OSTEOMUSCULARES,  LESIONES OSTEOARTICULARES, SÍNTOMAS NEUROLÓGICOS</v>
      </c>
      <c r="J140" s="18"/>
      <c r="K140" s="28" t="str">
        <f>VLOOKUP(H140,Hoja1!A$2:G$444,4,0)</f>
        <v>Inspecciones planeadas e inspecciones no planeadas, procedimientos de programas de seguridad y salud en el trabajo</v>
      </c>
      <c r="L140" s="28" t="str">
        <f>VLOOKUP(H140,Hoja1!A$2:G$444,5,0)</f>
        <v>PVE RUIDO</v>
      </c>
      <c r="M140" s="18">
        <v>2</v>
      </c>
      <c r="N140" s="19">
        <v>3</v>
      </c>
      <c r="O140" s="19">
        <v>10</v>
      </c>
      <c r="P140" s="31">
        <f t="shared" si="42"/>
        <v>6</v>
      </c>
      <c r="Q140" s="31">
        <f t="shared" si="43"/>
        <v>60</v>
      </c>
      <c r="R140" s="38" t="str">
        <f t="shared" si="44"/>
        <v>M-6</v>
      </c>
      <c r="S140" s="40" t="str">
        <f t="shared" si="45"/>
        <v>III</v>
      </c>
      <c r="T140" s="42" t="str">
        <f t="shared" si="46"/>
        <v>Mejorable</v>
      </c>
      <c r="U140" s="203"/>
      <c r="V140" s="28" t="str">
        <f>VLOOKUP(H140,Hoja1!A$2:G$444,6,0)</f>
        <v>SÍNTOMAS NEUROLÓGICOS</v>
      </c>
      <c r="W140" s="20"/>
      <c r="X140" s="20"/>
      <c r="Y140" s="20"/>
      <c r="Z140" s="17"/>
      <c r="AA140" s="27" t="str">
        <f>VLOOKUP(H140,Hoja1!A$2:G$444,7,0)</f>
        <v>N/A</v>
      </c>
      <c r="AB140" s="20"/>
      <c r="AC140" s="206"/>
    </row>
    <row r="141" spans="1:29" ht="51">
      <c r="A141" s="230"/>
      <c r="B141" s="230"/>
      <c r="C141" s="206"/>
      <c r="D141" s="214"/>
      <c r="E141" s="217"/>
      <c r="F141" s="217"/>
      <c r="G141" s="28" t="str">
        <f>VLOOKUP(H141,Hoja1!A$1:G$444,2,0)</f>
        <v xml:space="preserve">HUMOS </v>
      </c>
      <c r="H141" s="29" t="s">
        <v>258</v>
      </c>
      <c r="I141" s="28" t="str">
        <f>VLOOKUP(H141,Hoja1!A$2:G$444,3,0)</f>
        <v xml:space="preserve">ASMA,GRIPA, NEUMOCONIOSIS, CÁNCER </v>
      </c>
      <c r="J141" s="18"/>
      <c r="K141" s="28" t="str">
        <f>VLOOKUP(H141,Hoja1!A$2:G$444,4,0)</f>
        <v>Inspecciones planeadas e inspecciones no planeadas, procedimientos de programas de seguridad y salud en el trabajo</v>
      </c>
      <c r="L141" s="28" t="str">
        <f>VLOOKUP(H141,Hoja1!A$2:G$444,5,0)</f>
        <v xml:space="preserve">EPP TAPABOCAS, CARETAS CON FILTROS </v>
      </c>
      <c r="M141" s="18">
        <v>2</v>
      </c>
      <c r="N141" s="19">
        <v>3</v>
      </c>
      <c r="O141" s="19">
        <v>10</v>
      </c>
      <c r="P141" s="31">
        <f t="shared" si="42"/>
        <v>6</v>
      </c>
      <c r="Q141" s="31">
        <f t="shared" si="43"/>
        <v>60</v>
      </c>
      <c r="R141" s="38" t="str">
        <f t="shared" si="44"/>
        <v>M-6</v>
      </c>
      <c r="S141" s="40" t="str">
        <f t="shared" si="45"/>
        <v>III</v>
      </c>
      <c r="T141" s="42" t="str">
        <f t="shared" si="46"/>
        <v>Mejorable</v>
      </c>
      <c r="U141" s="203"/>
      <c r="V141" s="28" t="str">
        <f>VLOOKUP(H141,Hoja1!A$2:G$444,6,0)</f>
        <v>NEUMOCONIOSIS</v>
      </c>
      <c r="W141" s="20"/>
      <c r="X141" s="20"/>
      <c r="Y141" s="20"/>
      <c r="Z141" s="17"/>
      <c r="AA141" s="27" t="str">
        <f>VLOOKUP(H141,Hoja1!A$2:G$444,7,0)</f>
        <v>USO Y MANEJO ADECUADO DE E.P.P.</v>
      </c>
      <c r="AB141" s="20" t="s">
        <v>1217</v>
      </c>
      <c r="AC141" s="206"/>
    </row>
    <row r="142" spans="1:29" ht="51">
      <c r="A142" s="230"/>
      <c r="B142" s="230"/>
      <c r="C142" s="206"/>
      <c r="D142" s="214"/>
      <c r="E142" s="217"/>
      <c r="F142" s="217"/>
      <c r="G142" s="28" t="str">
        <f>VLOOKUP(H142,Hoja1!A$1:G$444,2,0)</f>
        <v>MATERIAL PARTICULADO</v>
      </c>
      <c r="H142" s="29" t="s">
        <v>269</v>
      </c>
      <c r="I142" s="28" t="str">
        <f>VLOOKUP(H142,Hoja1!A$2:G$444,3,0)</f>
        <v>NEUMOCONIOSIS, BRONQUITIS, ASMA, SILICOSIS</v>
      </c>
      <c r="J142" s="18"/>
      <c r="K142" s="28" t="str">
        <f>VLOOKUP(H142,Hoja1!A$2:G$444,4,0)</f>
        <v>Inspecciones planeadas e inspecciones no planeadas, procedimientos de programas de seguridad y salud en el trabajo</v>
      </c>
      <c r="L142" s="28" t="str">
        <f>VLOOKUP(H142,Hoja1!A$2:G$444,5,0)</f>
        <v>EPP MASCARILLAS Y FILTROS</v>
      </c>
      <c r="M142" s="18">
        <v>2</v>
      </c>
      <c r="N142" s="19">
        <v>3</v>
      </c>
      <c r="O142" s="19">
        <v>10</v>
      </c>
      <c r="P142" s="31">
        <f t="shared" si="42"/>
        <v>6</v>
      </c>
      <c r="Q142" s="31">
        <f t="shared" si="43"/>
        <v>60</v>
      </c>
      <c r="R142" s="38" t="str">
        <f t="shared" si="44"/>
        <v>M-6</v>
      </c>
      <c r="S142" s="40" t="str">
        <f t="shared" si="45"/>
        <v>III</v>
      </c>
      <c r="T142" s="42" t="str">
        <f t="shared" si="46"/>
        <v>Mejorable</v>
      </c>
      <c r="U142" s="203"/>
      <c r="V142" s="28" t="str">
        <f>VLOOKUP(H142,Hoja1!A$2:G$444,6,0)</f>
        <v>NEUMOCONIOSIS</v>
      </c>
      <c r="W142" s="20"/>
      <c r="X142" s="20"/>
      <c r="Y142" s="20"/>
      <c r="Z142" s="17"/>
      <c r="AA142" s="27" t="str">
        <f>VLOOKUP(H142,Hoja1!A$2:G$444,7,0)</f>
        <v>USO Y MANEJO DE LOS EPP</v>
      </c>
      <c r="AB142" s="20" t="s">
        <v>1217</v>
      </c>
      <c r="AC142" s="206"/>
    </row>
    <row r="143" spans="1:29" ht="38.25">
      <c r="A143" s="230"/>
      <c r="B143" s="230"/>
      <c r="C143" s="206"/>
      <c r="D143" s="214"/>
      <c r="E143" s="217"/>
      <c r="F143" s="217"/>
      <c r="G143" s="28" t="str">
        <f>VLOOKUP(H143,Hoja1!A$1:G$444,2,0)</f>
        <v>ATENCIÓN AL PÚBLICO</v>
      </c>
      <c r="H143" s="29" t="s">
        <v>448</v>
      </c>
      <c r="I143" s="28" t="str">
        <f>VLOOKUP(H143,Hoja1!A$2:G$444,3,0)</f>
        <v>ESTRÉS, ENFERMEDADES DIGESTIVAS, IRRITABILIDAD, TRANSTORNOS DEL SUEÑO</v>
      </c>
      <c r="J143" s="18"/>
      <c r="K143" s="28" t="str">
        <f>VLOOKUP(H143,Hoja1!A$2:G$444,4,0)</f>
        <v>N/A</v>
      </c>
      <c r="L143" s="28" t="str">
        <f>VLOOKUP(H143,Hoja1!A$2:G$444,5,0)</f>
        <v>PVE PSICOSOCIAL</v>
      </c>
      <c r="M143" s="18">
        <v>2</v>
      </c>
      <c r="N143" s="19">
        <v>3</v>
      </c>
      <c r="O143" s="19">
        <v>10</v>
      </c>
      <c r="P143" s="31">
        <f t="shared" si="42"/>
        <v>6</v>
      </c>
      <c r="Q143" s="31">
        <f t="shared" si="43"/>
        <v>60</v>
      </c>
      <c r="R143" s="38" t="str">
        <f t="shared" si="44"/>
        <v>M-6</v>
      </c>
      <c r="S143" s="40" t="str">
        <f t="shared" si="45"/>
        <v>III</v>
      </c>
      <c r="T143" s="42" t="str">
        <f t="shared" si="46"/>
        <v>Mejorable</v>
      </c>
      <c r="U143" s="203"/>
      <c r="V143" s="28" t="str">
        <f>VLOOKUP(H143,Hoja1!A$2:G$444,6,0)</f>
        <v>ESTRÉS</v>
      </c>
      <c r="W143" s="20"/>
      <c r="X143" s="20"/>
      <c r="Y143" s="20"/>
      <c r="Z143" s="17"/>
      <c r="AA143" s="27" t="str">
        <f>VLOOKUP(H143,Hoja1!A$2:G$444,7,0)</f>
        <v>RESOLUCIÓN DE CONFLICTOS; COMUNICACIÓN ASERTIVA; SERVICIO AL CLIENTE</v>
      </c>
      <c r="AB143" s="86" t="s">
        <v>1197</v>
      </c>
      <c r="AC143" s="206"/>
    </row>
    <row r="144" spans="1:29" ht="40.5">
      <c r="A144" s="230"/>
      <c r="B144" s="230"/>
      <c r="C144" s="206"/>
      <c r="D144" s="214"/>
      <c r="E144" s="217"/>
      <c r="F144" s="217"/>
      <c r="G144" s="28" t="str">
        <f>VLOOKUP(H144,Hoja1!A$1:G$444,2,0)</f>
        <v>Movimientos repetitivos, Miembros Superiores</v>
      </c>
      <c r="H144" s="29" t="s">
        <v>47</v>
      </c>
      <c r="I144" s="28" t="str">
        <f>VLOOKUP(H144,Hoja1!A$2:G$444,3,0)</f>
        <v>Lesiones Musculoesqueléticas</v>
      </c>
      <c r="J144" s="18"/>
      <c r="K144" s="28" t="str">
        <f>VLOOKUP(H144,Hoja1!A$2:G$444,4,0)</f>
        <v>N/A</v>
      </c>
      <c r="L144" s="28" t="str">
        <f>VLOOKUP(H144,Hoja1!A$2:G$444,5,0)</f>
        <v>PVE BIomécanico, programa pausas activas, examenes periódicos, recomendaicones, control de posturas</v>
      </c>
      <c r="M144" s="18">
        <v>2</v>
      </c>
      <c r="N144" s="19">
        <v>3</v>
      </c>
      <c r="O144" s="19">
        <v>25</v>
      </c>
      <c r="P144" s="31">
        <f t="shared" si="42"/>
        <v>6</v>
      </c>
      <c r="Q144" s="31">
        <f t="shared" si="43"/>
        <v>150</v>
      </c>
      <c r="R144" s="38" t="str">
        <f t="shared" si="44"/>
        <v>M-6</v>
      </c>
      <c r="S144" s="40" t="str">
        <f t="shared" si="45"/>
        <v>II</v>
      </c>
      <c r="T144" s="42" t="str">
        <f t="shared" si="46"/>
        <v>No Aceptable o Aceptable Con Control Especifico</v>
      </c>
      <c r="U144" s="203"/>
      <c r="V144" s="28" t="str">
        <f>VLOOKUP(H144,Hoja1!A$2:G$444,6,0)</f>
        <v>Enfermedades musculoesqueleticas</v>
      </c>
      <c r="W144" s="20"/>
      <c r="X144" s="20"/>
      <c r="Y144" s="20"/>
      <c r="Z144" s="17"/>
      <c r="AA144" s="27" t="str">
        <f>VLOOKUP(H144,Hoja1!A$2:G$444,7,0)</f>
        <v>Prevención en lesiones osteomusculares, líderes de pausas activas</v>
      </c>
      <c r="AB144" s="20" t="s">
        <v>1218</v>
      </c>
      <c r="AC144" s="206"/>
    </row>
    <row r="145" spans="1:29" ht="51">
      <c r="A145" s="230"/>
      <c r="B145" s="230"/>
      <c r="C145" s="206"/>
      <c r="D145" s="214"/>
      <c r="E145" s="217"/>
      <c r="F145" s="217"/>
      <c r="G145" s="28" t="str">
        <f>VLOOKUP(H145,Hoja1!A$1:G$444,2,0)</f>
        <v>Atropellamiento, Envestir</v>
      </c>
      <c r="H145" s="29" t="s">
        <v>1194</v>
      </c>
      <c r="I145" s="28" t="str">
        <f>VLOOKUP(H145,Hoja1!A$2:G$444,3,0)</f>
        <v>Lesiones, pérdidas materiales, muerte</v>
      </c>
      <c r="J145" s="18"/>
      <c r="K145" s="28" t="str">
        <f>VLOOKUP(H145,Hoja1!A$2:G$444,4,0)</f>
        <v>Inspecciones planeadas e inspecciones no planeadas, procedimientos de programas de seguridad y salud en el trabajo</v>
      </c>
      <c r="L145" s="28" t="str">
        <f>VLOOKUP(H145,Hoja1!A$2:G$444,5,0)</f>
        <v>Programa de seguridad vial, señalización</v>
      </c>
      <c r="M145" s="18">
        <v>2</v>
      </c>
      <c r="N145" s="19">
        <v>3</v>
      </c>
      <c r="O145" s="19">
        <v>25</v>
      </c>
      <c r="P145" s="31">
        <f t="shared" si="42"/>
        <v>6</v>
      </c>
      <c r="Q145" s="31">
        <f t="shared" si="43"/>
        <v>150</v>
      </c>
      <c r="R145" s="38" t="str">
        <f t="shared" si="44"/>
        <v>M-6</v>
      </c>
      <c r="S145" s="40" t="str">
        <f t="shared" si="45"/>
        <v>II</v>
      </c>
      <c r="T145" s="42" t="str">
        <f t="shared" si="46"/>
        <v>No Aceptable o Aceptable Con Control Especifico</v>
      </c>
      <c r="U145" s="203"/>
      <c r="V145" s="28" t="str">
        <f>VLOOKUP(H145,Hoja1!A$2:G$444,6,0)</f>
        <v>Muerte</v>
      </c>
      <c r="W145" s="20"/>
      <c r="X145" s="20"/>
      <c r="Y145" s="20"/>
      <c r="Z145" s="17"/>
      <c r="AA145" s="27" t="str">
        <f>VLOOKUP(H145,Hoja1!A$2:G$444,7,0)</f>
        <v>Seguridad vial y manejo defensivo, aseguramiento de áreas de trabajo</v>
      </c>
      <c r="AB145" s="20"/>
      <c r="AC145" s="206"/>
    </row>
    <row r="146" spans="1:29" ht="45" customHeight="1">
      <c r="A146" s="230"/>
      <c r="B146" s="230"/>
      <c r="C146" s="206"/>
      <c r="D146" s="214"/>
      <c r="E146" s="217"/>
      <c r="F146" s="217"/>
      <c r="G146" s="28" t="str">
        <f>VLOOKUP(H146,Hoja1!A$1:G$444,2,0)</f>
        <v>Maquinaria y equipo</v>
      </c>
      <c r="H146" s="29" t="s">
        <v>612</v>
      </c>
      <c r="I146" s="28" t="str">
        <f>VLOOKUP(H146,Hoja1!A$2:G$444,3,0)</f>
        <v>Atrapamiento, amputación, aplastamiento, fractura, muerte</v>
      </c>
      <c r="J146" s="18"/>
      <c r="K146" s="28" t="str">
        <f>VLOOKUP(H146,Hoja1!A$2:G$444,4,0)</f>
        <v>Inspecciones planeadas e inspecciones no planeadas, procedimientos de programas de seguridad y salud en el trabajo</v>
      </c>
      <c r="L146" s="28" t="str">
        <f>VLOOKUP(H146,Hoja1!A$2:G$444,5,0)</f>
        <v>E.P.P.</v>
      </c>
      <c r="M146" s="18">
        <v>2</v>
      </c>
      <c r="N146" s="19">
        <v>3</v>
      </c>
      <c r="O146" s="19">
        <v>25</v>
      </c>
      <c r="P146" s="31">
        <f t="shared" si="42"/>
        <v>6</v>
      </c>
      <c r="Q146" s="31">
        <f t="shared" si="43"/>
        <v>150</v>
      </c>
      <c r="R146" s="38" t="str">
        <f t="shared" si="44"/>
        <v>M-6</v>
      </c>
      <c r="S146" s="40" t="str">
        <f t="shared" si="45"/>
        <v>II</v>
      </c>
      <c r="T146" s="42" t="str">
        <f t="shared" si="46"/>
        <v>No Aceptable o Aceptable Con Control Especifico</v>
      </c>
      <c r="U146" s="203"/>
      <c r="V146" s="28" t="str">
        <f>VLOOKUP(H146,Hoja1!A$2:G$444,6,0)</f>
        <v>Aplastamiento</v>
      </c>
      <c r="W146" s="20"/>
      <c r="X146" s="20"/>
      <c r="Y146" s="20"/>
      <c r="Z146" s="17"/>
      <c r="AA146" s="27" t="str">
        <f>VLOOKUP(H146,Hoja1!A$2:G$444,7,0)</f>
        <v>Uso y manejo adecuado de E.P.P., uso y manejo adecuado de herramientas amnuales y/o máquinas y equipos</v>
      </c>
      <c r="AB146" s="20" t="s">
        <v>1219</v>
      </c>
      <c r="AC146" s="206"/>
    </row>
    <row r="147" spans="1:29" ht="63.75">
      <c r="A147" s="230"/>
      <c r="B147" s="230"/>
      <c r="C147" s="206"/>
      <c r="D147" s="214"/>
      <c r="E147" s="217"/>
      <c r="F147" s="217"/>
      <c r="G147" s="28" t="str">
        <f>VLOOKUP(H147,Hoja1!A$1:G$444,2,0)</f>
        <v>Herramientas Manuales</v>
      </c>
      <c r="H147" s="29" t="s">
        <v>606</v>
      </c>
      <c r="I147" s="28" t="str">
        <f>VLOOKUP(H147,Hoja1!A$2:G$444,3,0)</f>
        <v>Quemaduras, contusiones y lesiones</v>
      </c>
      <c r="J147" s="18"/>
      <c r="K147" s="28" t="str">
        <f>VLOOKUP(H147,Hoja1!A$2:G$444,4,0)</f>
        <v>Inspecciones planeadas e inspecciones no planeadas, procedimientos de programas de seguridad y salud en el trabajo</v>
      </c>
      <c r="L147" s="28" t="str">
        <f>VLOOKUP(H147,Hoja1!A$2:G$444,5,0)</f>
        <v>E.P.P.</v>
      </c>
      <c r="M147" s="18">
        <v>2</v>
      </c>
      <c r="N147" s="19">
        <v>3</v>
      </c>
      <c r="O147" s="19">
        <v>25</v>
      </c>
      <c r="P147" s="31">
        <f t="shared" si="42"/>
        <v>6</v>
      </c>
      <c r="Q147" s="31">
        <f t="shared" si="43"/>
        <v>150</v>
      </c>
      <c r="R147" s="38" t="str">
        <f t="shared" si="44"/>
        <v>M-6</v>
      </c>
      <c r="S147" s="40" t="str">
        <f t="shared" si="45"/>
        <v>II</v>
      </c>
      <c r="T147" s="42" t="str">
        <f t="shared" si="46"/>
        <v>No Aceptable o Aceptable Con Control Especifico</v>
      </c>
      <c r="U147" s="203"/>
      <c r="V147" s="28" t="str">
        <f>VLOOKUP(H147,Hoja1!A$2:G$444,6,0)</f>
        <v>Amputación</v>
      </c>
      <c r="W147" s="20"/>
      <c r="X147" s="20"/>
      <c r="Y147" s="20"/>
      <c r="Z147" s="17"/>
      <c r="AA147" s="28" t="str">
        <f>VLOOKUP(H147,Hoja1!A$2:G$444,7,0)</f>
        <v xml:space="preserve">
Uso y manejo adecuado de E.P.P., uso y manejo adecuado de herramientas manuales y/o máqinas y equipos</v>
      </c>
      <c r="AB147" s="18" t="s">
        <v>1219</v>
      </c>
      <c r="AC147" s="206"/>
    </row>
    <row r="148" spans="1:29" ht="51">
      <c r="A148" s="230"/>
      <c r="B148" s="230"/>
      <c r="C148" s="206"/>
      <c r="D148" s="214"/>
      <c r="E148" s="217"/>
      <c r="F148" s="217"/>
      <c r="G148" s="28" t="str">
        <f>VLOOKUP(H148,Hoja1!A$1:G$444,2,0)</f>
        <v>Atraco, golpiza, atentados y secuestrados</v>
      </c>
      <c r="H148" s="29" t="s">
        <v>57</v>
      </c>
      <c r="I148" s="28" t="str">
        <f>VLOOKUP(H148,Hoja1!A$2:G$444,3,0)</f>
        <v>Estrés, golpes, Secuestros</v>
      </c>
      <c r="J148" s="18"/>
      <c r="K148" s="28" t="str">
        <f>VLOOKUP(H148,Hoja1!A$2:G$444,4,0)</f>
        <v>Inspecciones planeadas e inspecciones no planeadas, procedimientos de programas de seguridad y salud en el trabajo</v>
      </c>
      <c r="L148" s="28" t="str">
        <f>VLOOKUP(H148,Hoja1!A$2:G$444,5,0)</f>
        <v xml:space="preserve">Uniformes Corporativos, Caquetas corporativas, Carnetización
</v>
      </c>
      <c r="M148" s="18">
        <v>2</v>
      </c>
      <c r="N148" s="19">
        <v>3</v>
      </c>
      <c r="O148" s="19">
        <v>60</v>
      </c>
      <c r="P148" s="31">
        <f t="shared" si="42"/>
        <v>6</v>
      </c>
      <c r="Q148" s="31">
        <f t="shared" si="43"/>
        <v>360</v>
      </c>
      <c r="R148" s="38" t="str">
        <f t="shared" si="44"/>
        <v>M-6</v>
      </c>
      <c r="S148" s="40" t="str">
        <f t="shared" si="45"/>
        <v>II</v>
      </c>
      <c r="T148" s="42" t="str">
        <f t="shared" si="46"/>
        <v>No Aceptable o Aceptable Con Control Especifico</v>
      </c>
      <c r="U148" s="203"/>
      <c r="V148" s="28" t="str">
        <f>VLOOKUP(H148,Hoja1!A$2:G$444,6,0)</f>
        <v>Secuestros</v>
      </c>
      <c r="W148" s="20"/>
      <c r="X148" s="20"/>
      <c r="Y148" s="20"/>
      <c r="Z148" s="17"/>
      <c r="AA148" s="28" t="str">
        <f>VLOOKUP(H148,Hoja1!A$2:G$444,7,0)</f>
        <v>N/A</v>
      </c>
      <c r="AB148" s="18"/>
      <c r="AC148" s="206"/>
    </row>
    <row r="149" spans="1:29" ht="51">
      <c r="A149" s="230"/>
      <c r="B149" s="230"/>
      <c r="C149" s="206"/>
      <c r="D149" s="214"/>
      <c r="E149" s="217"/>
      <c r="F149" s="217"/>
      <c r="G149" s="28" t="str">
        <f>VLOOKUP(H149,Hoja1!A$1:G$444,2,0)</f>
        <v>LLUVIAS, GRANIZADA, HELADAS</v>
      </c>
      <c r="H149" s="29" t="s">
        <v>633</v>
      </c>
      <c r="I149" s="28" t="str">
        <f>VLOOKUP(H149,Hoja1!A$2:G$444,3,0)</f>
        <v>DERRUMBES, HIPOTERMIA, DAÑO EN INSTALACIONES</v>
      </c>
      <c r="J149" s="18"/>
      <c r="K149" s="28" t="str">
        <f>VLOOKUP(H149,Hoja1!A$2:G$444,4,0)</f>
        <v>Inspecciones planeadas e inspecciones no planeadas, procedimientos de programas de seguridad y salud en el trabajo</v>
      </c>
      <c r="L149" s="28" t="str">
        <f>VLOOKUP(H149,Hoja1!A$2:G$444,5,0)</f>
        <v>BRIGADAS DE EMERGENCIAS</v>
      </c>
      <c r="M149" s="18">
        <v>2</v>
      </c>
      <c r="N149" s="19">
        <v>2</v>
      </c>
      <c r="O149" s="19">
        <v>25</v>
      </c>
      <c r="P149" s="31">
        <f t="shared" si="42"/>
        <v>4</v>
      </c>
      <c r="Q149" s="31">
        <f t="shared" si="43"/>
        <v>100</v>
      </c>
      <c r="R149" s="38" t="str">
        <f t="shared" si="44"/>
        <v>B-4</v>
      </c>
      <c r="S149" s="40" t="str">
        <f t="shared" si="45"/>
        <v>III</v>
      </c>
      <c r="T149" s="42" t="str">
        <f t="shared" si="46"/>
        <v>Mejorable</v>
      </c>
      <c r="U149" s="203"/>
      <c r="V149" s="28" t="str">
        <f>VLOOKUP(H149,Hoja1!A$2:G$444,6,0)</f>
        <v>MUERTE</v>
      </c>
      <c r="W149" s="20"/>
      <c r="X149" s="20"/>
      <c r="Y149" s="20"/>
      <c r="Z149" s="17"/>
      <c r="AA149" s="28" t="str">
        <f>VLOOKUP(H149,Hoja1!A$2:G$444,7,0)</f>
        <v>ENTRENAMIENTO DE LA BRIGADA; DIVULGACIÓN DE PLAN DE EMERGENCIA</v>
      </c>
      <c r="AB149" s="86" t="s">
        <v>1199</v>
      </c>
      <c r="AC149" s="206"/>
    </row>
    <row r="150" spans="1:29" ht="43.5" customHeight="1" thickBot="1">
      <c r="A150" s="230"/>
      <c r="B150" s="230"/>
      <c r="C150" s="207"/>
      <c r="D150" s="215"/>
      <c r="E150" s="218"/>
      <c r="F150" s="218"/>
      <c r="G150" s="76" t="str">
        <f>VLOOKUP(H150,Hoja1!A$1:G$444,2,0)</f>
        <v>SISMOS, INCENDIOS, INUNDACIONES, TERREMOTOS, VENDAVALES, DERRUMBE</v>
      </c>
      <c r="H150" s="77" t="s">
        <v>62</v>
      </c>
      <c r="I150" s="76" t="str">
        <f>VLOOKUP(H150,Hoja1!A$2:G$444,3,0)</f>
        <v>SISMOS, INCENDIOS, INUNDACIONES, TERREMOTOS, VENDAVALES</v>
      </c>
      <c r="J150" s="23"/>
      <c r="K150" s="76" t="str">
        <f>VLOOKUP(H150,Hoja1!A$2:G$444,4,0)</f>
        <v>Inspecciones planeadas e inspecciones no planeadas, procedimientos de programas de seguridad y salud en el trabajo</v>
      </c>
      <c r="L150" s="76" t="str">
        <f>VLOOKUP(H150,Hoja1!A$2:G$444,5,0)</f>
        <v>BRIGADAS DE EMERGENCIAS</v>
      </c>
      <c r="M150" s="23">
        <v>2</v>
      </c>
      <c r="N150" s="24">
        <v>1</v>
      </c>
      <c r="O150" s="24">
        <v>100</v>
      </c>
      <c r="P150" s="78">
        <f t="shared" si="42"/>
        <v>2</v>
      </c>
      <c r="Q150" s="78">
        <f t="shared" si="43"/>
        <v>200</v>
      </c>
      <c r="R150" s="43" t="str">
        <f t="shared" si="44"/>
        <v>B-2</v>
      </c>
      <c r="S150" s="44" t="str">
        <f t="shared" si="45"/>
        <v>II</v>
      </c>
      <c r="T150" s="45" t="str">
        <f t="shared" si="46"/>
        <v>No Aceptable o Aceptable Con Control Especifico</v>
      </c>
      <c r="U150" s="204"/>
      <c r="V150" s="76" t="str">
        <f>VLOOKUP(H150,Hoja1!A$2:G$444,6,0)</f>
        <v>MUERTE</v>
      </c>
      <c r="W150" s="25"/>
      <c r="X150" s="25"/>
      <c r="Y150" s="25"/>
      <c r="Z150" s="21"/>
      <c r="AA150" s="76" t="str">
        <f>VLOOKUP(H150,Hoja1!A$2:G$444,7,0)</f>
        <v>ENTRENAMIENTO DE LA BRIGADA; DIVULGACIÓN DE PLAN DE EMERGENCIA</v>
      </c>
      <c r="AB150" s="23" t="s">
        <v>1220</v>
      </c>
      <c r="AC150" s="207"/>
    </row>
    <row r="151" spans="1:29" ht="304.5" customHeight="1">
      <c r="A151" s="230"/>
      <c r="B151" s="230"/>
      <c r="C151" s="208" t="s">
        <v>1221</v>
      </c>
      <c r="D151" s="226" t="s">
        <v>1222</v>
      </c>
      <c r="E151" s="226"/>
      <c r="F151" s="223" t="s">
        <v>1187</v>
      </c>
      <c r="G151" s="89" t="str">
        <f>VLOOKUP(H151,Hoja1!A$1:G$444,2,0)</f>
        <v>Bacteria</v>
      </c>
      <c r="H151" s="88" t="s">
        <v>108</v>
      </c>
      <c r="I151" s="89" t="str">
        <f>VLOOKUP(H151,Hoja1!A$2:G$444,3,0)</f>
        <v>Infecciones producidas por Bacterianas</v>
      </c>
      <c r="J151" s="90"/>
      <c r="K151" s="89" t="str">
        <f>VLOOKUP(H151,Hoja1!A$2:G$444,4,0)</f>
        <v>Inspecciones planeadas e inspecciones no planeadas, procedimientos de programas de seguridad y salud en el trabajo</v>
      </c>
      <c r="L151" s="89" t="str">
        <f>VLOOKUP(H151,Hoja1!A$2:G$444,5,0)</f>
        <v>Programa de vacunación, bota pantalon, overol, guantes, tapabocas, mascarillas con filtos</v>
      </c>
      <c r="M151" s="90">
        <v>2</v>
      </c>
      <c r="N151" s="91">
        <v>3</v>
      </c>
      <c r="O151" s="91">
        <v>10</v>
      </c>
      <c r="P151" s="91">
        <f t="shared" si="42"/>
        <v>6</v>
      </c>
      <c r="Q151" s="91">
        <f t="shared" si="43"/>
        <v>60</v>
      </c>
      <c r="R151" s="88" t="str">
        <f t="shared" si="44"/>
        <v>M-6</v>
      </c>
      <c r="S151" s="92" t="str">
        <f t="shared" si="45"/>
        <v>III</v>
      </c>
      <c r="T151" s="93" t="str">
        <f t="shared" si="46"/>
        <v>Mejorable</v>
      </c>
      <c r="U151" s="232">
        <v>6</v>
      </c>
      <c r="V151" s="89" t="str">
        <f>VLOOKUP(H151,Hoja1!A$2:G$444,6,0)</f>
        <v xml:space="preserve">Enfermedades Infectocontagiosas
</v>
      </c>
      <c r="W151" s="94"/>
      <c r="X151" s="94"/>
      <c r="Y151" s="94"/>
      <c r="Z151" s="95"/>
      <c r="AA151" s="95" t="str">
        <f>VLOOKUP(H151,Hoja1!A$2:G$444,7,0)</f>
        <v xml:space="preserve">Riesgo Biológico, Autocuidado y/o Uso y manejo adecuado de E.P.P.
</v>
      </c>
      <c r="AB151" s="137" t="s">
        <v>1215</v>
      </c>
      <c r="AC151" s="208" t="s">
        <v>1190</v>
      </c>
    </row>
    <row r="152" spans="1:29" ht="51">
      <c r="A152" s="230"/>
      <c r="B152" s="230"/>
      <c r="C152" s="209"/>
      <c r="D152" s="227"/>
      <c r="E152" s="227"/>
      <c r="F152" s="224"/>
      <c r="G152" s="97" t="str">
        <f>VLOOKUP(H152,Hoja1!A$1:G$444,2,0)</f>
        <v>Virus</v>
      </c>
      <c r="H152" s="96" t="s">
        <v>120</v>
      </c>
      <c r="I152" s="97" t="str">
        <f>VLOOKUP(H152,Hoja1!A$2:G$444,3,0)</f>
        <v>Infecciones Virales</v>
      </c>
      <c r="J152" s="98"/>
      <c r="K152" s="97" t="str">
        <f>VLOOKUP(H152,Hoja1!A$2:G$444,4,0)</f>
        <v>Inspecciones planeadas e inspecciones no planeadas, procedimientos de programas de seguridad y salud en el trabajo</v>
      </c>
      <c r="L152" s="97" t="str">
        <f>VLOOKUP(H152,Hoja1!A$2:G$444,5,0)</f>
        <v>Programa de vacunación, bota pantalon, overol, guantes, tapabocas, mascarillas con filtos</v>
      </c>
      <c r="M152" s="98">
        <v>2</v>
      </c>
      <c r="N152" s="99">
        <v>3</v>
      </c>
      <c r="O152" s="99">
        <v>10</v>
      </c>
      <c r="P152" s="100">
        <f t="shared" si="42"/>
        <v>6</v>
      </c>
      <c r="Q152" s="100">
        <f t="shared" si="43"/>
        <v>60</v>
      </c>
      <c r="R152" s="101" t="str">
        <f t="shared" si="44"/>
        <v>M-6</v>
      </c>
      <c r="S152" s="102" t="str">
        <f t="shared" si="45"/>
        <v>III</v>
      </c>
      <c r="T152" s="103" t="str">
        <f t="shared" si="46"/>
        <v>Mejorable</v>
      </c>
      <c r="U152" s="222"/>
      <c r="V152" s="97" t="str">
        <f>VLOOKUP(H152,Hoja1!A$2:G$444,6,0)</f>
        <v xml:space="preserve">Enfermedades Infectocontagiosas
</v>
      </c>
      <c r="W152" s="104"/>
      <c r="X152" s="104"/>
      <c r="Y152" s="104"/>
      <c r="Z152" s="105"/>
      <c r="AA152" s="106" t="str">
        <f>VLOOKUP(H152,Hoja1!A$2:G$444,7,0)</f>
        <v xml:space="preserve">Riesgo Biológico, Autocuidado y/o Uso y manejo adecuado de E.P.P.
</v>
      </c>
      <c r="AB152" s="104"/>
      <c r="AC152" s="209"/>
    </row>
    <row r="153" spans="1:29" ht="51">
      <c r="A153" s="230"/>
      <c r="B153" s="230"/>
      <c r="C153" s="209"/>
      <c r="D153" s="227"/>
      <c r="E153" s="227"/>
      <c r="F153" s="224"/>
      <c r="G153" s="97" t="str">
        <f>VLOOKUP(H153,Hoja1!A$1:G$444,2,0)</f>
        <v>AUSENCIA O EXCESO DE LUZ EN UN AMBIENTE</v>
      </c>
      <c r="H153" s="96" t="s">
        <v>155</v>
      </c>
      <c r="I153" s="97" t="str">
        <f>VLOOKUP(H153,Hoja1!A$2:G$444,3,0)</f>
        <v>DISMINUCIÓN AGUDEZA VISUAL, CANSANCIO VISUAL</v>
      </c>
      <c r="J153" s="98"/>
      <c r="K153" s="97" t="str">
        <f>VLOOKUP(H153,Hoja1!A$2:G$444,4,0)</f>
        <v>Inspecciones planeadas e inspecciones no planeadas, procedimientos de programas de seguridad y salud en el trabajo</v>
      </c>
      <c r="L153" s="97" t="str">
        <f>VLOOKUP(H153,Hoja1!A$2:G$444,5,0)</f>
        <v>N/A</v>
      </c>
      <c r="M153" s="98">
        <v>2</v>
      </c>
      <c r="N153" s="99">
        <v>3</v>
      </c>
      <c r="O153" s="99">
        <v>10</v>
      </c>
      <c r="P153" s="100">
        <f t="shared" si="42"/>
        <v>6</v>
      </c>
      <c r="Q153" s="100">
        <f t="shared" si="43"/>
        <v>60</v>
      </c>
      <c r="R153" s="101" t="str">
        <f t="shared" si="44"/>
        <v>M-6</v>
      </c>
      <c r="S153" s="102" t="str">
        <f t="shared" si="45"/>
        <v>III</v>
      </c>
      <c r="T153" s="103" t="str">
        <f t="shared" si="46"/>
        <v>Mejorable</v>
      </c>
      <c r="U153" s="222"/>
      <c r="V153" s="97" t="str">
        <f>VLOOKUP(H153,Hoja1!A$2:G$444,6,0)</f>
        <v>DISMINUCIÓN AGUDEZA VISUAL</v>
      </c>
      <c r="W153" s="104"/>
      <c r="X153" s="104"/>
      <c r="Y153" s="104"/>
      <c r="Z153" s="105"/>
      <c r="AA153" s="106" t="str">
        <f>VLOOKUP(H153,Hoja1!A$2:G$444,7,0)</f>
        <v>N/A</v>
      </c>
      <c r="AB153" s="104"/>
      <c r="AC153" s="209"/>
    </row>
    <row r="154" spans="1:29" ht="51">
      <c r="A154" s="230"/>
      <c r="B154" s="230"/>
      <c r="C154" s="209"/>
      <c r="D154" s="227"/>
      <c r="E154" s="227"/>
      <c r="F154" s="224"/>
      <c r="G154" s="97" t="str">
        <f>VLOOKUP(H154,Hoja1!A$1:G$444,2,0)</f>
        <v>INFRAROJA, ULTRAVIOLETA, VISIBLE, RADIOFRECUENCIA, MICROONDAS, LASER</v>
      </c>
      <c r="H154" s="96" t="s">
        <v>67</v>
      </c>
      <c r="I154" s="97" t="str">
        <f>VLOOKUP(H154,Hoja1!A$2:G$444,3,0)</f>
        <v>CÁNCER, LESIONES DÉRMICAS Y OCULARES</v>
      </c>
      <c r="J154" s="98"/>
      <c r="K154" s="97" t="str">
        <f>VLOOKUP(H154,Hoja1!A$2:G$444,4,0)</f>
        <v>Inspecciones planeadas e inspecciones no planeadas, procedimientos de programas de seguridad y salud en el trabajo</v>
      </c>
      <c r="L154" s="97" t="str">
        <f>VLOOKUP(H154,Hoja1!A$2:G$444,5,0)</f>
        <v>PROGRAMA BLOQUEADOR SOLAR</v>
      </c>
      <c r="M154" s="98">
        <v>2</v>
      </c>
      <c r="N154" s="99">
        <v>3</v>
      </c>
      <c r="O154" s="99">
        <v>10</v>
      </c>
      <c r="P154" s="100">
        <f t="shared" si="42"/>
        <v>6</v>
      </c>
      <c r="Q154" s="100">
        <f t="shared" si="43"/>
        <v>60</v>
      </c>
      <c r="R154" s="101" t="str">
        <f t="shared" si="44"/>
        <v>M-6</v>
      </c>
      <c r="S154" s="102" t="str">
        <f t="shared" si="45"/>
        <v>III</v>
      </c>
      <c r="T154" s="103" t="str">
        <f t="shared" si="46"/>
        <v>Mejorable</v>
      </c>
      <c r="U154" s="222"/>
      <c r="V154" s="97" t="str">
        <f>VLOOKUP(H154,Hoja1!A$2:G$444,6,0)</f>
        <v>CÁNCER</v>
      </c>
      <c r="W154" s="104"/>
      <c r="X154" s="104"/>
      <c r="Y154" s="104"/>
      <c r="Z154" s="105"/>
      <c r="AA154" s="106" t="str">
        <f>VLOOKUP(H154,Hoja1!A$2:G$444,7,0)</f>
        <v>N/A</v>
      </c>
      <c r="AB154" s="104"/>
      <c r="AC154" s="209"/>
    </row>
    <row r="155" spans="1:29" ht="39.75" customHeight="1">
      <c r="A155" s="230"/>
      <c r="B155" s="230"/>
      <c r="C155" s="209"/>
      <c r="D155" s="227"/>
      <c r="E155" s="227"/>
      <c r="F155" s="224"/>
      <c r="G155" s="97" t="str">
        <f>VLOOKUP(H155,Hoja1!A$1:G$444,2,0)</f>
        <v>NATURALEZA DE LA TAREA</v>
      </c>
      <c r="H155" s="96" t="s">
        <v>76</v>
      </c>
      <c r="I155" s="97" t="str">
        <f>VLOOKUP(H155,Hoja1!A$2:G$444,3,0)</f>
        <v>ESTRÉS,  TRANSTORNOS DEL SUEÑO</v>
      </c>
      <c r="J155" s="98"/>
      <c r="K155" s="97" t="str">
        <f>VLOOKUP(H155,Hoja1!A$2:G$444,4,0)</f>
        <v>N/A</v>
      </c>
      <c r="L155" s="97" t="str">
        <f>VLOOKUP(H155,Hoja1!A$2:G$444,5,0)</f>
        <v>PVE PSICOSOCIAL</v>
      </c>
      <c r="M155" s="98">
        <v>2</v>
      </c>
      <c r="N155" s="99">
        <v>3</v>
      </c>
      <c r="O155" s="99">
        <v>10</v>
      </c>
      <c r="P155" s="100">
        <f aca="true" t="shared" si="47" ref="P155:P160">M155*N155</f>
        <v>6</v>
      </c>
      <c r="Q155" s="100">
        <f aca="true" t="shared" si="48" ref="Q155:Q160">O155*P155</f>
        <v>60</v>
      </c>
      <c r="R155" s="101" t="str">
        <f aca="true" t="shared" si="49" ref="R155:R160">IF(P155=40,"MA-40",IF(P155=30,"MA-30",IF(P155=20,"A-20",IF(P155=10,"A-10",IF(P155=24,"MA-24",IF(P155=18,"A-18",IF(P155=12,"A-12",IF(P155=6,"M-6",IF(P155=8,"M-8",IF(P155=6,"M-6",IF(P155=4,"B-4",IF(P155=2,"B-2",))))))))))))</f>
        <v>M-6</v>
      </c>
      <c r="S155" s="102" t="str">
        <f aca="true" t="shared" si="50" ref="S155:S174">IF(Q155&lt;=20,"IV",IF(Q155&lt;=120,"III",IF(Q155&lt;=500,"II",IF(Q155&lt;=4000,"I"))))</f>
        <v>III</v>
      </c>
      <c r="T155" s="103" t="str">
        <f aca="true" t="shared" si="51" ref="T155:T160">IF(S155=0,"",IF(S155="IV","Aceptable",IF(S155="III","Mejorable",IF(S155="II","No Aceptable o Aceptable Con Control Especifico",IF(S155="I","No Aceptable","")))))</f>
        <v>Mejorable</v>
      </c>
      <c r="U155" s="222"/>
      <c r="V155" s="97" t="str">
        <f>VLOOKUP(H155,Hoja1!A$2:G$444,6,0)</f>
        <v>ESTRÉS</v>
      </c>
      <c r="W155" s="104"/>
      <c r="X155" s="104"/>
      <c r="Y155" s="104"/>
      <c r="Z155" s="105"/>
      <c r="AA155" s="106" t="str">
        <f>VLOOKUP(H155,Hoja1!A$2:G$444,7,0)</f>
        <v>N/A</v>
      </c>
      <c r="AB155" s="104" t="s">
        <v>1197</v>
      </c>
      <c r="AC155" s="209"/>
    </row>
    <row r="156" spans="1:29" ht="51">
      <c r="A156" s="230"/>
      <c r="B156" s="230"/>
      <c r="C156" s="209"/>
      <c r="D156" s="227"/>
      <c r="E156" s="227"/>
      <c r="F156" s="224"/>
      <c r="G156" s="97" t="str">
        <f>VLOOKUP(H156,Hoja1!A$1:G$444,2,0)</f>
        <v>Forzadas, Prolongadas</v>
      </c>
      <c r="H156" s="96" t="s">
        <v>40</v>
      </c>
      <c r="I156" s="97" t="str">
        <f>VLOOKUP(H156,Hoja1!A$2:G$444,3,0)</f>
        <v xml:space="preserve">Lesiones osteomusculares, lesiones osteoarticulares
</v>
      </c>
      <c r="J156" s="98"/>
      <c r="K156" s="97" t="str">
        <f>VLOOKUP(H156,Hoja1!A$2:G$444,4,0)</f>
        <v>Inspecciones planeadas e inspecciones no planeadas, procedimientos de programas de seguridad y salud en el trabajo</v>
      </c>
      <c r="L156" s="97" t="str">
        <f>VLOOKUP(H156,Hoja1!A$2:G$444,5,0)</f>
        <v>PVE Biomecánico, programa pausas activas, exámenes periódicos, recomendaciones, control de posturas</v>
      </c>
      <c r="M156" s="98">
        <v>2</v>
      </c>
      <c r="N156" s="99">
        <v>3</v>
      </c>
      <c r="O156" s="99">
        <v>10</v>
      </c>
      <c r="P156" s="100">
        <f t="shared" si="47"/>
        <v>6</v>
      </c>
      <c r="Q156" s="100">
        <f t="shared" si="48"/>
        <v>60</v>
      </c>
      <c r="R156" s="101" t="str">
        <f t="shared" si="49"/>
        <v>M-6</v>
      </c>
      <c r="S156" s="102" t="str">
        <f t="shared" si="50"/>
        <v>III</v>
      </c>
      <c r="T156" s="103" t="str">
        <f t="shared" si="51"/>
        <v>Mejorable</v>
      </c>
      <c r="U156" s="222"/>
      <c r="V156" s="97" t="str">
        <f>VLOOKUP(H156,Hoja1!A$2:G$444,6,0)</f>
        <v>Enfermedades Osteomusculares</v>
      </c>
      <c r="W156" s="104"/>
      <c r="X156" s="104"/>
      <c r="Y156" s="104"/>
      <c r="Z156" s="105"/>
      <c r="AA156" s="106" t="str">
        <f>VLOOKUP(H156,Hoja1!A$2:G$444,7,0)</f>
        <v>Prevención en lesiones osteomusculares, líderes de pausas activas</v>
      </c>
      <c r="AB156" s="104"/>
      <c r="AC156" s="209"/>
    </row>
    <row r="157" spans="1:29" ht="38.25">
      <c r="A157" s="230"/>
      <c r="B157" s="230"/>
      <c r="C157" s="209"/>
      <c r="D157" s="227"/>
      <c r="E157" s="227"/>
      <c r="F157" s="224"/>
      <c r="G157" s="97" t="str">
        <f>VLOOKUP(H157,Hoja1!A$1:G$444,2,0)</f>
        <v>Movimientos repetitivos, Miembros Superiores</v>
      </c>
      <c r="H157" s="96" t="s">
        <v>47</v>
      </c>
      <c r="I157" s="97" t="str">
        <f>VLOOKUP(H157,Hoja1!A$2:G$444,3,0)</f>
        <v>Lesiones Musculoesqueléticas</v>
      </c>
      <c r="J157" s="98"/>
      <c r="K157" s="97" t="str">
        <f>VLOOKUP(H157,Hoja1!A$2:G$444,4,0)</f>
        <v>N/A</v>
      </c>
      <c r="L157" s="97" t="str">
        <f>VLOOKUP(H157,Hoja1!A$2:G$444,5,0)</f>
        <v>PVE BIomécanico, programa pausas activas, examenes periódicos, recomendaicones, control de posturas</v>
      </c>
      <c r="M157" s="98">
        <v>2</v>
      </c>
      <c r="N157" s="99">
        <v>3</v>
      </c>
      <c r="O157" s="99">
        <v>10</v>
      </c>
      <c r="P157" s="100">
        <f t="shared" si="47"/>
        <v>6</v>
      </c>
      <c r="Q157" s="100">
        <f t="shared" si="48"/>
        <v>60</v>
      </c>
      <c r="R157" s="101" t="str">
        <f t="shared" si="49"/>
        <v>M-6</v>
      </c>
      <c r="S157" s="102" t="str">
        <f t="shared" si="50"/>
        <v>III</v>
      </c>
      <c r="T157" s="103" t="str">
        <f t="shared" si="51"/>
        <v>Mejorable</v>
      </c>
      <c r="U157" s="222"/>
      <c r="V157" s="97" t="str">
        <f>VLOOKUP(H157,Hoja1!A$2:G$444,6,0)</f>
        <v>Enfermedades musculoesqueleticas</v>
      </c>
      <c r="W157" s="104"/>
      <c r="X157" s="104"/>
      <c r="Y157" s="104"/>
      <c r="Z157" s="105"/>
      <c r="AA157" s="106" t="str">
        <f>VLOOKUP(H157,Hoja1!A$2:G$444,7,0)</f>
        <v>Prevención en lesiones osteomusculares, líderes de pausas activas</v>
      </c>
      <c r="AB157" s="104"/>
      <c r="AC157" s="209"/>
    </row>
    <row r="158" spans="1:29" ht="38.25">
      <c r="A158" s="230"/>
      <c r="B158" s="230"/>
      <c r="C158" s="209"/>
      <c r="D158" s="227"/>
      <c r="E158" s="227"/>
      <c r="F158" s="224"/>
      <c r="G158" s="97" t="str">
        <f>VLOOKUP(H158,Hoja1!A$1:G$444,2,0)</f>
        <v>Superficies de trabajo irregulares o deslizantes</v>
      </c>
      <c r="H158" s="96" t="s">
        <v>597</v>
      </c>
      <c r="I158" s="97" t="str">
        <f>VLOOKUP(H158,Hoja1!A$2:G$444,3,0)</f>
        <v>Caidas del mismo nivel, fracturas, golpe con objetos, caídas de objetos, obstrucción de rutas de evacuación</v>
      </c>
      <c r="J158" s="98"/>
      <c r="K158" s="97" t="str">
        <f>VLOOKUP(H158,Hoja1!A$2:G$444,4,0)</f>
        <v>N/A</v>
      </c>
      <c r="L158" s="97" t="str">
        <f>VLOOKUP(H158,Hoja1!A$2:G$444,5,0)</f>
        <v>N/A</v>
      </c>
      <c r="M158" s="98"/>
      <c r="N158" s="99"/>
      <c r="O158" s="99"/>
      <c r="P158" s="100">
        <f t="shared" si="47"/>
        <v>0</v>
      </c>
      <c r="Q158" s="100">
        <f t="shared" si="48"/>
        <v>0</v>
      </c>
      <c r="R158" s="101">
        <f t="shared" si="49"/>
        <v>0</v>
      </c>
      <c r="S158" s="102" t="str">
        <f t="shared" si="50"/>
        <v>IV</v>
      </c>
      <c r="T158" s="103" t="str">
        <f t="shared" si="51"/>
        <v>Aceptable</v>
      </c>
      <c r="U158" s="222"/>
      <c r="V158" s="97" t="str">
        <f>VLOOKUP(H158,Hoja1!A$2:G$444,6,0)</f>
        <v>Caídas de distinto nivel</v>
      </c>
      <c r="W158" s="104"/>
      <c r="X158" s="104"/>
      <c r="Y158" s="104"/>
      <c r="Z158" s="105"/>
      <c r="AA158" s="106" t="str">
        <f>VLOOKUP(H158,Hoja1!A$2:G$444,7,0)</f>
        <v>Pautas Básicas en orden y aseo en el lugar de trabajo, actos y condiciones inseguras</v>
      </c>
      <c r="AB158" s="104"/>
      <c r="AC158" s="209"/>
    </row>
    <row r="159" spans="1:29" ht="51">
      <c r="A159" s="230"/>
      <c r="B159" s="230"/>
      <c r="C159" s="209"/>
      <c r="D159" s="227"/>
      <c r="E159" s="227"/>
      <c r="F159" s="224"/>
      <c r="G159" s="97" t="str">
        <f>VLOOKUP(H159,Hoja1!A$1:G$444,2,0)</f>
        <v>SISMOS, INCENDIOS, INUNDACIONES, TERREMOTOS, VENDAVALES, DERRUMBE</v>
      </c>
      <c r="H159" s="96" t="s">
        <v>62</v>
      </c>
      <c r="I159" s="97" t="str">
        <f>VLOOKUP(H159,Hoja1!A$2:G$444,3,0)</f>
        <v>SISMOS, INCENDIOS, INUNDACIONES, TERREMOTOS, VENDAVALES</v>
      </c>
      <c r="J159" s="98"/>
      <c r="K159" s="97" t="str">
        <f>VLOOKUP(H159,Hoja1!A$2:G$444,4,0)</f>
        <v>Inspecciones planeadas e inspecciones no planeadas, procedimientos de programas de seguridad y salud en el trabajo</v>
      </c>
      <c r="L159" s="97" t="str">
        <f>VLOOKUP(H159,Hoja1!A$2:G$444,5,0)</f>
        <v>BRIGADAS DE EMERGENCIAS</v>
      </c>
      <c r="M159" s="98">
        <v>2</v>
      </c>
      <c r="N159" s="99">
        <v>1</v>
      </c>
      <c r="O159" s="99">
        <v>100</v>
      </c>
      <c r="P159" s="100">
        <f t="shared" si="47"/>
        <v>2</v>
      </c>
      <c r="Q159" s="100">
        <f t="shared" si="48"/>
        <v>200</v>
      </c>
      <c r="R159" s="101" t="str">
        <f t="shared" si="49"/>
        <v>B-2</v>
      </c>
      <c r="S159" s="102" t="str">
        <f t="shared" si="50"/>
        <v>II</v>
      </c>
      <c r="T159" s="103" t="str">
        <f t="shared" si="51"/>
        <v>No Aceptable o Aceptable Con Control Especifico</v>
      </c>
      <c r="U159" s="222"/>
      <c r="V159" s="97" t="str">
        <f>VLOOKUP(H159,Hoja1!A$2:G$444,6,0)</f>
        <v>MUERTE</v>
      </c>
      <c r="W159" s="104"/>
      <c r="X159" s="104"/>
      <c r="Y159" s="104"/>
      <c r="Z159" s="105"/>
      <c r="AA159" s="106" t="str">
        <f>VLOOKUP(H159,Hoja1!A$2:G$444,7,0)</f>
        <v>ENTRENAMIENTO DE LA BRIGADA; DIVULGACIÓN DE PLAN DE EMERGENCIA</v>
      </c>
      <c r="AB159" s="104" t="s">
        <v>1198</v>
      </c>
      <c r="AC159" s="209"/>
    </row>
    <row r="160" spans="1:29" ht="15.75" customHeight="1" thickBot="1">
      <c r="A160" s="230"/>
      <c r="B160" s="230"/>
      <c r="C160" s="210"/>
      <c r="D160" s="228"/>
      <c r="E160" s="228"/>
      <c r="F160" s="225"/>
      <c r="G160" s="108" t="str">
        <f>VLOOKUP(H160,Hoja1!A$1:G$444,2,0)</f>
        <v>LLUVIAS, GRANIZADA, HELADAS</v>
      </c>
      <c r="H160" s="107" t="s">
        <v>633</v>
      </c>
      <c r="I160" s="108" t="str">
        <f>VLOOKUP(H160,Hoja1!A$2:G$444,3,0)</f>
        <v>DERRUMBES, HIPOTERMIA, DAÑO EN INSTALACIONES</v>
      </c>
      <c r="J160" s="109"/>
      <c r="K160" s="108" t="str">
        <f>VLOOKUP(H160,Hoja1!A$2:G$444,4,0)</f>
        <v>Inspecciones planeadas e inspecciones no planeadas, procedimientos de programas de seguridad y salud en el trabajo</v>
      </c>
      <c r="L160" s="108" t="str">
        <f>VLOOKUP(H160,Hoja1!A$2:G$444,5,0)</f>
        <v>BRIGADAS DE EMERGENCIAS</v>
      </c>
      <c r="M160" s="109">
        <v>2</v>
      </c>
      <c r="N160" s="110">
        <v>2</v>
      </c>
      <c r="O160" s="110">
        <v>25</v>
      </c>
      <c r="P160" s="111">
        <f t="shared" si="47"/>
        <v>4</v>
      </c>
      <c r="Q160" s="111">
        <f t="shared" si="48"/>
        <v>100</v>
      </c>
      <c r="R160" s="112" t="str">
        <f t="shared" si="49"/>
        <v>B-4</v>
      </c>
      <c r="S160" s="113" t="str">
        <f t="shared" si="50"/>
        <v>III</v>
      </c>
      <c r="T160" s="114" t="str">
        <f t="shared" si="51"/>
        <v>Mejorable</v>
      </c>
      <c r="U160" s="239"/>
      <c r="V160" s="108" t="str">
        <f>VLOOKUP(H160,Hoja1!A$2:G$444,6,0)</f>
        <v>MUERTE</v>
      </c>
      <c r="W160" s="115"/>
      <c r="X160" s="115"/>
      <c r="Y160" s="115"/>
      <c r="Z160" s="116"/>
      <c r="AA160" s="117" t="str">
        <f>VLOOKUP(H160,Hoja1!A$2:G$444,7,0)</f>
        <v>ENTRENAMIENTO DE LA BRIGADA; DIVULGACIÓN DE PLAN DE EMERGENCIA</v>
      </c>
      <c r="AB160" s="115" t="s">
        <v>1199</v>
      </c>
      <c r="AC160" s="210"/>
    </row>
    <row r="161" spans="1:29" ht="192" customHeight="1">
      <c r="A161" s="230"/>
      <c r="B161" s="230"/>
      <c r="C161" s="206" t="s">
        <v>1124</v>
      </c>
      <c r="D161" s="213" t="s">
        <v>1224</v>
      </c>
      <c r="E161" s="235"/>
      <c r="F161" s="216" t="s">
        <v>1187</v>
      </c>
      <c r="G161" s="29" t="str">
        <f>VLOOKUP(H161,Hoja1!A$1:G$444,2,0)</f>
        <v>Forzadas, Prolongadas</v>
      </c>
      <c r="H161" s="29" t="s">
        <v>40</v>
      </c>
      <c r="I161" s="28" t="str">
        <f>VLOOKUP(H161,Hoja1!A$2:G$444,3,0)</f>
        <v xml:space="preserve">Lesiones osteomusculares, lesiones osteoarticulares
</v>
      </c>
      <c r="J161" s="30"/>
      <c r="K161" s="28" t="str">
        <f>VLOOKUP(H161,Hoja1!A$2:G$444,4,0)</f>
        <v>Inspecciones planeadas e inspecciones no planeadas, procedimientos de programas de seguridad y salud en el trabajo</v>
      </c>
      <c r="L161" s="28" t="str">
        <f>VLOOKUP(H161,Hoja1!A$2:G$444,5,0)</f>
        <v>PVE Biomecánico, programa pausas activas, exámenes periódicos, recomendaciones, control de posturas</v>
      </c>
      <c r="M161" s="30">
        <v>2</v>
      </c>
      <c r="N161" s="31">
        <v>3</v>
      </c>
      <c r="O161" s="31">
        <v>10</v>
      </c>
      <c r="P161" s="31">
        <f>M161*N161</f>
        <v>6</v>
      </c>
      <c r="Q161" s="31">
        <f>O161*P161</f>
        <v>60</v>
      </c>
      <c r="R161" s="29" t="str">
        <f>IF(P161=40,"MA-40",IF(P161=30,"MA-30",IF(P161=20,"A-20",IF(P161=10,"A-10",IF(P161=24,"MA-24",IF(P161=18,"A-18",IF(P161=12,"A-12",IF(P161=6,"M-6",IF(P161=8,"M-8",IF(P161=6,"M-6",IF(P161=4,"B-4",IF(P161=2,"B-2",))))))))))))</f>
        <v>M-6</v>
      </c>
      <c r="S161" s="67" t="str">
        <f t="shared" si="50"/>
        <v>III</v>
      </c>
      <c r="T161" s="68" t="str">
        <f>IF(S161=0,"",IF(S161="IV","Aceptable",IF(S161="III","Mejorable",IF(S161="II","No Aceptable o Aceptable Con Control Especifico",IF(S161="I","No Aceptable","")))))</f>
        <v>Mejorable</v>
      </c>
      <c r="U161" s="203">
        <v>1</v>
      </c>
      <c r="V161" s="28" t="str">
        <f>VLOOKUP(H161,Hoja1!A$2:G$444,6,0)</f>
        <v>Enfermedades Osteomusculares</v>
      </c>
      <c r="W161" s="32"/>
      <c r="X161" s="32"/>
      <c r="Y161" s="32"/>
      <c r="Z161" s="27"/>
      <c r="AA161" s="28" t="str">
        <f>VLOOKUP(H161,Hoja1!A$2:G$444,7,0)</f>
        <v>Prevención en lesiones osteomusculares, líderes de pausas activas</v>
      </c>
      <c r="AB161" s="203" t="s">
        <v>1191</v>
      </c>
      <c r="AC161" s="206" t="s">
        <v>1190</v>
      </c>
    </row>
    <row r="162" spans="1:29" ht="38.25">
      <c r="A162" s="230"/>
      <c r="B162" s="230"/>
      <c r="C162" s="206"/>
      <c r="D162" s="214"/>
      <c r="E162" s="236"/>
      <c r="F162" s="217"/>
      <c r="G162" s="29" t="str">
        <f>VLOOKUP(H162,Hoja1!A$1:G$444,2,0)</f>
        <v>Movimientos repetitivos, Miembros Superiores</v>
      </c>
      <c r="H162" s="29" t="s">
        <v>47</v>
      </c>
      <c r="I162" s="28" t="str">
        <f>VLOOKUP(H162,Hoja1!A$2:G$444,3,0)</f>
        <v>Lesiones Musculoesqueléticas</v>
      </c>
      <c r="J162" s="18"/>
      <c r="K162" s="28" t="str">
        <f>VLOOKUP(H162,Hoja1!A$2:G$444,4,0)</f>
        <v>N/A</v>
      </c>
      <c r="L162" s="28" t="str">
        <f>VLOOKUP(H162,Hoja1!A$2:G$444,5,0)</f>
        <v>PVE BIomécanico, programa pausas activas, examenes periódicos, recomendaicones, control de posturas</v>
      </c>
      <c r="M162" s="18">
        <v>2</v>
      </c>
      <c r="N162" s="19">
        <v>3</v>
      </c>
      <c r="O162" s="19">
        <v>10</v>
      </c>
      <c r="P162" s="31">
        <f aca="true" t="shared" si="52" ref="P162:P174">M162*N162</f>
        <v>6</v>
      </c>
      <c r="Q162" s="31">
        <f aca="true" t="shared" si="53" ref="Q162:Q174">O162*P162</f>
        <v>60</v>
      </c>
      <c r="R162" s="38" t="str">
        <f aca="true" t="shared" si="54" ref="R162:R174">IF(P162=40,"MA-40",IF(P162=30,"MA-30",IF(P162=20,"A-20",IF(P162=10,"A-10",IF(P162=24,"MA-24",IF(P162=18,"A-18",IF(P162=12,"A-12",IF(P162=6,"M-6",IF(P162=8,"M-8",IF(P162=6,"M-6",IF(P162=4,"B-4",IF(P162=2,"B-2",))))))))))))</f>
        <v>M-6</v>
      </c>
      <c r="S162" s="40" t="str">
        <f t="shared" si="50"/>
        <v>III</v>
      </c>
      <c r="T162" s="42" t="str">
        <f aca="true" t="shared" si="55" ref="T162:T174">IF(S162=0,"",IF(S162="IV","Aceptable",IF(S162="III","Mejorable",IF(S162="II","No Aceptable o Aceptable Con Control Especifico",IF(S162="I","No Aceptable","")))))</f>
        <v>Mejorable</v>
      </c>
      <c r="U162" s="203"/>
      <c r="V162" s="28" t="str">
        <f>VLOOKUP(H162,Hoja1!A$2:G$444,6,0)</f>
        <v>Enfermedades musculoesqueleticas</v>
      </c>
      <c r="W162" s="20"/>
      <c r="X162" s="20"/>
      <c r="Y162" s="20"/>
      <c r="Z162" s="17"/>
      <c r="AA162" s="28" t="str">
        <f>VLOOKUP(H162,Hoja1!A$2:G$444,7,0)</f>
        <v>Prevención en lesiones osteomusculares, líderes de pausas activas</v>
      </c>
      <c r="AB162" s="203"/>
      <c r="AC162" s="206"/>
    </row>
    <row r="163" spans="1:29" ht="38.25">
      <c r="A163" s="230"/>
      <c r="B163" s="230"/>
      <c r="C163" s="206"/>
      <c r="D163" s="214"/>
      <c r="E163" s="236"/>
      <c r="F163" s="217"/>
      <c r="G163" s="29" t="str">
        <f>VLOOKUP(H163,Hoja1!A$1:G$444,2,0)</f>
        <v>Higiene Muscular</v>
      </c>
      <c r="H163" s="29" t="s">
        <v>483</v>
      </c>
      <c r="I163" s="28" t="str">
        <f>VLOOKUP(H163,Hoja1!A$2:G$444,3,0)</f>
        <v>Lesiones Musculoesqueléticas</v>
      </c>
      <c r="J163" s="18"/>
      <c r="K163" s="28" t="str">
        <f>VLOOKUP(H163,Hoja1!A$2:G$444,4,0)</f>
        <v>N/A</v>
      </c>
      <c r="L163" s="28" t="str">
        <f>VLOOKUP(H163,Hoja1!A$2:G$444,5,0)</f>
        <v>N/A</v>
      </c>
      <c r="M163" s="18">
        <v>2</v>
      </c>
      <c r="N163" s="19">
        <v>3</v>
      </c>
      <c r="O163" s="19">
        <v>10</v>
      </c>
      <c r="P163" s="31">
        <f t="shared" si="52"/>
        <v>6</v>
      </c>
      <c r="Q163" s="31">
        <f t="shared" si="53"/>
        <v>60</v>
      </c>
      <c r="R163" s="38" t="str">
        <f t="shared" si="54"/>
        <v>M-6</v>
      </c>
      <c r="S163" s="40" t="str">
        <f t="shared" si="50"/>
        <v>III</v>
      </c>
      <c r="T163" s="42" t="str">
        <f t="shared" si="55"/>
        <v>Mejorable</v>
      </c>
      <c r="U163" s="203"/>
      <c r="V163" s="28" t="str">
        <f>VLOOKUP(H163,Hoja1!A$2:G$444,6,0)</f>
        <v xml:space="preserve">Enfermedades Osteomusculares
</v>
      </c>
      <c r="W163" s="20"/>
      <c r="X163" s="20"/>
      <c r="Y163" s="20"/>
      <c r="Z163" s="17"/>
      <c r="AA163" s="27" t="str">
        <f>VLOOKUP(H163,Hoja1!A$2:G$444,7,0)</f>
        <v>Prevención en lesiones osteomusculares, líderes de pausas activas</v>
      </c>
      <c r="AB163" s="205"/>
      <c r="AC163" s="206"/>
    </row>
    <row r="164" spans="1:29" ht="51">
      <c r="A164" s="230"/>
      <c r="B164" s="230"/>
      <c r="C164" s="206"/>
      <c r="D164" s="214"/>
      <c r="E164" s="236"/>
      <c r="F164" s="217"/>
      <c r="G164" s="29" t="str">
        <f>VLOOKUP(H164,Hoja1!A$1:G$444,2,0)</f>
        <v>Atropellamiento, Envestir</v>
      </c>
      <c r="H164" s="29" t="s">
        <v>1194</v>
      </c>
      <c r="I164" s="28" t="str">
        <f>VLOOKUP(H164,Hoja1!A$2:G$444,3,0)</f>
        <v>Lesiones, pérdidas materiales, muerte</v>
      </c>
      <c r="J164" s="18"/>
      <c r="K164" s="28" t="str">
        <f>VLOOKUP(H164,Hoja1!A$2:G$444,4,0)</f>
        <v>Inspecciones planeadas e inspecciones no planeadas, procedimientos de programas de seguridad y salud en el trabajo</v>
      </c>
      <c r="L164" s="28" t="str">
        <f>VLOOKUP(H164,Hoja1!A$2:G$444,5,0)</f>
        <v>Programa de seguridad vial, señalización</v>
      </c>
      <c r="M164" s="18">
        <v>2</v>
      </c>
      <c r="N164" s="19">
        <v>3</v>
      </c>
      <c r="O164" s="19">
        <v>60</v>
      </c>
      <c r="P164" s="31">
        <f t="shared" si="52"/>
        <v>6</v>
      </c>
      <c r="Q164" s="31">
        <f t="shared" si="53"/>
        <v>360</v>
      </c>
      <c r="R164" s="38" t="str">
        <f t="shared" si="54"/>
        <v>M-6</v>
      </c>
      <c r="S164" s="40" t="str">
        <f t="shared" si="50"/>
        <v>II</v>
      </c>
      <c r="T164" s="42" t="str">
        <f t="shared" si="55"/>
        <v>No Aceptable o Aceptable Con Control Especifico</v>
      </c>
      <c r="U164" s="203"/>
      <c r="V164" s="28" t="str">
        <f>VLOOKUP(H164,Hoja1!A$2:G$444,6,0)</f>
        <v>Muerte</v>
      </c>
      <c r="W164" s="20"/>
      <c r="X164" s="20"/>
      <c r="Y164" s="20"/>
      <c r="Z164" s="17"/>
      <c r="AA164" s="27" t="str">
        <f>VLOOKUP(H164,Hoja1!A$2:G$444,7,0)</f>
        <v>Seguridad vial y manejo defensivo, aseguramiento de áreas de trabajo</v>
      </c>
      <c r="AB164" s="20"/>
      <c r="AC164" s="206"/>
    </row>
    <row r="165" spans="1:29" ht="63.75">
      <c r="A165" s="230"/>
      <c r="B165" s="230"/>
      <c r="C165" s="206"/>
      <c r="D165" s="214"/>
      <c r="E165" s="236"/>
      <c r="F165" s="217"/>
      <c r="G165" s="29" t="str">
        <f>VLOOKUP(H165,Hoja1!A$1:G$444,2,0)</f>
        <v>Inadecuadas conexiones eléctricas-saturación en tomas de energía</v>
      </c>
      <c r="H165" s="29" t="s">
        <v>566</v>
      </c>
      <c r="I165" s="28" t="str">
        <f>VLOOKUP(H165,Hoja1!A$2:G$444,3,0)</f>
        <v>Quemaduras, electrocución, muerte</v>
      </c>
      <c r="J165" s="18"/>
      <c r="K165" s="28" t="str">
        <f>VLOOKUP(H165,Hoja1!A$2:G$444,4,0)</f>
        <v>Inspecciones planeadas e inspecciones no planeadas, procedimientos de programas de seguridad y salud en el trabajo</v>
      </c>
      <c r="L165" s="28" t="str">
        <f>VLOOKUP(H165,Hoja1!A$2:G$444,5,0)</f>
        <v>E.P.P. Bota dieléctrica, Casco dieléctrico</v>
      </c>
      <c r="M165" s="18">
        <v>2</v>
      </c>
      <c r="N165" s="19">
        <v>2</v>
      </c>
      <c r="O165" s="19">
        <v>25</v>
      </c>
      <c r="P165" s="31">
        <f t="shared" si="52"/>
        <v>4</v>
      </c>
      <c r="Q165" s="31">
        <f t="shared" si="53"/>
        <v>100</v>
      </c>
      <c r="R165" s="38" t="str">
        <f t="shared" si="54"/>
        <v>B-4</v>
      </c>
      <c r="S165" s="40" t="str">
        <f t="shared" si="50"/>
        <v>III</v>
      </c>
      <c r="T165" s="42" t="str">
        <f t="shared" si="55"/>
        <v>Mejorable</v>
      </c>
      <c r="U165" s="203"/>
      <c r="V165" s="28" t="str">
        <f>VLOOKUP(H165,Hoja1!A$2:G$444,6,0)</f>
        <v>Muerte</v>
      </c>
      <c r="W165" s="20"/>
      <c r="X165" s="20"/>
      <c r="Y165" s="20" t="s">
        <v>1192</v>
      </c>
      <c r="Z165" s="17"/>
      <c r="AA165" s="27" t="str">
        <f>VLOOKUP(H165,Hoja1!A$2:G$444,7,0)</f>
        <v>Uso y manejo adecuado de E.P.P., actos y condiciones inseguras</v>
      </c>
      <c r="AB165" s="20"/>
      <c r="AC165" s="206"/>
    </row>
    <row r="166" spans="1:29" ht="122.25" customHeight="1">
      <c r="A166" s="230"/>
      <c r="B166" s="230"/>
      <c r="C166" s="206"/>
      <c r="D166" s="214"/>
      <c r="E166" s="236"/>
      <c r="F166" s="217"/>
      <c r="G166" s="29" t="str">
        <f>VLOOKUP(H166,Hoja1!A$1:G$444,2,0)</f>
        <v>Superficies de trabajo irregulares o deslizantes</v>
      </c>
      <c r="H166" s="29" t="s">
        <v>597</v>
      </c>
      <c r="I166" s="28" t="str">
        <f>VLOOKUP(H166,Hoja1!A$2:G$444,3,0)</f>
        <v>Caidas del mismo nivel, fracturas, golpe con objetos, caídas de objetos, obstrucción de rutas de evacuación</v>
      </c>
      <c r="J166" s="18"/>
      <c r="K166" s="28" t="str">
        <f>VLOOKUP(H166,Hoja1!A$2:G$444,4,0)</f>
        <v>N/A</v>
      </c>
      <c r="L166" s="28" t="str">
        <f>VLOOKUP(H166,Hoja1!A$2:G$444,5,0)</f>
        <v>N/A</v>
      </c>
      <c r="M166" s="18">
        <v>2</v>
      </c>
      <c r="N166" s="19">
        <v>2</v>
      </c>
      <c r="O166" s="19">
        <v>25</v>
      </c>
      <c r="P166" s="31">
        <f t="shared" si="52"/>
        <v>4</v>
      </c>
      <c r="Q166" s="31">
        <f t="shared" si="53"/>
        <v>100</v>
      </c>
      <c r="R166" s="38" t="str">
        <f t="shared" si="54"/>
        <v>B-4</v>
      </c>
      <c r="S166" s="40" t="str">
        <f t="shared" si="50"/>
        <v>III</v>
      </c>
      <c r="T166" s="42" t="str">
        <f t="shared" si="55"/>
        <v>Mejorable</v>
      </c>
      <c r="U166" s="203"/>
      <c r="V166" s="28" t="str">
        <f>VLOOKUP(H166,Hoja1!A$2:G$444,6,0)</f>
        <v>Caídas de distinto nivel</v>
      </c>
      <c r="W166" s="20"/>
      <c r="X166" s="20"/>
      <c r="Y166" s="18" t="s">
        <v>1223</v>
      </c>
      <c r="Z166" s="17"/>
      <c r="AA166" s="27" t="str">
        <f>VLOOKUP(H166,Hoja1!A$2:G$444,7,0)</f>
        <v>Pautas Básicas en orden y aseo en el lugar de trabajo, actos y condiciones inseguras</v>
      </c>
      <c r="AB166" s="20"/>
      <c r="AC166" s="206"/>
    </row>
    <row r="167" spans="1:29" ht="63.75">
      <c r="A167" s="230"/>
      <c r="B167" s="230"/>
      <c r="C167" s="206"/>
      <c r="D167" s="214"/>
      <c r="E167" s="236"/>
      <c r="F167" s="217"/>
      <c r="G167" s="29" t="str">
        <f>VLOOKUP(H167,Hoja1!A$1:G$444,2,0)</f>
        <v>Atraco, golpiza, atentados y secuestrados</v>
      </c>
      <c r="H167" s="29" t="s">
        <v>57</v>
      </c>
      <c r="I167" s="28" t="str">
        <f>VLOOKUP(H167,Hoja1!A$2:G$444,3,0)</f>
        <v>Estrés, golpes, Secuestros</v>
      </c>
      <c r="J167" s="18"/>
      <c r="K167" s="28" t="str">
        <f>VLOOKUP(H167,Hoja1!A$2:G$444,4,0)</f>
        <v>Inspecciones planeadas e inspecciones no planeadas, procedimientos de programas de seguridad y salud en el trabajo</v>
      </c>
      <c r="L167" s="28" t="str">
        <f>VLOOKUP(H167,Hoja1!A$2:G$444,5,0)</f>
        <v xml:space="preserve">Uniformes Corporativos, Caquetas corporativas, Carnetización
</v>
      </c>
      <c r="M167" s="18">
        <v>2</v>
      </c>
      <c r="N167" s="19">
        <v>3</v>
      </c>
      <c r="O167" s="19">
        <v>25</v>
      </c>
      <c r="P167" s="31">
        <f t="shared" si="52"/>
        <v>6</v>
      </c>
      <c r="Q167" s="31">
        <f t="shared" si="53"/>
        <v>150</v>
      </c>
      <c r="R167" s="38" t="str">
        <f t="shared" si="54"/>
        <v>M-6</v>
      </c>
      <c r="S167" s="40" t="str">
        <f t="shared" si="50"/>
        <v>II</v>
      </c>
      <c r="T167" s="42" t="str">
        <f t="shared" si="55"/>
        <v>No Aceptable o Aceptable Con Control Especifico</v>
      </c>
      <c r="U167" s="203"/>
      <c r="V167" s="28" t="str">
        <f>VLOOKUP(H167,Hoja1!A$2:G$444,6,0)</f>
        <v>Secuestros</v>
      </c>
      <c r="W167" s="20"/>
      <c r="X167" s="20"/>
      <c r="Y167" s="20"/>
      <c r="Z167" s="17"/>
      <c r="AA167" s="28" t="str">
        <f>VLOOKUP(H167,Hoja1!A$2:G$444,7,0)</f>
        <v>N/A</v>
      </c>
      <c r="AB167" s="18" t="s">
        <v>1193</v>
      </c>
      <c r="AC167" s="206"/>
    </row>
    <row r="168" spans="1:29" ht="25.5">
      <c r="A168" s="230"/>
      <c r="B168" s="230"/>
      <c r="C168" s="206"/>
      <c r="D168" s="214"/>
      <c r="E168" s="236"/>
      <c r="F168" s="217"/>
      <c r="G168" s="29" t="str">
        <f>VLOOKUP(H168,Hoja1!A$1:G$444,2,0)</f>
        <v>Bacterias</v>
      </c>
      <c r="H168" s="29" t="s">
        <v>113</v>
      </c>
      <c r="I168" s="28" t="str">
        <f>VLOOKUP(H168,Hoja1!A$2:G$444,3,0)</f>
        <v>Infecciones Bacterianas</v>
      </c>
      <c r="J168" s="18"/>
      <c r="K168" s="28" t="str">
        <f>VLOOKUP(H168,Hoja1!A$2:G$444,4,0)</f>
        <v>N/A</v>
      </c>
      <c r="L168" s="28" t="str">
        <f>VLOOKUP(H168,Hoja1!A$2:G$444,5,0)</f>
        <v>Vacunación</v>
      </c>
      <c r="M168" s="18">
        <v>2</v>
      </c>
      <c r="N168" s="19">
        <v>2</v>
      </c>
      <c r="O168" s="19">
        <v>25</v>
      </c>
      <c r="P168" s="31">
        <f t="shared" si="52"/>
        <v>4</v>
      </c>
      <c r="Q168" s="31">
        <f t="shared" si="53"/>
        <v>100</v>
      </c>
      <c r="R168" s="38" t="str">
        <f t="shared" si="54"/>
        <v>B-4</v>
      </c>
      <c r="S168" s="40" t="str">
        <f t="shared" si="50"/>
        <v>III</v>
      </c>
      <c r="T168" s="42" t="str">
        <f t="shared" si="55"/>
        <v>Mejorable</v>
      </c>
      <c r="U168" s="203"/>
      <c r="V168" s="28" t="str">
        <f>VLOOKUP(H168,Hoja1!A$2:G$444,6,0)</f>
        <v xml:space="preserve">Enfermedades Infectocontagiosas
</v>
      </c>
      <c r="W168" s="20"/>
      <c r="X168" s="20"/>
      <c r="Y168" s="20"/>
      <c r="Z168" s="17"/>
      <c r="AA168" s="28" t="str">
        <f>VLOOKUP(H168,Hoja1!A$2:G$444,7,0)</f>
        <v>Autocuidado</v>
      </c>
      <c r="AB168" s="20"/>
      <c r="AC168" s="206"/>
    </row>
    <row r="169" spans="1:29" ht="25.5">
      <c r="A169" s="230"/>
      <c r="B169" s="230"/>
      <c r="C169" s="206"/>
      <c r="D169" s="214"/>
      <c r="E169" s="236"/>
      <c r="F169" s="217"/>
      <c r="G169" s="29" t="str">
        <f>VLOOKUP(H169,Hoja1!A$1:G$444,2,0)</f>
        <v>Virus</v>
      </c>
      <c r="H169" s="29" t="s">
        <v>122</v>
      </c>
      <c r="I169" s="28" t="str">
        <f>VLOOKUP(H169,Hoja1!A$2:G$444,3,0)</f>
        <v>Infecciones Virales</v>
      </c>
      <c r="J169" s="18"/>
      <c r="K169" s="28" t="str">
        <f>VLOOKUP(H169,Hoja1!A$2:G$444,4,0)</f>
        <v>N/A</v>
      </c>
      <c r="L169" s="28" t="str">
        <f>VLOOKUP(H169,Hoja1!A$2:G$444,5,0)</f>
        <v>Vacunación</v>
      </c>
      <c r="M169" s="18">
        <v>2</v>
      </c>
      <c r="N169" s="19">
        <v>2</v>
      </c>
      <c r="O169" s="19">
        <v>25</v>
      </c>
      <c r="P169" s="31">
        <f t="shared" si="52"/>
        <v>4</v>
      </c>
      <c r="Q169" s="31">
        <f t="shared" si="53"/>
        <v>100</v>
      </c>
      <c r="R169" s="38" t="str">
        <f t="shared" si="54"/>
        <v>B-4</v>
      </c>
      <c r="S169" s="40" t="str">
        <f t="shared" si="50"/>
        <v>III</v>
      </c>
      <c r="T169" s="42" t="str">
        <f t="shared" si="55"/>
        <v>Mejorable</v>
      </c>
      <c r="U169" s="203"/>
      <c r="V169" s="28" t="str">
        <f>VLOOKUP(H169,Hoja1!A$2:G$444,6,0)</f>
        <v xml:space="preserve">Enfermedades Infectocontagiosas
</v>
      </c>
      <c r="W169" s="20"/>
      <c r="X169" s="20"/>
      <c r="Y169" s="20"/>
      <c r="Z169" s="17"/>
      <c r="AA169" s="28" t="str">
        <f>VLOOKUP(H169,Hoja1!A$2:G$444,7,0)</f>
        <v>Autocuidado</v>
      </c>
      <c r="AB169" s="20"/>
      <c r="AC169" s="206"/>
    </row>
    <row r="170" spans="1:29" ht="51">
      <c r="A170" s="230"/>
      <c r="B170" s="230"/>
      <c r="C170" s="206"/>
      <c r="D170" s="214"/>
      <c r="E170" s="236"/>
      <c r="F170" s="217"/>
      <c r="G170" s="29" t="str">
        <f>VLOOKUP(H170,Hoja1!A$1:G$444,2,0)</f>
        <v>INFRAROJA, ULTRAVIOLETA, VISIBLE, RADIOFRECUENCIA, MICROONDAS, LASER</v>
      </c>
      <c r="H170" s="29" t="s">
        <v>67</v>
      </c>
      <c r="I170" s="28" t="str">
        <f>VLOOKUP(H170,Hoja1!A$2:G$444,3,0)</f>
        <v>CÁNCER, LESIONES DÉRMICAS Y OCULARES</v>
      </c>
      <c r="J170" s="18"/>
      <c r="K170" s="28" t="str">
        <f>VLOOKUP(H170,Hoja1!A$2:G$444,4,0)</f>
        <v>Inspecciones planeadas e inspecciones no planeadas, procedimientos de programas de seguridad y salud en el trabajo</v>
      </c>
      <c r="L170" s="28" t="str">
        <f>VLOOKUP(H170,Hoja1!A$2:G$444,5,0)</f>
        <v>PROGRAMA BLOQUEADOR SOLAR</v>
      </c>
      <c r="M170" s="18">
        <v>2</v>
      </c>
      <c r="N170" s="19">
        <v>3</v>
      </c>
      <c r="O170" s="19">
        <v>10</v>
      </c>
      <c r="P170" s="31">
        <f t="shared" si="52"/>
        <v>6</v>
      </c>
      <c r="Q170" s="31">
        <f t="shared" si="53"/>
        <v>60</v>
      </c>
      <c r="R170" s="38" t="str">
        <f t="shared" si="54"/>
        <v>M-6</v>
      </c>
      <c r="S170" s="40" t="str">
        <f t="shared" si="50"/>
        <v>III</v>
      </c>
      <c r="T170" s="42" t="str">
        <f t="shared" si="55"/>
        <v>Mejorable</v>
      </c>
      <c r="U170" s="203"/>
      <c r="V170" s="28" t="str">
        <f>VLOOKUP(H170,Hoja1!A$2:G$444,6,0)</f>
        <v>CÁNCER</v>
      </c>
      <c r="W170" s="20"/>
      <c r="X170" s="20"/>
      <c r="Y170" s="20"/>
      <c r="Z170" s="17"/>
      <c r="AA170" s="28" t="str">
        <f>VLOOKUP(H170,Hoja1!A$2:G$444,7,0)</f>
        <v>N/A</v>
      </c>
      <c r="AB170" s="18" t="s">
        <v>1195</v>
      </c>
      <c r="AC170" s="206"/>
    </row>
    <row r="171" spans="1:29" ht="30">
      <c r="A171" s="230"/>
      <c r="B171" s="230"/>
      <c r="C171" s="206"/>
      <c r="D171" s="214"/>
      <c r="E171" s="236"/>
      <c r="F171" s="217"/>
      <c r="G171" s="29" t="str">
        <f>VLOOKUP(H171,Hoja1!A$1:G$444,2,0)</f>
        <v>CONCENTRACIÓN EN ACTIVIDADES DE ALTO DESEMPEÑO MENTAL</v>
      </c>
      <c r="H171" s="29" t="s">
        <v>72</v>
      </c>
      <c r="I171" s="28" t="str">
        <f>VLOOKUP(H171,Hoja1!A$2:G$444,3,0)</f>
        <v>ESTRÉS, CEFALEA, IRRITABILIDAD</v>
      </c>
      <c r="J171" s="18"/>
      <c r="K171" s="28" t="str">
        <f>VLOOKUP(H171,Hoja1!A$2:G$444,4,0)</f>
        <v>N/A</v>
      </c>
      <c r="L171" s="28" t="str">
        <f>VLOOKUP(H171,Hoja1!A$2:G$444,5,0)</f>
        <v>PVE PSICOSOCIAL</v>
      </c>
      <c r="M171" s="18">
        <v>2</v>
      </c>
      <c r="N171" s="19">
        <v>3</v>
      </c>
      <c r="O171" s="19">
        <v>10</v>
      </c>
      <c r="P171" s="31">
        <f t="shared" si="52"/>
        <v>6</v>
      </c>
      <c r="Q171" s="31">
        <f t="shared" si="53"/>
        <v>60</v>
      </c>
      <c r="R171" s="38" t="str">
        <f t="shared" si="54"/>
        <v>M-6</v>
      </c>
      <c r="S171" s="40" t="str">
        <f t="shared" si="50"/>
        <v>III</v>
      </c>
      <c r="T171" s="42" t="str">
        <f t="shared" si="55"/>
        <v>Mejorable</v>
      </c>
      <c r="U171" s="203"/>
      <c r="V171" s="28" t="str">
        <f>VLOOKUP(H171,Hoja1!A$2:G$444,6,0)</f>
        <v>ESTRÉS</v>
      </c>
      <c r="W171" s="20"/>
      <c r="X171" s="20"/>
      <c r="Y171" s="20"/>
      <c r="Z171" s="17"/>
      <c r="AA171" s="28" t="s">
        <v>1196</v>
      </c>
      <c r="AB171" s="20" t="s">
        <v>1197</v>
      </c>
      <c r="AC171" s="206"/>
    </row>
    <row r="172" spans="1:29" ht="25.5">
      <c r="A172" s="230"/>
      <c r="B172" s="230"/>
      <c r="C172" s="206"/>
      <c r="D172" s="214"/>
      <c r="E172" s="236"/>
      <c r="F172" s="217"/>
      <c r="G172" s="29" t="str">
        <f>VLOOKUP(H172,Hoja1!A$1:G$444,2,0)</f>
        <v>NATURALEZA DE LA TAREA</v>
      </c>
      <c r="H172" s="29" t="s">
        <v>76</v>
      </c>
      <c r="I172" s="28" t="str">
        <f>VLOOKUP(H172,Hoja1!A$2:G$444,3,0)</f>
        <v>ESTRÉS,  TRANSTORNOS DEL SUEÑO</v>
      </c>
      <c r="J172" s="18"/>
      <c r="K172" s="28" t="str">
        <f>VLOOKUP(H172,Hoja1!A$2:G$444,4,0)</f>
        <v>N/A</v>
      </c>
      <c r="L172" s="28" t="str">
        <f>VLOOKUP(H172,Hoja1!A$2:G$444,5,0)</f>
        <v>PVE PSICOSOCIAL</v>
      </c>
      <c r="M172" s="18">
        <v>2</v>
      </c>
      <c r="N172" s="19">
        <v>3</v>
      </c>
      <c r="O172" s="19">
        <v>10</v>
      </c>
      <c r="P172" s="31">
        <f t="shared" si="52"/>
        <v>6</v>
      </c>
      <c r="Q172" s="31">
        <f t="shared" si="53"/>
        <v>60</v>
      </c>
      <c r="R172" s="38" t="str">
        <f t="shared" si="54"/>
        <v>M-6</v>
      </c>
      <c r="S172" s="40" t="str">
        <f t="shared" si="50"/>
        <v>III</v>
      </c>
      <c r="T172" s="42" t="str">
        <f t="shared" si="55"/>
        <v>Mejorable</v>
      </c>
      <c r="U172" s="203"/>
      <c r="V172" s="28" t="str">
        <f>VLOOKUP(H172,Hoja1!A$2:G$444,6,0)</f>
        <v>ESTRÉS</v>
      </c>
      <c r="W172" s="20"/>
      <c r="X172" s="20"/>
      <c r="Y172" s="20"/>
      <c r="Z172" s="17"/>
      <c r="AA172" s="28" t="s">
        <v>1196</v>
      </c>
      <c r="AB172" s="20" t="s">
        <v>1197</v>
      </c>
      <c r="AC172" s="206"/>
    </row>
    <row r="173" spans="1:29" ht="51">
      <c r="A173" s="230"/>
      <c r="B173" s="230"/>
      <c r="C173" s="206"/>
      <c r="D173" s="214"/>
      <c r="E173" s="236"/>
      <c r="F173" s="217"/>
      <c r="G173" s="29" t="str">
        <f>VLOOKUP(H173,Hoja1!A$1:G$444,2,0)</f>
        <v>SISMOS, INCENDIOS, INUNDACIONES, TERREMOTOS, VENDAVALES, DERRUMBE</v>
      </c>
      <c r="H173" s="29" t="s">
        <v>62</v>
      </c>
      <c r="I173" s="28" t="str">
        <f>VLOOKUP(H173,Hoja1!A$2:G$444,3,0)</f>
        <v>SISMOS, INCENDIOS, INUNDACIONES, TERREMOTOS, VENDAVALES</v>
      </c>
      <c r="J173" s="18"/>
      <c r="K173" s="28" t="str">
        <f>VLOOKUP(H173,Hoja1!A$2:G$444,4,0)</f>
        <v>Inspecciones planeadas e inspecciones no planeadas, procedimientos de programas de seguridad y salud en el trabajo</v>
      </c>
      <c r="L173" s="28" t="str">
        <f>VLOOKUP(H173,Hoja1!A$2:G$444,5,0)</f>
        <v>BRIGADAS DE EMERGENCIAS</v>
      </c>
      <c r="M173" s="18">
        <v>2</v>
      </c>
      <c r="N173" s="19">
        <v>1</v>
      </c>
      <c r="O173" s="19">
        <v>100</v>
      </c>
      <c r="P173" s="31">
        <f t="shared" si="52"/>
        <v>2</v>
      </c>
      <c r="Q173" s="31">
        <f t="shared" si="53"/>
        <v>200</v>
      </c>
      <c r="R173" s="38" t="str">
        <f t="shared" si="54"/>
        <v>B-2</v>
      </c>
      <c r="S173" s="40" t="str">
        <f t="shared" si="50"/>
        <v>II</v>
      </c>
      <c r="T173" s="42" t="str">
        <f t="shared" si="55"/>
        <v>No Aceptable o Aceptable Con Control Especifico</v>
      </c>
      <c r="U173" s="203"/>
      <c r="V173" s="28" t="str">
        <f>VLOOKUP(H173,Hoja1!A$2:G$444,6,0)</f>
        <v>MUERTE</v>
      </c>
      <c r="W173" s="20"/>
      <c r="X173" s="20"/>
      <c r="Y173" s="20"/>
      <c r="Z173" s="17"/>
      <c r="AA173" s="27" t="str">
        <f>VLOOKUP(H173,Hoja1!A$2:G$444,7,0)</f>
        <v>ENTRENAMIENTO DE LA BRIGADA; DIVULGACIÓN DE PLAN DE EMERGENCIA</v>
      </c>
      <c r="AB173" s="20" t="s">
        <v>1198</v>
      </c>
      <c r="AC173" s="206"/>
    </row>
    <row r="174" spans="1:29" ht="51.75" thickBot="1">
      <c r="A174" s="231"/>
      <c r="B174" s="231"/>
      <c r="C174" s="233"/>
      <c r="D174" s="234"/>
      <c r="E174" s="237"/>
      <c r="F174" s="238"/>
      <c r="G174" s="77" t="str">
        <f>VLOOKUP(H174,Hoja1!A$1:G$444,2,0)</f>
        <v>SISMOS, INCENDIOS, INUNDACIONES, TERREMOTOS, VENDAVALES, DERRUMBE</v>
      </c>
      <c r="H174" s="77" t="s">
        <v>632</v>
      </c>
      <c r="I174" s="76" t="str">
        <f>VLOOKUP(H174,Hoja1!A$2:G$444,3,0)</f>
        <v>SISMOS, INCENDIOS, INUNDACIONES, TERREMOTOS, VENDAVALES</v>
      </c>
      <c r="J174" s="23"/>
      <c r="K174" s="76" t="str">
        <f>VLOOKUP(H174,Hoja1!A$2:G$444,4,0)</f>
        <v>Inspecciones planeadas e inspecciones no planeadas, procedimientos de programas de seguridad y salud en el trabajo</v>
      </c>
      <c r="L174" s="76" t="str">
        <f>VLOOKUP(H174,Hoja1!A$2:G$444,5,0)</f>
        <v>BRIGADAS DE EMERGENCIAS</v>
      </c>
      <c r="M174" s="23">
        <v>2</v>
      </c>
      <c r="N174" s="24">
        <v>2</v>
      </c>
      <c r="O174" s="24">
        <v>25</v>
      </c>
      <c r="P174" s="78">
        <f t="shared" si="52"/>
        <v>4</v>
      </c>
      <c r="Q174" s="78">
        <f t="shared" si="53"/>
        <v>100</v>
      </c>
      <c r="R174" s="43" t="str">
        <f t="shared" si="54"/>
        <v>B-4</v>
      </c>
      <c r="S174" s="44" t="str">
        <f t="shared" si="50"/>
        <v>III</v>
      </c>
      <c r="T174" s="45" t="str">
        <f t="shared" si="55"/>
        <v>Mejorable</v>
      </c>
      <c r="U174" s="204"/>
      <c r="V174" s="76" t="str">
        <f>VLOOKUP(H174,Hoja1!A$2:G$444,6,0)</f>
        <v>MUERTE</v>
      </c>
      <c r="W174" s="25"/>
      <c r="X174" s="25"/>
      <c r="Y174" s="25"/>
      <c r="Z174" s="21"/>
      <c r="AA174" s="79" t="str">
        <f>VLOOKUP(H174,Hoja1!A$2:G$444,7,0)</f>
        <v>ENTRENAMIENTO DE LA BRIGADA; DIVULGACIÓN DE PLAN DE EMERGENCIA</v>
      </c>
      <c r="AB174" s="25" t="s">
        <v>1199</v>
      </c>
      <c r="AC174" s="207"/>
    </row>
  </sheetData>
  <sheetProtection formatCells="0" formatColumns="0" formatRows="0" insertColumns="0" insertRows="0" insertHyperlinks="0" deleteColumns="0" deleteRows="0" sort="0" autoFilter="0" pivotTables="0"/>
  <mergeCells count="98">
    <mergeCell ref="E5:G5"/>
    <mergeCell ref="C2:D2"/>
    <mergeCell ref="E2:I2"/>
    <mergeCell ref="E3:I3"/>
    <mergeCell ref="C4:D4"/>
    <mergeCell ref="E4:I4"/>
    <mergeCell ref="M8:S9"/>
    <mergeCell ref="T8:T9"/>
    <mergeCell ref="U8:V9"/>
    <mergeCell ref="W8:AC9"/>
    <mergeCell ref="A8:A10"/>
    <mergeCell ref="B8:B10"/>
    <mergeCell ref="C8:F9"/>
    <mergeCell ref="G8:H9"/>
    <mergeCell ref="I8:I10"/>
    <mergeCell ref="J8:L9"/>
    <mergeCell ref="AA14:AA15"/>
    <mergeCell ref="AB16:AB18"/>
    <mergeCell ref="C11:C25"/>
    <mergeCell ref="D11:D25"/>
    <mergeCell ref="E11:E25"/>
    <mergeCell ref="F11:F25"/>
    <mergeCell ref="U11:U25"/>
    <mergeCell ref="AB11:AB12"/>
    <mergeCell ref="C26:C39"/>
    <mergeCell ref="D26:D39"/>
    <mergeCell ref="E26:E39"/>
    <mergeCell ref="F26:F39"/>
    <mergeCell ref="AB40:AB42"/>
    <mergeCell ref="F40:F53"/>
    <mergeCell ref="E40:E53"/>
    <mergeCell ref="D40:D53"/>
    <mergeCell ref="C40:C53"/>
    <mergeCell ref="AB26:AB28"/>
    <mergeCell ref="U26:U39"/>
    <mergeCell ref="U40:U53"/>
    <mergeCell ref="U54:U67"/>
    <mergeCell ref="AB68:AB70"/>
    <mergeCell ref="AC68:AC81"/>
    <mergeCell ref="AC40:AC53"/>
    <mergeCell ref="AB54:AB56"/>
    <mergeCell ref="AC54:AC67"/>
    <mergeCell ref="U68:U81"/>
    <mergeCell ref="AC26:AC39"/>
    <mergeCell ref="AC82:AC98"/>
    <mergeCell ref="U82:U98"/>
    <mergeCell ref="F54:F67"/>
    <mergeCell ref="C54:C67"/>
    <mergeCell ref="D54:D67"/>
    <mergeCell ref="E54:E67"/>
    <mergeCell ref="C68:C81"/>
    <mergeCell ref="D68:D81"/>
    <mergeCell ref="E68:E81"/>
    <mergeCell ref="F68:F81"/>
    <mergeCell ref="C82:C98"/>
    <mergeCell ref="D82:D98"/>
    <mergeCell ref="E82:E98"/>
    <mergeCell ref="F82:F98"/>
    <mergeCell ref="AB82:AB84"/>
    <mergeCell ref="AB86:AB87"/>
    <mergeCell ref="AB89:AB91"/>
    <mergeCell ref="B11:B174"/>
    <mergeCell ref="A11:A174"/>
    <mergeCell ref="AB114:AB116"/>
    <mergeCell ref="F131:F150"/>
    <mergeCell ref="AB133:AB135"/>
    <mergeCell ref="F151:F160"/>
    <mergeCell ref="E151:E160"/>
    <mergeCell ref="D151:D160"/>
    <mergeCell ref="C151:C160"/>
    <mergeCell ref="C161:C174"/>
    <mergeCell ref="D161:D174"/>
    <mergeCell ref="E161:E174"/>
    <mergeCell ref="F161:F174"/>
    <mergeCell ref="U151:U160"/>
    <mergeCell ref="C131:C150"/>
    <mergeCell ref="D131:D150"/>
    <mergeCell ref="E131:E150"/>
    <mergeCell ref="AB106:AB107"/>
    <mergeCell ref="AC114:AC130"/>
    <mergeCell ref="AB118:AB119"/>
    <mergeCell ref="AB121:AB123"/>
    <mergeCell ref="F114:F130"/>
    <mergeCell ref="C99:C113"/>
    <mergeCell ref="D99:D113"/>
    <mergeCell ref="E99:E113"/>
    <mergeCell ref="F99:F113"/>
    <mergeCell ref="E114:E130"/>
    <mergeCell ref="D114:D130"/>
    <mergeCell ref="C114:C130"/>
    <mergeCell ref="AB99:AB101"/>
    <mergeCell ref="U161:U174"/>
    <mergeCell ref="AB161:AB163"/>
    <mergeCell ref="AC161:AC174"/>
    <mergeCell ref="AC151:AC160"/>
    <mergeCell ref="AC131:AC150"/>
    <mergeCell ref="U99:U150"/>
    <mergeCell ref="AC99:AC113"/>
  </mergeCells>
  <conditionalFormatting sqref="O11:O25 O97:O113 O131:O160">
    <cfRule type="cellIs" priority="121" operator="equal" stopIfTrue="1">
      <formula>"10, 25, 50, 100"</formula>
    </cfRule>
  </conditionalFormatting>
  <conditionalFormatting sqref="T1:T10 T175:T1048576">
    <cfRule type="containsText" priority="118" dxfId="8" operator="containsText" text="No Aceptable o Aceptable con Control Especifico">
      <formula>NOT(ISERROR(SEARCH("No Aceptable o Aceptable con Control Especifico",T1)))</formula>
    </cfRule>
    <cfRule type="containsText" priority="119" dxfId="10" operator="containsText" text="No Aceptable">
      <formula>NOT(ISERROR(SEARCH("No Aceptable",T1)))</formula>
    </cfRule>
    <cfRule type="containsText" priority="120" dxfId="9" operator="containsText" text="No Aceptable o Aceptable con Control Especifico">
      <formula>NOT(ISERROR(SEARCH("No Aceptable o Aceptable con Control Especifico",T1)))</formula>
    </cfRule>
  </conditionalFormatting>
  <conditionalFormatting sqref="S1:S10 S175:S1048576">
    <cfRule type="cellIs" priority="117" dxfId="8" operator="equal">
      <formula>"II"</formula>
    </cfRule>
  </conditionalFormatting>
  <conditionalFormatting sqref="S11:S25 S97:S113 S131:S160">
    <cfRule type="cellIs" priority="113" dxfId="7" operator="equal" stopIfTrue="1">
      <formula>"IV"</formula>
    </cfRule>
    <cfRule type="cellIs" priority="114" dxfId="6" operator="equal" stopIfTrue="1">
      <formula>"III"</formula>
    </cfRule>
    <cfRule type="cellIs" priority="115" dxfId="5" operator="equal" stopIfTrue="1">
      <formula>"II"</formula>
    </cfRule>
    <cfRule type="cellIs" priority="116" dxfId="3" operator="equal" stopIfTrue="1">
      <formula>"I"</formula>
    </cfRule>
  </conditionalFormatting>
  <conditionalFormatting sqref="T11:T25 T97:T113 T131:T160">
    <cfRule type="cellIs" priority="111" dxfId="3" operator="equal" stopIfTrue="1">
      <formula>"No Aceptable"</formula>
    </cfRule>
    <cfRule type="cellIs" priority="112" dxfId="2" operator="equal" stopIfTrue="1">
      <formula>"Aceptable"</formula>
    </cfRule>
  </conditionalFormatting>
  <conditionalFormatting sqref="T11:T25 T97:T113 T131:T160">
    <cfRule type="cellIs" priority="110" dxfId="1" operator="equal" stopIfTrue="1">
      <formula>"No Aceptable o Aceptable Con Control Especifico"</formula>
    </cfRule>
  </conditionalFormatting>
  <conditionalFormatting sqref="T11:T25 T97:T113 T131:T160">
    <cfRule type="containsText" priority="109" dxfId="0" operator="containsText" stopIfTrue="1" text="Mejorable">
      <formula>NOT(ISERROR(SEARCH("Mejorable",T11)))</formula>
    </cfRule>
  </conditionalFormatting>
  <conditionalFormatting sqref="O26:O39">
    <cfRule type="cellIs" priority="108" operator="equal" stopIfTrue="1">
      <formula>"10, 25, 50, 100"</formula>
    </cfRule>
  </conditionalFormatting>
  <conditionalFormatting sqref="S26:S39">
    <cfRule type="cellIs" priority="104" dxfId="7" operator="equal" stopIfTrue="1">
      <formula>"IV"</formula>
    </cfRule>
    <cfRule type="cellIs" priority="105" dxfId="6" operator="equal" stopIfTrue="1">
      <formula>"III"</formula>
    </cfRule>
    <cfRule type="cellIs" priority="106" dxfId="5" operator="equal" stopIfTrue="1">
      <formula>"II"</formula>
    </cfRule>
    <cfRule type="cellIs" priority="107" dxfId="3" operator="equal" stopIfTrue="1">
      <formula>"I"</formula>
    </cfRule>
  </conditionalFormatting>
  <conditionalFormatting sqref="T26:T39">
    <cfRule type="cellIs" priority="102" dxfId="3" operator="equal" stopIfTrue="1">
      <formula>"No Aceptable"</formula>
    </cfRule>
    <cfRule type="cellIs" priority="103" dxfId="2" operator="equal" stopIfTrue="1">
      <formula>"Aceptable"</formula>
    </cfRule>
  </conditionalFormatting>
  <conditionalFormatting sqref="T26:T39">
    <cfRule type="cellIs" priority="101" dxfId="1" operator="equal" stopIfTrue="1">
      <formula>"No Aceptable o Aceptable Con Control Especifico"</formula>
    </cfRule>
  </conditionalFormatting>
  <conditionalFormatting sqref="T26:T39">
    <cfRule type="containsText" priority="100" dxfId="0" operator="containsText" stopIfTrue="1" text="Mejorable">
      <formula>NOT(ISERROR(SEARCH("Mejorable",T26)))</formula>
    </cfRule>
  </conditionalFormatting>
  <conditionalFormatting sqref="O68:O81">
    <cfRule type="cellIs" priority="99" operator="equal" stopIfTrue="1">
      <formula>"10, 25, 50, 100"</formula>
    </cfRule>
  </conditionalFormatting>
  <conditionalFormatting sqref="S68:S81">
    <cfRule type="cellIs" priority="95" dxfId="7" operator="equal" stopIfTrue="1">
      <formula>"IV"</formula>
    </cfRule>
    <cfRule type="cellIs" priority="96" dxfId="6" operator="equal" stopIfTrue="1">
      <formula>"III"</formula>
    </cfRule>
    <cfRule type="cellIs" priority="97" dxfId="5" operator="equal" stopIfTrue="1">
      <formula>"II"</formula>
    </cfRule>
    <cfRule type="cellIs" priority="98" dxfId="3" operator="equal" stopIfTrue="1">
      <formula>"I"</formula>
    </cfRule>
  </conditionalFormatting>
  <conditionalFormatting sqref="T68:T81">
    <cfRule type="cellIs" priority="93" dxfId="3" operator="equal" stopIfTrue="1">
      <formula>"No Aceptable"</formula>
    </cfRule>
    <cfRule type="cellIs" priority="94" dxfId="2" operator="equal" stopIfTrue="1">
      <formula>"Aceptable"</formula>
    </cfRule>
  </conditionalFormatting>
  <conditionalFormatting sqref="T68:T81">
    <cfRule type="cellIs" priority="92" dxfId="1" operator="equal" stopIfTrue="1">
      <formula>"No Aceptable o Aceptable Con Control Especifico"</formula>
    </cfRule>
  </conditionalFormatting>
  <conditionalFormatting sqref="T68:T81">
    <cfRule type="containsText" priority="91" dxfId="0" operator="containsText" stopIfTrue="1" text="Mejorable">
      <formula>NOT(ISERROR(SEARCH("Mejorable",T68)))</formula>
    </cfRule>
  </conditionalFormatting>
  <conditionalFormatting sqref="O40:O53">
    <cfRule type="cellIs" priority="90" operator="equal" stopIfTrue="1">
      <formula>"10, 25, 50, 100"</formula>
    </cfRule>
  </conditionalFormatting>
  <conditionalFormatting sqref="S40:S53">
    <cfRule type="cellIs" priority="86" dxfId="7" operator="equal" stopIfTrue="1">
      <formula>"IV"</formula>
    </cfRule>
    <cfRule type="cellIs" priority="87" dxfId="6" operator="equal" stopIfTrue="1">
      <formula>"III"</formula>
    </cfRule>
    <cfRule type="cellIs" priority="88" dxfId="5" operator="equal" stopIfTrue="1">
      <formula>"II"</formula>
    </cfRule>
    <cfRule type="cellIs" priority="89" dxfId="3" operator="equal" stopIfTrue="1">
      <formula>"I"</formula>
    </cfRule>
  </conditionalFormatting>
  <conditionalFormatting sqref="T40:T53">
    <cfRule type="cellIs" priority="84" dxfId="3" operator="equal" stopIfTrue="1">
      <formula>"No Aceptable"</formula>
    </cfRule>
    <cfRule type="cellIs" priority="85" dxfId="2" operator="equal" stopIfTrue="1">
      <formula>"Aceptable"</formula>
    </cfRule>
  </conditionalFormatting>
  <conditionalFormatting sqref="T40:T53">
    <cfRule type="cellIs" priority="83" dxfId="1" operator="equal" stopIfTrue="1">
      <formula>"No Aceptable o Aceptable Con Control Especifico"</formula>
    </cfRule>
  </conditionalFormatting>
  <conditionalFormatting sqref="T40:T53">
    <cfRule type="containsText" priority="82" dxfId="0" operator="containsText" stopIfTrue="1" text="Mejorable">
      <formula>NOT(ISERROR(SEARCH("Mejorable",T40)))</formula>
    </cfRule>
  </conditionalFormatting>
  <conditionalFormatting sqref="O54:O67">
    <cfRule type="cellIs" priority="63" operator="equal" stopIfTrue="1">
      <formula>"10, 25, 50, 100"</formula>
    </cfRule>
  </conditionalFormatting>
  <conditionalFormatting sqref="S54:S67">
    <cfRule type="cellIs" priority="59" dxfId="7" operator="equal" stopIfTrue="1">
      <formula>"IV"</formula>
    </cfRule>
    <cfRule type="cellIs" priority="60" dxfId="6" operator="equal" stopIfTrue="1">
      <formula>"III"</formula>
    </cfRule>
    <cfRule type="cellIs" priority="61" dxfId="5" operator="equal" stopIfTrue="1">
      <formula>"II"</formula>
    </cfRule>
    <cfRule type="cellIs" priority="62" dxfId="3" operator="equal" stopIfTrue="1">
      <formula>"I"</formula>
    </cfRule>
  </conditionalFormatting>
  <conditionalFormatting sqref="T54:T67">
    <cfRule type="cellIs" priority="57" dxfId="3" operator="equal" stopIfTrue="1">
      <formula>"No Aceptable"</formula>
    </cfRule>
    <cfRule type="cellIs" priority="58" dxfId="2" operator="equal" stopIfTrue="1">
      <formula>"Aceptable"</formula>
    </cfRule>
  </conditionalFormatting>
  <conditionalFormatting sqref="T54:T67">
    <cfRule type="cellIs" priority="56" dxfId="1" operator="equal" stopIfTrue="1">
      <formula>"No Aceptable o Aceptable Con Control Especifico"</formula>
    </cfRule>
  </conditionalFormatting>
  <conditionalFormatting sqref="T54:T67">
    <cfRule type="containsText" priority="55" dxfId="0" operator="containsText" stopIfTrue="1" text="Mejorable">
      <formula>NOT(ISERROR(SEARCH("Mejorable",T54)))</formula>
    </cfRule>
  </conditionalFormatting>
  <conditionalFormatting sqref="O82:O96">
    <cfRule type="cellIs" priority="54" operator="equal" stopIfTrue="1">
      <formula>"10, 25, 50, 100"</formula>
    </cfRule>
  </conditionalFormatting>
  <conditionalFormatting sqref="S82:S96">
    <cfRule type="cellIs" priority="50" dxfId="7" operator="equal" stopIfTrue="1">
      <formula>"IV"</formula>
    </cfRule>
    <cfRule type="cellIs" priority="51" dxfId="6" operator="equal" stopIfTrue="1">
      <formula>"III"</formula>
    </cfRule>
    <cfRule type="cellIs" priority="52" dxfId="5" operator="equal" stopIfTrue="1">
      <formula>"II"</formula>
    </cfRule>
    <cfRule type="cellIs" priority="53" dxfId="3" operator="equal" stopIfTrue="1">
      <formula>"I"</formula>
    </cfRule>
  </conditionalFormatting>
  <conditionalFormatting sqref="T82:T96">
    <cfRule type="cellIs" priority="48" dxfId="3" operator="equal" stopIfTrue="1">
      <formula>"No Aceptable"</formula>
    </cfRule>
    <cfRule type="cellIs" priority="49" dxfId="2" operator="equal" stopIfTrue="1">
      <formula>"Aceptable"</formula>
    </cfRule>
  </conditionalFormatting>
  <conditionalFormatting sqref="T82:T96">
    <cfRule type="cellIs" priority="47" dxfId="1" operator="equal" stopIfTrue="1">
      <formula>"No Aceptable o Aceptable Con Control Especifico"</formula>
    </cfRule>
  </conditionalFormatting>
  <conditionalFormatting sqref="T82:T96">
    <cfRule type="containsText" priority="46" dxfId="0" operator="containsText" stopIfTrue="1" text="Mejorable">
      <formula>NOT(ISERROR(SEARCH("Mejorable",T82)))</formula>
    </cfRule>
  </conditionalFormatting>
  <conditionalFormatting sqref="T114:T128">
    <cfRule type="containsText" priority="10" dxfId="0" operator="containsText" stopIfTrue="1" text="Mejorable">
      <formula>NOT(ISERROR(SEARCH("Mejorable",T114)))</formula>
    </cfRule>
  </conditionalFormatting>
  <conditionalFormatting sqref="O129:O130">
    <cfRule type="cellIs" priority="27" operator="equal" stopIfTrue="1">
      <formula>"10, 25, 50, 100"</formula>
    </cfRule>
  </conditionalFormatting>
  <conditionalFormatting sqref="S129:S130">
    <cfRule type="cellIs" priority="23" dxfId="7" operator="equal" stopIfTrue="1">
      <formula>"IV"</formula>
    </cfRule>
    <cfRule type="cellIs" priority="24" dxfId="6" operator="equal" stopIfTrue="1">
      <formula>"III"</formula>
    </cfRule>
    <cfRule type="cellIs" priority="25" dxfId="5" operator="equal" stopIfTrue="1">
      <formula>"II"</formula>
    </cfRule>
    <cfRule type="cellIs" priority="26" dxfId="3" operator="equal" stopIfTrue="1">
      <formula>"I"</formula>
    </cfRule>
  </conditionalFormatting>
  <conditionalFormatting sqref="T129:T130">
    <cfRule type="cellIs" priority="21" dxfId="3" operator="equal" stopIfTrue="1">
      <formula>"No Aceptable"</formula>
    </cfRule>
    <cfRule type="cellIs" priority="22" dxfId="2" operator="equal" stopIfTrue="1">
      <formula>"Aceptable"</formula>
    </cfRule>
  </conditionalFormatting>
  <conditionalFormatting sqref="T129:T130">
    <cfRule type="cellIs" priority="20" dxfId="1" operator="equal" stopIfTrue="1">
      <formula>"No Aceptable o Aceptable Con Control Especifico"</formula>
    </cfRule>
  </conditionalFormatting>
  <conditionalFormatting sqref="T129:T130">
    <cfRule type="containsText" priority="19" dxfId="0" operator="containsText" stopIfTrue="1" text="Mejorable">
      <formula>NOT(ISERROR(SEARCH("Mejorable",T129)))</formula>
    </cfRule>
  </conditionalFormatting>
  <conditionalFormatting sqref="O114:O128">
    <cfRule type="cellIs" priority="18" operator="equal" stopIfTrue="1">
      <formula>"10, 25, 50, 100"</formula>
    </cfRule>
  </conditionalFormatting>
  <conditionalFormatting sqref="S114:S128">
    <cfRule type="cellIs" priority="14" dxfId="7" operator="equal" stopIfTrue="1">
      <formula>"IV"</formula>
    </cfRule>
    <cfRule type="cellIs" priority="15" dxfId="6" operator="equal" stopIfTrue="1">
      <formula>"III"</formula>
    </cfRule>
    <cfRule type="cellIs" priority="16" dxfId="5" operator="equal" stopIfTrue="1">
      <formula>"II"</formula>
    </cfRule>
    <cfRule type="cellIs" priority="17" dxfId="3" operator="equal" stopIfTrue="1">
      <formula>"I"</formula>
    </cfRule>
  </conditionalFormatting>
  <conditionalFormatting sqref="T114:T128">
    <cfRule type="cellIs" priority="12" dxfId="3" operator="equal" stopIfTrue="1">
      <formula>"No Aceptable"</formula>
    </cfRule>
    <cfRule type="cellIs" priority="13" dxfId="2" operator="equal" stopIfTrue="1">
      <formula>"Aceptable"</formula>
    </cfRule>
  </conditionalFormatting>
  <conditionalFormatting sqref="T114:T128">
    <cfRule type="cellIs" priority="11" dxfId="1" operator="equal" stopIfTrue="1">
      <formula>"No Aceptable o Aceptable Con Control Especifico"</formula>
    </cfRule>
  </conditionalFormatting>
  <conditionalFormatting sqref="O161:O174">
    <cfRule type="cellIs" priority="9" operator="equal" stopIfTrue="1">
      <formula>"10, 25, 50, 100"</formula>
    </cfRule>
  </conditionalFormatting>
  <conditionalFormatting sqref="S161:S174">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161:T174">
    <cfRule type="cellIs" priority="3" dxfId="3" operator="equal" stopIfTrue="1">
      <formula>"No Aceptable"</formula>
    </cfRule>
    <cfRule type="cellIs" priority="4" dxfId="2" operator="equal" stopIfTrue="1">
      <formula>"Aceptable"</formula>
    </cfRule>
  </conditionalFormatting>
  <conditionalFormatting sqref="T161:T174">
    <cfRule type="cellIs" priority="2" dxfId="1" operator="equal" stopIfTrue="1">
      <formula>"No Aceptable o Aceptable Con Control Especifico"</formula>
    </cfRule>
  </conditionalFormatting>
  <conditionalFormatting sqref="T161:T174">
    <cfRule type="containsText" priority="1" dxfId="0" operator="containsText" stopIfTrue="1" text="Mejorable">
      <formula>NOT(ISERROR(SEARCH("Mejorable",T161)))</formula>
    </cfRule>
  </conditionalFormatting>
  <dataValidations count="5">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174">
      <formula1>10</formula1>
      <formula2>100</formula2>
    </dataValidation>
    <dataValidation type="whole" allowBlank="1" showInputMessage="1" showErrorMessage="1" prompt="1 Esporadica (EE)_x000a_2 Ocasional (EO)_x000a_3 Frecuente (EF)_x000a_4 continua (EC)" sqref="N11:N174">
      <formula1>1</formula1>
      <formula2>4</formula2>
    </dataValidation>
    <dataValidation type="list" allowBlank="1" showInputMessage="1" showErrorMessage="1" sqref="E26 E151 E161 E131 E114 E99 E82 E54 E40 E68">
      <formula1>$A$2:$A$82</formula1>
    </dataValidation>
    <dataValidation type="list" allowBlank="1" showInputMessage="1" showErrorMessage="1" sqref="H11:H174">
      <formula1>Hoja1!$A$2:$A$444</formula1>
    </dataValidation>
    <dataValidation type="list" allowBlank="1" showInputMessage="1" showErrorMessage="1" sqref="E11">
      <formula1>Hoja2!$A$2:$A$81</formula1>
    </dataValidation>
  </dataValidations>
  <printOptions/>
  <pageMargins left="0.7" right="0.7" top="0.75" bottom="0.75" header="0.3" footer="0.3"/>
  <pageSetup horizontalDpi="600" verticalDpi="600" orientation="portrait" scale="10" r:id="rId2"/>
  <rowBreaks count="1" manualBreakCount="1">
    <brk id="25" max="16383" man="1"/>
  </rowBreaks>
  <ignoredErrors>
    <ignoredError sqref="K11:L17 V11:V25 V97:V98 AA11:AA13 AA97:AA98 AA22:AA25 G11:G25 AA16:AA20 K19:L20 K18 K22:L25 K21 I11:I25 C99 K97:L98 G97 I97 G98 I98 C114 G131 I131 I132:I154 G151 V151 L151 L152:L159 L160" evalError="1"/>
    <ignoredError sqref="G99 D131" unlockedFormula="1"/>
    <ignoredError sqref="D99 D114" evalError="1"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44"/>
  <sheetViews>
    <sheetView showGridLines="0" view="pageBreakPreview" zoomScale="80" zoomScaleSheetLayoutView="80" workbookViewId="0" topLeftCell="A1">
      <selection activeCell="E2" sqref="E2:I2"/>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260"/>
      <c r="D2" s="260"/>
      <c r="E2" s="261" t="s">
        <v>1236</v>
      </c>
      <c r="F2" s="262"/>
      <c r="G2" s="262"/>
      <c r="H2" s="262"/>
      <c r="I2" s="263"/>
      <c r="J2" s="9"/>
      <c r="K2" s="9"/>
      <c r="L2" s="9"/>
      <c r="M2" s="8"/>
      <c r="N2" s="8"/>
      <c r="O2" s="8"/>
      <c r="P2" s="8"/>
      <c r="Q2" s="8"/>
      <c r="R2" s="8"/>
      <c r="S2" s="8"/>
      <c r="T2" s="8"/>
      <c r="U2" s="9"/>
      <c r="V2" s="8"/>
      <c r="W2" s="8"/>
      <c r="X2" s="8"/>
      <c r="Y2" s="8"/>
      <c r="Z2" s="8"/>
      <c r="AA2" s="10"/>
    </row>
    <row r="3" spans="1:27" s="6" customFormat="1" ht="15" customHeight="1">
      <c r="A3" s="5"/>
      <c r="C3" s="11"/>
      <c r="D3" s="8"/>
      <c r="E3" s="264" t="s">
        <v>1240</v>
      </c>
      <c r="F3" s="265"/>
      <c r="G3" s="265"/>
      <c r="H3" s="265"/>
      <c r="I3" s="266"/>
      <c r="J3" s="9"/>
      <c r="K3" s="9"/>
      <c r="L3" s="9"/>
      <c r="M3" s="8"/>
      <c r="N3" s="8"/>
      <c r="O3" s="8"/>
      <c r="P3" s="8"/>
      <c r="Q3" s="8"/>
      <c r="R3" s="8"/>
      <c r="S3" s="8"/>
      <c r="T3" s="8"/>
      <c r="U3" s="9"/>
      <c r="V3" s="8"/>
      <c r="W3" s="8"/>
      <c r="X3" s="8"/>
      <c r="Y3" s="8"/>
      <c r="Z3" s="8"/>
      <c r="AA3" s="10"/>
    </row>
    <row r="4" spans="1:27" s="6" customFormat="1" ht="15" customHeight="1" thickBot="1">
      <c r="A4" s="5"/>
      <c r="C4" s="260"/>
      <c r="D4" s="260"/>
      <c r="E4" s="267" t="s">
        <v>1238</v>
      </c>
      <c r="F4" s="268"/>
      <c r="G4" s="268"/>
      <c r="H4" s="268"/>
      <c r="I4" s="269"/>
      <c r="J4" s="9"/>
      <c r="K4" s="9"/>
      <c r="L4" s="9"/>
      <c r="M4" s="8"/>
      <c r="N4" s="8"/>
      <c r="O4" s="8"/>
      <c r="P4" s="8"/>
      <c r="Q4" s="8"/>
      <c r="R4" s="8"/>
      <c r="S4" s="8"/>
      <c r="T4" s="8"/>
      <c r="U4" s="9"/>
      <c r="V4" s="8"/>
      <c r="W4" s="8"/>
      <c r="X4" s="8"/>
      <c r="Y4" s="8"/>
      <c r="Z4" s="8"/>
      <c r="AA4" s="10"/>
    </row>
    <row r="5" spans="1:27" s="6" customFormat="1" ht="11.25" customHeight="1">
      <c r="A5" s="5"/>
      <c r="C5" s="11"/>
      <c r="D5" s="8"/>
      <c r="E5" s="259"/>
      <c r="F5" s="259"/>
      <c r="G5" s="259"/>
      <c r="H5" s="7"/>
      <c r="I5" s="8"/>
      <c r="J5" s="9"/>
      <c r="K5" s="9"/>
      <c r="L5" s="9"/>
      <c r="M5" s="8"/>
      <c r="N5" s="8"/>
      <c r="O5" s="8"/>
      <c r="P5" s="8"/>
      <c r="Q5" s="8"/>
      <c r="R5" s="8"/>
      <c r="S5" s="8"/>
      <c r="T5" s="8"/>
      <c r="U5" s="9"/>
      <c r="V5" s="8"/>
      <c r="W5" s="8"/>
      <c r="X5" s="8"/>
      <c r="Y5" s="8"/>
      <c r="Z5" s="8"/>
      <c r="AA5" s="10"/>
    </row>
    <row r="6" spans="1:27" s="6" customFormat="1" ht="11.25" customHeight="1">
      <c r="A6" s="5"/>
      <c r="C6" s="11"/>
      <c r="D6" s="8"/>
      <c r="E6" s="54"/>
      <c r="F6" s="54"/>
      <c r="G6" s="54"/>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54"/>
      <c r="F7" s="54"/>
      <c r="G7" s="54"/>
      <c r="H7" s="7"/>
      <c r="I7" s="8"/>
      <c r="J7" s="9"/>
      <c r="K7" s="9"/>
      <c r="L7" s="9"/>
      <c r="M7" s="8"/>
      <c r="N7" s="8"/>
      <c r="O7" s="8"/>
      <c r="P7" s="8"/>
      <c r="Q7" s="8"/>
      <c r="R7" s="8"/>
      <c r="S7" s="8"/>
      <c r="T7" s="8"/>
      <c r="U7" s="9"/>
      <c r="V7" s="8"/>
      <c r="W7" s="8"/>
      <c r="X7" s="8"/>
      <c r="Y7" s="8"/>
      <c r="Z7" s="8"/>
      <c r="AA7" s="10"/>
    </row>
    <row r="8" spans="1:29" ht="17.25" customHeight="1" thickBot="1">
      <c r="A8" s="250" t="s">
        <v>11</v>
      </c>
      <c r="B8" s="253" t="s">
        <v>12</v>
      </c>
      <c r="C8" s="256" t="s">
        <v>0</v>
      </c>
      <c r="D8" s="256"/>
      <c r="E8" s="256"/>
      <c r="F8" s="256"/>
      <c r="G8" s="247" t="s">
        <v>1</v>
      </c>
      <c r="H8" s="248"/>
      <c r="I8" s="257" t="s">
        <v>2</v>
      </c>
      <c r="J8" s="247" t="s">
        <v>3</v>
      </c>
      <c r="K8" s="247"/>
      <c r="L8" s="247"/>
      <c r="M8" s="247" t="s">
        <v>4</v>
      </c>
      <c r="N8" s="247"/>
      <c r="O8" s="247"/>
      <c r="P8" s="247"/>
      <c r="Q8" s="247"/>
      <c r="R8" s="247"/>
      <c r="S8" s="247"/>
      <c r="T8" s="247" t="s">
        <v>5</v>
      </c>
      <c r="U8" s="247" t="s">
        <v>6</v>
      </c>
      <c r="V8" s="248"/>
      <c r="W8" s="249" t="s">
        <v>7</v>
      </c>
      <c r="X8" s="249"/>
      <c r="Y8" s="249"/>
      <c r="Z8" s="249"/>
      <c r="AA8" s="249"/>
      <c r="AB8" s="249"/>
      <c r="AC8" s="249"/>
    </row>
    <row r="9" spans="1:29" ht="15.75" customHeight="1" thickBot="1">
      <c r="A9" s="251"/>
      <c r="B9" s="254"/>
      <c r="C9" s="256"/>
      <c r="D9" s="256"/>
      <c r="E9" s="256"/>
      <c r="F9" s="256"/>
      <c r="G9" s="248"/>
      <c r="H9" s="248"/>
      <c r="I9" s="257"/>
      <c r="J9" s="247"/>
      <c r="K9" s="247"/>
      <c r="L9" s="247"/>
      <c r="M9" s="247"/>
      <c r="N9" s="247"/>
      <c r="O9" s="247"/>
      <c r="P9" s="247"/>
      <c r="Q9" s="247"/>
      <c r="R9" s="247"/>
      <c r="S9" s="247"/>
      <c r="T9" s="248"/>
      <c r="U9" s="248"/>
      <c r="V9" s="248"/>
      <c r="W9" s="249"/>
      <c r="X9" s="249"/>
      <c r="Y9" s="249"/>
      <c r="Z9" s="249"/>
      <c r="AA9" s="249"/>
      <c r="AB9" s="249"/>
      <c r="AC9" s="249"/>
    </row>
    <row r="10" spans="1:276" s="13" customFormat="1" ht="39" thickBot="1">
      <c r="A10" s="252"/>
      <c r="B10" s="255"/>
      <c r="C10" s="55" t="s">
        <v>13</v>
      </c>
      <c r="D10" s="55" t="s">
        <v>14</v>
      </c>
      <c r="E10" s="55" t="s">
        <v>1077</v>
      </c>
      <c r="F10" s="55" t="s">
        <v>15</v>
      </c>
      <c r="G10" s="55" t="s">
        <v>16</v>
      </c>
      <c r="H10" s="55" t="s">
        <v>17</v>
      </c>
      <c r="I10" s="257"/>
      <c r="J10" s="55" t="s">
        <v>18</v>
      </c>
      <c r="K10" s="55" t="s">
        <v>19</v>
      </c>
      <c r="L10" s="55" t="s">
        <v>20</v>
      </c>
      <c r="M10" s="55" t="s">
        <v>21</v>
      </c>
      <c r="N10" s="55" t="s">
        <v>22</v>
      </c>
      <c r="O10" s="55" t="s">
        <v>37</v>
      </c>
      <c r="P10" s="55" t="s">
        <v>36</v>
      </c>
      <c r="Q10" s="55" t="s">
        <v>23</v>
      </c>
      <c r="R10" s="55" t="s">
        <v>38</v>
      </c>
      <c r="S10" s="55" t="s">
        <v>24</v>
      </c>
      <c r="T10" s="55" t="s">
        <v>25</v>
      </c>
      <c r="U10" s="55" t="s">
        <v>39</v>
      </c>
      <c r="V10" s="55" t="s">
        <v>26</v>
      </c>
      <c r="W10" s="55" t="s">
        <v>8</v>
      </c>
      <c r="X10" s="55" t="s">
        <v>9</v>
      </c>
      <c r="Y10" s="55" t="s">
        <v>10</v>
      </c>
      <c r="Z10" s="55" t="s">
        <v>31</v>
      </c>
      <c r="AA10" s="55" t="s">
        <v>27</v>
      </c>
      <c r="AB10" s="55" t="s">
        <v>28</v>
      </c>
      <c r="AC10" s="55"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38.25">
      <c r="A11" s="277" t="s">
        <v>1228</v>
      </c>
      <c r="B11" s="277" t="s">
        <v>1186</v>
      </c>
      <c r="C11" s="211" t="str">
        <f>VLOOKUP(E11,Hoja2!A$2:C$81,2,0)</f>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
      <c r="D11" s="213" t="str">
        <f>VLOOKUP(E11,Hoja2!A$2:C$81,3,0)</f>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
      <c r="E11" s="216" t="s">
        <v>1038</v>
      </c>
      <c r="F11" s="216" t="s">
        <v>1187</v>
      </c>
      <c r="G11" s="72" t="str">
        <f>VLOOKUP(H11,Hoja1!A$1:G$444,2,0)</f>
        <v>Modeduras</v>
      </c>
      <c r="H11" s="37" t="s">
        <v>79</v>
      </c>
      <c r="I11" s="72" t="str">
        <f>VLOOKUP(H11,Hoja1!A$2:G$444,3,0)</f>
        <v>Lesiones, tejidos, muerte, enfermedades infectocontagiosas</v>
      </c>
      <c r="J11" s="71"/>
      <c r="K11" s="72" t="str">
        <f>VLOOKUP(H11,Hoja1!A$2:G$444,4,0)</f>
        <v>N/A</v>
      </c>
      <c r="L11" s="72" t="str">
        <f>VLOOKUP(H11,Hoja1!A$2:G$444,5,0)</f>
        <v>N/A</v>
      </c>
      <c r="M11" s="71">
        <v>2</v>
      </c>
      <c r="N11" s="73">
        <v>2</v>
      </c>
      <c r="O11" s="73">
        <v>25</v>
      </c>
      <c r="P11" s="73">
        <f>M11*N11</f>
        <v>4</v>
      </c>
      <c r="Q11" s="73">
        <f>O11*P11</f>
        <v>100</v>
      </c>
      <c r="R11" s="37" t="str">
        <f>IF(P11=40,"MA-40",IF(P11=30,"MA-30",IF(P11=20,"A-20",IF(P11=10,"A-10",IF(P11=24,"MA-24",IF(P11=18,"A-18",IF(P11=12,"A-12",IF(P11=6,"M-6",IF(P11=8,"M-8",IF(P11=6,"M-6",IF(P11=4,"B-4",IF(P11=2,"B-2",))))))))))))</f>
        <v>B-4</v>
      </c>
      <c r="S11" s="39" t="str">
        <f aca="true" t="shared" si="0" ref="S11:S28">IF(Q11&lt;=20,"IV",IF(Q11&lt;=120,"III",IF(Q11&lt;=500,"II",IF(Q11&lt;=4000,"I"))))</f>
        <v>III</v>
      </c>
      <c r="T11" s="41" t="str">
        <f>IF(S11=0,"",IF(S11="IV","Aceptable",IF(S11="III","Mejorable",IF(S11="II","No Aceptable o Aceptable Con Control Especifico",IF(S11="I","No Aceptable","")))))</f>
        <v>Mejorable</v>
      </c>
      <c r="U11" s="212">
        <v>10</v>
      </c>
      <c r="V11" s="72" t="str">
        <f>VLOOKUP(H11,Hoja1!A$2:G$444,6,0)</f>
        <v>Posibles enfermedades</v>
      </c>
      <c r="W11" s="74"/>
      <c r="X11" s="74"/>
      <c r="Y11" s="74"/>
      <c r="Z11" s="75"/>
      <c r="AA11" s="75" t="str">
        <f>VLOOKUP(H11,Hoja1!A$2:G$444,7,0)</f>
        <v xml:space="preserve">Riesgo Biológico, Autocuidado y/o Uso y manejo adecuado de E.P.P.
</v>
      </c>
      <c r="AB11" s="212" t="s">
        <v>1215</v>
      </c>
      <c r="AC11" s="211" t="s">
        <v>1190</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278"/>
      <c r="B12" s="278"/>
      <c r="C12" s="206"/>
      <c r="D12" s="214"/>
      <c r="E12" s="217"/>
      <c r="F12" s="217"/>
      <c r="G12" s="142" t="str">
        <f>VLOOKUP(H12,Hoja1!A$1:G$444,2,0)</f>
        <v>Bacteria</v>
      </c>
      <c r="H12" s="29" t="s">
        <v>108</v>
      </c>
      <c r="I12" s="142" t="str">
        <f>VLOOKUP(H12,Hoja1!A$2:G$444,3,0)</f>
        <v>Infecciones producidas por Bacterianas</v>
      </c>
      <c r="J12" s="18"/>
      <c r="K12" s="142" t="str">
        <f>VLOOKUP(H12,Hoja1!A$2:G$444,4,0)</f>
        <v>Inspecciones planeadas e inspecciones no planeadas, procedimientos de programas de seguridad y salud en el trabajo</v>
      </c>
      <c r="L12" s="142" t="str">
        <f>VLOOKUP(H12,Hoja1!A$2:G$444,5,0)</f>
        <v>Programa de vacunación, bota pantalon, overol, guantes, tapabocas, mascarillas con filtos</v>
      </c>
      <c r="M12" s="18">
        <v>2</v>
      </c>
      <c r="N12" s="19">
        <v>3</v>
      </c>
      <c r="O12" s="19">
        <v>10</v>
      </c>
      <c r="P12" s="31">
        <f aca="true" t="shared" si="1" ref="P12:P28">M12*N12</f>
        <v>6</v>
      </c>
      <c r="Q12" s="31">
        <f aca="true" t="shared" si="2" ref="Q12:Q28">O12*P12</f>
        <v>60</v>
      </c>
      <c r="R12" s="38" t="str">
        <f aca="true" t="shared" si="3" ref="R12:R28">IF(P12=40,"MA-40",IF(P12=30,"MA-30",IF(P12=20,"A-20",IF(P12=10,"A-10",IF(P12=24,"MA-24",IF(P12=18,"A-18",IF(P12=12,"A-12",IF(P12=6,"M-6",IF(P12=8,"M-8",IF(P12=6,"M-6",IF(P12=4,"B-4",IF(P12=2,"B-2",))))))))))))</f>
        <v>M-6</v>
      </c>
      <c r="S12" s="40" t="str">
        <f t="shared" si="0"/>
        <v>III</v>
      </c>
      <c r="T12" s="42" t="str">
        <f aca="true" t="shared" si="4" ref="T12:T28">IF(S12=0,"",IF(S12="IV","Aceptable",IF(S12="III","Mejorable",IF(S12="II","No Aceptable o Aceptable Con Control Especifico",IF(S12="I","No Aceptable","")))))</f>
        <v>Mejorable</v>
      </c>
      <c r="U12" s="203"/>
      <c r="V12" s="142" t="str">
        <f>VLOOKUP(H12,Hoja1!A$2:G$444,6,0)</f>
        <v xml:space="preserve">Enfermedades Infectocontagiosas
</v>
      </c>
      <c r="W12" s="20"/>
      <c r="X12" s="20"/>
      <c r="Y12" s="20"/>
      <c r="Z12" s="17"/>
      <c r="AA12" s="27" t="str">
        <f>VLOOKUP(H12,Hoja1!A$2:G$444,7,0)</f>
        <v xml:space="preserve">Riesgo Biológico, Autocuidado y/o Uso y manejo adecuado de E.P.P.
</v>
      </c>
      <c r="AB12" s="203"/>
      <c r="AC12" s="206"/>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278"/>
      <c r="B13" s="278"/>
      <c r="C13" s="206"/>
      <c r="D13" s="214"/>
      <c r="E13" s="217"/>
      <c r="F13" s="217"/>
      <c r="G13" s="142" t="str">
        <f>VLOOKUP(H13,Hoja1!A$1:G$444,2,0)</f>
        <v>Virus</v>
      </c>
      <c r="H13" s="29" t="s">
        <v>120</v>
      </c>
      <c r="I13" s="142" t="str">
        <f>VLOOKUP(H13,Hoja1!A$2:G$444,3,0)</f>
        <v>Infecciones Virales</v>
      </c>
      <c r="J13" s="18"/>
      <c r="K13" s="142" t="str">
        <f>VLOOKUP(H13,Hoja1!A$2:G$444,4,0)</f>
        <v>Inspecciones planeadas e inspecciones no planeadas, procedimientos de programas de seguridad y salud en el trabajo</v>
      </c>
      <c r="L13" s="142" t="str">
        <f>VLOOKUP(H13,Hoja1!A$2:G$444,5,0)</f>
        <v>Programa de vacunación, bota pantalon, overol, guantes, tapabocas, mascarillas con filtos</v>
      </c>
      <c r="M13" s="18">
        <v>2</v>
      </c>
      <c r="N13" s="19">
        <v>3</v>
      </c>
      <c r="O13" s="19">
        <v>10</v>
      </c>
      <c r="P13" s="31">
        <f t="shared" si="1"/>
        <v>6</v>
      </c>
      <c r="Q13" s="31">
        <f t="shared" si="2"/>
        <v>60</v>
      </c>
      <c r="R13" s="38" t="str">
        <f t="shared" si="3"/>
        <v>M-6</v>
      </c>
      <c r="S13" s="40" t="str">
        <f t="shared" si="0"/>
        <v>III</v>
      </c>
      <c r="T13" s="42" t="str">
        <f t="shared" si="4"/>
        <v>Mejorable</v>
      </c>
      <c r="U13" s="203"/>
      <c r="V13" s="142" t="str">
        <f>VLOOKUP(H13,Hoja1!A$2:G$444,6,0)</f>
        <v xml:space="preserve">Enfermedades Infectocontagiosas
</v>
      </c>
      <c r="W13" s="20"/>
      <c r="X13" s="20"/>
      <c r="Y13" s="20"/>
      <c r="Z13" s="17"/>
      <c r="AA13" s="27" t="str">
        <f>VLOOKUP(H13,Hoja1!A$2:G$444,7,0)</f>
        <v xml:space="preserve">Riesgo Biológico, Autocuidado y/o Uso y manejo adecuado de E.P.P.
</v>
      </c>
      <c r="AB13" s="205"/>
      <c r="AC13" s="206"/>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278"/>
      <c r="B14" s="278"/>
      <c r="C14" s="206"/>
      <c r="D14" s="214"/>
      <c r="E14" s="217"/>
      <c r="F14" s="217"/>
      <c r="G14" s="142" t="str">
        <f>VLOOKUP(H14,Hoja1!A$1:G$444,2,0)</f>
        <v>INFRAROJA, ULTRAVIOLETA, VISIBLE, RADIOFRECUENCIA, MICROONDAS, LASER</v>
      </c>
      <c r="H14" s="29" t="s">
        <v>67</v>
      </c>
      <c r="I14" s="142" t="str">
        <f>VLOOKUP(H14,Hoja1!A$2:G$444,3,0)</f>
        <v>CÁNCER, LESIONES DÉRMICAS Y OCULARES</v>
      </c>
      <c r="J14" s="18"/>
      <c r="K14" s="142" t="str">
        <f>VLOOKUP(H14,Hoja1!A$2:G$444,4,0)</f>
        <v>Inspecciones planeadas e inspecciones no planeadas, procedimientos de programas de seguridad y salud en el trabajo</v>
      </c>
      <c r="L14" s="142" t="str">
        <f>VLOOKUP(H14,Hoja1!A$2:G$444,5,0)</f>
        <v>PROGRAMA BLOQUEADOR SOLAR</v>
      </c>
      <c r="M14" s="18">
        <v>2</v>
      </c>
      <c r="N14" s="19">
        <v>3</v>
      </c>
      <c r="O14" s="19">
        <v>10</v>
      </c>
      <c r="P14" s="31">
        <f t="shared" si="1"/>
        <v>6</v>
      </c>
      <c r="Q14" s="31">
        <f t="shared" si="2"/>
        <v>60</v>
      </c>
      <c r="R14" s="38" t="str">
        <f t="shared" si="3"/>
        <v>M-6</v>
      </c>
      <c r="S14" s="40" t="str">
        <f t="shared" si="0"/>
        <v>III</v>
      </c>
      <c r="T14" s="42" t="str">
        <f t="shared" si="4"/>
        <v>Mejorable</v>
      </c>
      <c r="U14" s="203"/>
      <c r="V14" s="142" t="str">
        <f>VLOOKUP(H14,Hoja1!A$2:G$444,6,0)</f>
        <v>CÁNCER</v>
      </c>
      <c r="W14" s="20"/>
      <c r="X14" s="20"/>
      <c r="Y14" s="20"/>
      <c r="Z14" s="17"/>
      <c r="AA14" s="27" t="str">
        <f>VLOOKUP(H14,Hoja1!A$2:G$444,7,0)</f>
        <v>N/A</v>
      </c>
      <c r="AB14" s="20"/>
      <c r="AC14" s="206"/>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
      <c r="A15" s="278"/>
      <c r="B15" s="278"/>
      <c r="C15" s="206"/>
      <c r="D15" s="214"/>
      <c r="E15" s="217"/>
      <c r="F15" s="217"/>
      <c r="G15" s="142" t="str">
        <f>VLOOKUP(H15,Hoja1!A$1:G$444,2,0)</f>
        <v>MAQUINARIA O EQUIPO</v>
      </c>
      <c r="H15" s="29" t="s">
        <v>164</v>
      </c>
      <c r="I15" s="142" t="str">
        <f>VLOOKUP(H15,Hoja1!A$2:G$444,3,0)</f>
        <v>SORDERA, ESTRÉS, HIPOACUSIA, CEFALA,IRRITABILIDAD</v>
      </c>
      <c r="J15" s="18"/>
      <c r="K15" s="142" t="str">
        <f>VLOOKUP(H15,Hoja1!A$2:G$444,4,0)</f>
        <v>Inspecciones planeadas e inspecciones no planeadas, procedimientos de programas de seguridad y salud en el trabajo</v>
      </c>
      <c r="L15" s="142" t="str">
        <f>VLOOKUP(H15,Hoja1!A$2:G$444,5,0)</f>
        <v>PVE RUIDO</v>
      </c>
      <c r="M15" s="18">
        <v>2</v>
      </c>
      <c r="N15" s="19">
        <v>2</v>
      </c>
      <c r="O15" s="19">
        <v>10</v>
      </c>
      <c r="P15" s="31">
        <f t="shared" si="1"/>
        <v>4</v>
      </c>
      <c r="Q15" s="31">
        <f t="shared" si="2"/>
        <v>40</v>
      </c>
      <c r="R15" s="38" t="str">
        <f t="shared" si="3"/>
        <v>B-4</v>
      </c>
      <c r="S15" s="40" t="str">
        <f t="shared" si="0"/>
        <v>III</v>
      </c>
      <c r="T15" s="42" t="str">
        <f t="shared" si="4"/>
        <v>Mejorable</v>
      </c>
      <c r="U15" s="203"/>
      <c r="V15" s="142" t="str">
        <f>VLOOKUP(H15,Hoja1!A$2:G$444,6,0)</f>
        <v>SORDERA</v>
      </c>
      <c r="W15" s="20"/>
      <c r="X15" s="20"/>
      <c r="Y15" s="20"/>
      <c r="Z15" s="17"/>
      <c r="AA15" s="27" t="str">
        <f>VLOOKUP(H15,Hoja1!A$2:G$444,7,0)</f>
        <v>USO DE EPP</v>
      </c>
      <c r="AB15" s="20"/>
      <c r="AC15" s="206"/>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
      <c r="A16" s="278"/>
      <c r="B16" s="278"/>
      <c r="C16" s="206"/>
      <c r="D16" s="214"/>
      <c r="E16" s="217"/>
      <c r="F16" s="217"/>
      <c r="G16" s="142" t="str">
        <f>VLOOKUP(H16,Hoja1!A$1:G$444,2,0)</f>
        <v>ENERGÍA TÉRMICA, CAMBIO DE TEMPERATURA DURANTE LOS RECORRIDOS</v>
      </c>
      <c r="H16" s="29" t="s">
        <v>170</v>
      </c>
      <c r="I16" s="142" t="str">
        <f>VLOOKUP(H16,Hoja1!A$2:G$444,3,0)</f>
        <v xml:space="preserve"> GOLPE DE CALOR,  DESHIDRATACIÓN</v>
      </c>
      <c r="J16" s="18"/>
      <c r="K16" s="142" t="str">
        <f>VLOOKUP(H16,Hoja1!A$2:G$444,4,0)</f>
        <v>Inspecciones planeadas e inspecciones no planeadas, procedimientos de programas de seguridad y salud en el trabajo</v>
      </c>
      <c r="L16" s="142" t="str">
        <f>VLOOKUP(H16,Hoja1!A$2:G$444,5,0)</f>
        <v>NO OBSERVADO</v>
      </c>
      <c r="M16" s="18">
        <v>2</v>
      </c>
      <c r="N16" s="19">
        <v>2</v>
      </c>
      <c r="O16" s="19">
        <v>10</v>
      </c>
      <c r="P16" s="31">
        <f t="shared" si="1"/>
        <v>4</v>
      </c>
      <c r="Q16" s="31">
        <f t="shared" si="2"/>
        <v>40</v>
      </c>
      <c r="R16" s="38" t="str">
        <f t="shared" si="3"/>
        <v>B-4</v>
      </c>
      <c r="S16" s="40" t="str">
        <f t="shared" si="0"/>
        <v>III</v>
      </c>
      <c r="T16" s="42" t="str">
        <f t="shared" si="4"/>
        <v>Mejorable</v>
      </c>
      <c r="U16" s="203"/>
      <c r="V16" s="142" t="str">
        <f>VLOOKUP(H16,Hoja1!A$2:G$444,6,0)</f>
        <v>CÁNCER DE PIEL</v>
      </c>
      <c r="W16" s="20"/>
      <c r="X16" s="20"/>
      <c r="Y16" s="20"/>
      <c r="Z16" s="17"/>
      <c r="AA16" s="27" t="str">
        <f>VLOOKUP(H16,Hoja1!A$2:G$444,7,0)</f>
        <v>N/A</v>
      </c>
      <c r="AB16" s="20"/>
      <c r="AC16" s="206"/>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278"/>
      <c r="B17" s="278"/>
      <c r="C17" s="206"/>
      <c r="D17" s="214"/>
      <c r="E17" s="217"/>
      <c r="F17" s="217"/>
      <c r="G17" s="142" t="str">
        <f>VLOOKUP(H17,Hoja1!A$1:G$444,2,0)</f>
        <v>ENERGÍA TÉRMICA, CAMBIO DE TEMPERATURA DURANTE LOS RECORRIDOS</v>
      </c>
      <c r="H17" s="29" t="s">
        <v>174</v>
      </c>
      <c r="I17" s="142" t="str">
        <f>VLOOKUP(H17,Hoja1!A$2:G$444,3,0)</f>
        <v xml:space="preserve"> HIPOTERMIA</v>
      </c>
      <c r="J17" s="18"/>
      <c r="K17" s="142" t="str">
        <f>VLOOKUP(H17,Hoja1!A$2:G$444,4,0)</f>
        <v>Inspecciones planeadas e inspecciones no planeadas, procedimientos de programas de seguridad y salud en el trabajo</v>
      </c>
      <c r="L17" s="142" t="str">
        <f>VLOOKUP(H17,Hoja1!A$2:G$444,5,0)</f>
        <v>EPP OVEROLES TERMICOS</v>
      </c>
      <c r="M17" s="18">
        <v>2</v>
      </c>
      <c r="N17" s="19">
        <v>2</v>
      </c>
      <c r="O17" s="19">
        <v>10</v>
      </c>
      <c r="P17" s="31">
        <f t="shared" si="1"/>
        <v>4</v>
      </c>
      <c r="Q17" s="31">
        <f t="shared" si="2"/>
        <v>40</v>
      </c>
      <c r="R17" s="38" t="str">
        <f t="shared" si="3"/>
        <v>B-4</v>
      </c>
      <c r="S17" s="40" t="str">
        <f t="shared" si="0"/>
        <v>III</v>
      </c>
      <c r="T17" s="42" t="str">
        <f t="shared" si="4"/>
        <v>Mejorable</v>
      </c>
      <c r="U17" s="203"/>
      <c r="V17" s="142" t="str">
        <f>VLOOKUP(H17,Hoja1!A$2:G$444,6,0)</f>
        <v xml:space="preserve"> HIPOTERMIA</v>
      </c>
      <c r="W17" s="20"/>
      <c r="X17" s="20"/>
      <c r="Y17" s="20"/>
      <c r="Z17" s="17"/>
      <c r="AA17" s="27" t="str">
        <f>VLOOKUP(H17,Hoja1!A$2:G$444,7,0)</f>
        <v>N/A</v>
      </c>
      <c r="AB17" s="20"/>
      <c r="AC17" s="206"/>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
      <c r="A18" s="278"/>
      <c r="B18" s="278"/>
      <c r="C18" s="206"/>
      <c r="D18" s="214"/>
      <c r="E18" s="217"/>
      <c r="F18" s="217"/>
      <c r="G18" s="142" t="str">
        <f>VLOOKUP(H18,Hoja1!A$1:G$444,2,0)</f>
        <v>MATERIAL PARTICULADO</v>
      </c>
      <c r="H18" s="29" t="s">
        <v>269</v>
      </c>
      <c r="I18" s="142" t="str">
        <f>VLOOKUP(H18,Hoja1!A$2:G$444,3,0)</f>
        <v>NEUMOCONIOSIS, BRONQUITIS, ASMA, SILICOSIS</v>
      </c>
      <c r="J18" s="18"/>
      <c r="K18" s="142" t="str">
        <f>VLOOKUP(H18,Hoja1!A$2:G$444,4,0)</f>
        <v>Inspecciones planeadas e inspecciones no planeadas, procedimientos de programas de seguridad y salud en el trabajo</v>
      </c>
      <c r="L18" s="142" t="str">
        <f>VLOOKUP(H18,Hoja1!A$2:G$444,5,0)</f>
        <v>EPP MASCARILLAS Y FILTROS</v>
      </c>
      <c r="M18" s="18">
        <v>2</v>
      </c>
      <c r="N18" s="19">
        <v>3</v>
      </c>
      <c r="O18" s="19">
        <v>10</v>
      </c>
      <c r="P18" s="31">
        <f t="shared" si="1"/>
        <v>6</v>
      </c>
      <c r="Q18" s="31">
        <f t="shared" si="2"/>
        <v>60</v>
      </c>
      <c r="R18" s="38" t="str">
        <f t="shared" si="3"/>
        <v>M-6</v>
      </c>
      <c r="S18" s="40" t="str">
        <f t="shared" si="0"/>
        <v>III</v>
      </c>
      <c r="T18" s="42" t="str">
        <f t="shared" si="4"/>
        <v>Mejorable</v>
      </c>
      <c r="U18" s="203"/>
      <c r="V18" s="142" t="str">
        <f>VLOOKUP(H18,Hoja1!A$2:G$444,6,0)</f>
        <v>NEUMOCONIOSIS</v>
      </c>
      <c r="W18" s="20"/>
      <c r="X18" s="20"/>
      <c r="Y18" s="20"/>
      <c r="Z18" s="17"/>
      <c r="AA18" s="27" t="str">
        <f>VLOOKUP(H18,Hoja1!A$2:G$444,7,0)</f>
        <v>USO Y MANEJO DE LOS EPP</v>
      </c>
      <c r="AB18" s="20"/>
      <c r="AC18" s="206"/>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15">
      <c r="A19" s="278"/>
      <c r="B19" s="278"/>
      <c r="C19" s="206"/>
      <c r="D19" s="214"/>
      <c r="E19" s="217"/>
      <c r="F19" s="217"/>
      <c r="G19" s="142" t="str">
        <f>VLOOKUP(H19,Hoja1!A$1:G$444,2,0)</f>
        <v>NATURALEZA DE LA TAREA</v>
      </c>
      <c r="H19" s="29" t="s">
        <v>76</v>
      </c>
      <c r="I19" s="142" t="str">
        <f>VLOOKUP(H19,Hoja1!A$2:G$444,3,0)</f>
        <v>ESTRÉS,  TRANSTORNOS DEL SUEÑO</v>
      </c>
      <c r="J19" s="18"/>
      <c r="K19" s="142" t="str">
        <f>VLOOKUP(H19,Hoja1!A$2:G$444,4,0)</f>
        <v>N/A</v>
      </c>
      <c r="L19" s="142" t="str">
        <f>VLOOKUP(H19,Hoja1!A$2:G$444,5,0)</f>
        <v>PVE PSICOSOCIAL</v>
      </c>
      <c r="M19" s="18">
        <v>2</v>
      </c>
      <c r="N19" s="19">
        <v>2</v>
      </c>
      <c r="O19" s="19">
        <v>10</v>
      </c>
      <c r="P19" s="31">
        <f t="shared" si="1"/>
        <v>4</v>
      </c>
      <c r="Q19" s="31">
        <f t="shared" si="2"/>
        <v>40</v>
      </c>
      <c r="R19" s="38" t="str">
        <f t="shared" si="3"/>
        <v>B-4</v>
      </c>
      <c r="S19" s="40" t="str">
        <f t="shared" si="0"/>
        <v>III</v>
      </c>
      <c r="T19" s="42" t="str">
        <f t="shared" si="4"/>
        <v>Mejorable</v>
      </c>
      <c r="U19" s="203"/>
      <c r="V19" s="142" t="str">
        <f>VLOOKUP(H19,Hoja1!A$2:G$444,6,0)</f>
        <v>ESTRÉS</v>
      </c>
      <c r="W19" s="20"/>
      <c r="X19" s="20"/>
      <c r="Y19" s="20"/>
      <c r="Z19" s="17"/>
      <c r="AA19" s="27" t="str">
        <f>VLOOKUP(H19,Hoja1!A$2:G$444,7,0)</f>
        <v>N/A</v>
      </c>
      <c r="AB19" s="20"/>
      <c r="AC19" s="206"/>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
      <c r="A20" s="278"/>
      <c r="B20" s="278"/>
      <c r="C20" s="206"/>
      <c r="D20" s="214"/>
      <c r="E20" s="217"/>
      <c r="F20" s="217"/>
      <c r="G20" s="142" t="str">
        <f>VLOOKUP(H20,Hoja1!A$1:G$444,2,0)</f>
        <v>Forzadas, Prolongadas</v>
      </c>
      <c r="H20" s="29" t="s">
        <v>40</v>
      </c>
      <c r="I20" s="142" t="str">
        <f>VLOOKUP(H20,Hoja1!A$2:G$444,3,0)</f>
        <v xml:space="preserve">Lesiones osteomusculares, lesiones osteoarticulares
</v>
      </c>
      <c r="J20" s="18"/>
      <c r="K20" s="142" t="str">
        <f>VLOOKUP(H20,Hoja1!A$2:G$444,4,0)</f>
        <v>Inspecciones planeadas e inspecciones no planeadas, procedimientos de programas de seguridad y salud en el trabajo</v>
      </c>
      <c r="L20" s="142" t="str">
        <f>VLOOKUP(H20,Hoja1!A$2:G$444,5,0)</f>
        <v>PVE Biomecánico, programa pausas activas, exámenes periódicos, recomendaciones, control de posturas</v>
      </c>
      <c r="M20" s="18">
        <v>2</v>
      </c>
      <c r="N20" s="19">
        <v>3</v>
      </c>
      <c r="O20" s="19">
        <v>25</v>
      </c>
      <c r="P20" s="31">
        <f t="shared" si="1"/>
        <v>6</v>
      </c>
      <c r="Q20" s="31">
        <f t="shared" si="2"/>
        <v>150</v>
      </c>
      <c r="R20" s="38" t="str">
        <f t="shared" si="3"/>
        <v>M-6</v>
      </c>
      <c r="S20" s="40" t="str">
        <f t="shared" si="0"/>
        <v>II</v>
      </c>
      <c r="T20" s="42" t="str">
        <f t="shared" si="4"/>
        <v>No Aceptable o Aceptable Con Control Especifico</v>
      </c>
      <c r="U20" s="203"/>
      <c r="V20" s="142" t="str">
        <f>VLOOKUP(H20,Hoja1!A$2:G$444,6,0)</f>
        <v>Enfermedades Osteomusculares</v>
      </c>
      <c r="W20" s="20"/>
      <c r="X20" s="20"/>
      <c r="Y20" s="20"/>
      <c r="Z20" s="17"/>
      <c r="AA20" s="27" t="str">
        <f>VLOOKUP(H20,Hoja1!A$2:G$444,7,0)</f>
        <v>Prevención en lesiones osteomusculares, líderes de pausas activas</v>
      </c>
      <c r="AB20" s="20"/>
      <c r="AC20" s="206"/>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40.5">
      <c r="A21" s="278"/>
      <c r="B21" s="278"/>
      <c r="C21" s="206"/>
      <c r="D21" s="214"/>
      <c r="E21" s="217"/>
      <c r="F21" s="217"/>
      <c r="G21" s="142" t="str">
        <f>VLOOKUP(H21,Hoja1!A$1:G$444,2,0)</f>
        <v>Movimientos repetitivos, Miembros Superiores</v>
      </c>
      <c r="H21" s="29" t="s">
        <v>47</v>
      </c>
      <c r="I21" s="142" t="str">
        <f>VLOOKUP(H21,Hoja1!A$2:G$444,3,0)</f>
        <v>Lesiones Musculoesqueléticas</v>
      </c>
      <c r="J21" s="18"/>
      <c r="K21" s="142" t="str">
        <f>VLOOKUP(H21,Hoja1!A$2:G$444,4,0)</f>
        <v>N/A</v>
      </c>
      <c r="L21" s="142" t="str">
        <f>VLOOKUP(H21,Hoja1!A$2:G$444,5,0)</f>
        <v>PVE BIomécanico, programa pausas activas, examenes periódicos, recomendaicones, control de posturas</v>
      </c>
      <c r="M21" s="18">
        <v>2</v>
      </c>
      <c r="N21" s="19">
        <v>3</v>
      </c>
      <c r="O21" s="19">
        <v>25</v>
      </c>
      <c r="P21" s="31">
        <f t="shared" si="1"/>
        <v>6</v>
      </c>
      <c r="Q21" s="31">
        <f t="shared" si="2"/>
        <v>150</v>
      </c>
      <c r="R21" s="38" t="str">
        <f t="shared" si="3"/>
        <v>M-6</v>
      </c>
      <c r="S21" s="40" t="str">
        <f t="shared" si="0"/>
        <v>II</v>
      </c>
      <c r="T21" s="42" t="str">
        <f t="shared" si="4"/>
        <v>No Aceptable o Aceptable Con Control Especifico</v>
      </c>
      <c r="U21" s="203"/>
      <c r="V21" s="142" t="str">
        <f>VLOOKUP(H21,Hoja1!A$2:G$444,6,0)</f>
        <v>Enfermedades musculoesqueleticas</v>
      </c>
      <c r="W21" s="20"/>
      <c r="X21" s="20"/>
      <c r="Y21" s="20"/>
      <c r="Z21" s="17"/>
      <c r="AA21" s="27" t="str">
        <f>VLOOKUP(H21,Hoja1!A$2:G$444,7,0)</f>
        <v>Prevención en lesiones osteomusculares, líderes de pausas activas</v>
      </c>
      <c r="AB21" s="20"/>
      <c r="AC21" s="206"/>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
      <c r="A22" s="278"/>
      <c r="B22" s="278"/>
      <c r="C22" s="206"/>
      <c r="D22" s="214"/>
      <c r="E22" s="217"/>
      <c r="F22" s="217"/>
      <c r="G22" s="142" t="str">
        <f>VLOOKUP(H22,Hoja1!A$1:G$444,2,0)</f>
        <v>Atropellamiento, Envestir</v>
      </c>
      <c r="H22" s="29" t="s">
        <v>1194</v>
      </c>
      <c r="I22" s="142" t="str">
        <f>VLOOKUP(H22,Hoja1!A$2:G$444,3,0)</f>
        <v>Lesiones, pérdidas materiales, muerte</v>
      </c>
      <c r="J22" s="18"/>
      <c r="K22" s="142" t="str">
        <f>VLOOKUP(H22,Hoja1!A$2:G$444,4,0)</f>
        <v>Inspecciones planeadas e inspecciones no planeadas, procedimientos de programas de seguridad y salud en el trabajo</v>
      </c>
      <c r="L22" s="142" t="str">
        <f>VLOOKUP(H22,Hoja1!A$2:G$444,5,0)</f>
        <v>Programa de seguridad vial, señalización</v>
      </c>
      <c r="M22" s="18">
        <v>2</v>
      </c>
      <c r="N22" s="19">
        <v>3</v>
      </c>
      <c r="O22" s="19">
        <v>25</v>
      </c>
      <c r="P22" s="31">
        <f t="shared" si="1"/>
        <v>6</v>
      </c>
      <c r="Q22" s="31">
        <f t="shared" si="2"/>
        <v>150</v>
      </c>
      <c r="R22" s="38" t="str">
        <f t="shared" si="3"/>
        <v>M-6</v>
      </c>
      <c r="S22" s="40" t="str">
        <f t="shared" si="0"/>
        <v>II</v>
      </c>
      <c r="T22" s="42" t="str">
        <f t="shared" si="4"/>
        <v>No Aceptable o Aceptable Con Control Especifico</v>
      </c>
      <c r="U22" s="203"/>
      <c r="V22" s="142" t="str">
        <f>VLOOKUP(H22,Hoja1!A$2:G$444,6,0)</f>
        <v>Muerte</v>
      </c>
      <c r="W22" s="20"/>
      <c r="X22" s="20"/>
      <c r="Y22" s="20"/>
      <c r="Z22" s="17"/>
      <c r="AA22" s="27" t="str">
        <f>VLOOKUP(H22,Hoja1!A$2:G$444,7,0)</f>
        <v>Seguridad vial y manejo defensivo, aseguramiento de áreas de trabajo</v>
      </c>
      <c r="AB22" s="20"/>
      <c r="AC22" s="206"/>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63.75">
      <c r="A23" s="278"/>
      <c r="B23" s="278"/>
      <c r="C23" s="206"/>
      <c r="D23" s="214"/>
      <c r="E23" s="217"/>
      <c r="F23" s="217"/>
      <c r="G23" s="142" t="str">
        <f>VLOOKUP(H23,Hoja1!A$1:G$444,2,0)</f>
        <v>Reparación de redes e instalaciones</v>
      </c>
      <c r="H23" s="29" t="s">
        <v>576</v>
      </c>
      <c r="I23" s="142" t="str">
        <f>VLOOKUP(H23,Hoja1!A$2:G$444,3,0)</f>
        <v>Atrapamiento, apastamiento, lesiones, fracturas, muerte</v>
      </c>
      <c r="J23" s="18"/>
      <c r="K23" s="142" t="str">
        <f>VLOOKUP(H23,Hoja1!A$2:G$444,4,0)</f>
        <v>Inspecciones planeadas e inspecciones no planeadas, procedimientos de programas de seguridad y salud en el trabajo</v>
      </c>
      <c r="L23" s="142" t="str">
        <f>VLOOKUP(H23,Hoja1!A$2:G$444,5,0)</f>
        <v>E.P.P. Colectivos entibados y cajas de entibados</v>
      </c>
      <c r="M23" s="18">
        <v>2</v>
      </c>
      <c r="N23" s="19">
        <v>3</v>
      </c>
      <c r="O23" s="19">
        <v>25</v>
      </c>
      <c r="P23" s="31">
        <f t="shared" si="1"/>
        <v>6</v>
      </c>
      <c r="Q23" s="31">
        <f t="shared" si="2"/>
        <v>150</v>
      </c>
      <c r="R23" s="38" t="str">
        <f t="shared" si="3"/>
        <v>M-6</v>
      </c>
      <c r="S23" s="40" t="str">
        <f t="shared" si="0"/>
        <v>II</v>
      </c>
      <c r="T23" s="42" t="str">
        <f t="shared" si="4"/>
        <v>No Aceptable o Aceptable Con Control Especifico</v>
      </c>
      <c r="U23" s="203"/>
      <c r="V23" s="142" t="str">
        <f>VLOOKUP(H23,Hoja1!A$2:G$444,6,0)</f>
        <v>Muerte</v>
      </c>
      <c r="W23" s="20"/>
      <c r="X23" s="20"/>
      <c r="Y23" s="20"/>
      <c r="Z23" s="17"/>
      <c r="AA23" s="27" t="str">
        <f>VLOOKUP(H23,Hoja1!A$2:G$444,7,0)</f>
        <v>Prevención en riesgo en excavaciones y manejo de entibados, prevención en roturas de redes de gas antural, diligenciamieto de permisos de trabajo, uso y manejo adecuado de E.P.P.</v>
      </c>
      <c r="AB23" s="20"/>
      <c r="AC23" s="206"/>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63.75">
      <c r="A24" s="278"/>
      <c r="B24" s="278"/>
      <c r="C24" s="206"/>
      <c r="D24" s="214"/>
      <c r="E24" s="217"/>
      <c r="F24" s="217"/>
      <c r="G24" s="142" t="str">
        <f>VLOOKUP(H24,Hoja1!A$1:G$444,2,0)</f>
        <v>Herramientas Manuales</v>
      </c>
      <c r="H24" s="29" t="s">
        <v>606</v>
      </c>
      <c r="I24" s="142" t="str">
        <f>VLOOKUP(H24,Hoja1!A$2:G$444,3,0)</f>
        <v>Quemaduras, contusiones y lesiones</v>
      </c>
      <c r="J24" s="18"/>
      <c r="K24" s="142" t="str">
        <f>VLOOKUP(H24,Hoja1!A$2:G$444,4,0)</f>
        <v>Inspecciones planeadas e inspecciones no planeadas, procedimientos de programas de seguridad y salud en el trabajo</v>
      </c>
      <c r="L24" s="142" t="str">
        <f>VLOOKUP(H24,Hoja1!A$2:G$444,5,0)</f>
        <v>E.P.P.</v>
      </c>
      <c r="M24" s="18">
        <v>2</v>
      </c>
      <c r="N24" s="19">
        <v>3</v>
      </c>
      <c r="O24" s="19">
        <v>25</v>
      </c>
      <c r="P24" s="31">
        <f t="shared" si="1"/>
        <v>6</v>
      </c>
      <c r="Q24" s="31">
        <f t="shared" si="2"/>
        <v>150</v>
      </c>
      <c r="R24" s="38" t="str">
        <f t="shared" si="3"/>
        <v>M-6</v>
      </c>
      <c r="S24" s="40" t="str">
        <f t="shared" si="0"/>
        <v>II</v>
      </c>
      <c r="T24" s="42" t="str">
        <f t="shared" si="4"/>
        <v>No Aceptable o Aceptable Con Control Especifico</v>
      </c>
      <c r="U24" s="203"/>
      <c r="V24" s="142" t="str">
        <f>VLOOKUP(H24,Hoja1!A$2:G$444,6,0)</f>
        <v>Amputación</v>
      </c>
      <c r="W24" s="20"/>
      <c r="X24" s="20"/>
      <c r="Y24" s="20"/>
      <c r="Z24" s="17"/>
      <c r="AA24" s="27" t="str">
        <f>VLOOKUP(H24,Hoja1!A$2:G$444,7,0)</f>
        <v xml:space="preserve">
Uso y manejo adecuado de E.P.P., uso y manejo adecuado de herramientas manuales y/o máqinas y equipos</v>
      </c>
      <c r="AB24" s="20"/>
      <c r="AC24" s="206"/>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
      <c r="A25" s="278"/>
      <c r="B25" s="278"/>
      <c r="C25" s="206"/>
      <c r="D25" s="214"/>
      <c r="E25" s="217"/>
      <c r="F25" s="217"/>
      <c r="G25" s="142" t="str">
        <f>VLOOKUP(H25,Hoja1!A$1:G$444,2,0)</f>
        <v>Maquinaria y equipo</v>
      </c>
      <c r="H25" s="29" t="s">
        <v>612</v>
      </c>
      <c r="I25" s="142" t="str">
        <f>VLOOKUP(H25,Hoja1!A$2:G$444,3,0)</f>
        <v>Atrapamiento, amputación, aplastamiento, fractura, muerte</v>
      </c>
      <c r="J25" s="18"/>
      <c r="K25" s="142" t="str">
        <f>VLOOKUP(H25,Hoja1!A$2:G$444,4,0)</f>
        <v>Inspecciones planeadas e inspecciones no planeadas, procedimientos de programas de seguridad y salud en el trabajo</v>
      </c>
      <c r="L25" s="142" t="str">
        <f>VLOOKUP(H25,Hoja1!A$2:G$444,5,0)</f>
        <v>E.P.P.</v>
      </c>
      <c r="M25" s="18">
        <v>2</v>
      </c>
      <c r="N25" s="19">
        <v>3</v>
      </c>
      <c r="O25" s="19">
        <v>25</v>
      </c>
      <c r="P25" s="31">
        <f t="shared" si="1"/>
        <v>6</v>
      </c>
      <c r="Q25" s="31">
        <f t="shared" si="2"/>
        <v>150</v>
      </c>
      <c r="R25" s="38" t="str">
        <f t="shared" si="3"/>
        <v>M-6</v>
      </c>
      <c r="S25" s="40" t="str">
        <f t="shared" si="0"/>
        <v>II</v>
      </c>
      <c r="T25" s="42" t="str">
        <f t="shared" si="4"/>
        <v>No Aceptable o Aceptable Con Control Especifico</v>
      </c>
      <c r="U25" s="203"/>
      <c r="V25" s="142" t="str">
        <f>VLOOKUP(H25,Hoja1!A$2:G$444,6,0)</f>
        <v>Aplastamiento</v>
      </c>
      <c r="W25" s="20"/>
      <c r="X25" s="20"/>
      <c r="Y25" s="20"/>
      <c r="Z25" s="17"/>
      <c r="AA25" s="27" t="str">
        <f>VLOOKUP(H25,Hoja1!A$2:G$444,7,0)</f>
        <v>Uso y manejo adecuado de E.P.P., uso y manejo adecuado de herramientas amnuales y/o máquinas y equipos</v>
      </c>
      <c r="AB25" s="20"/>
      <c r="AC25" s="206"/>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
      <c r="A26" s="278"/>
      <c r="B26" s="278"/>
      <c r="C26" s="206"/>
      <c r="D26" s="214"/>
      <c r="E26" s="217"/>
      <c r="F26" s="217"/>
      <c r="G26" s="142" t="str">
        <f>VLOOKUP(H26,Hoja1!A$1:G$444,2,0)</f>
        <v>Atraco, golpiza, atentados y secuestrados</v>
      </c>
      <c r="H26" s="29" t="s">
        <v>57</v>
      </c>
      <c r="I26" s="142" t="str">
        <f>VLOOKUP(H26,Hoja1!A$2:G$444,3,0)</f>
        <v>Estrés, golpes, Secuestros</v>
      </c>
      <c r="J26" s="18"/>
      <c r="K26" s="142" t="str">
        <f>VLOOKUP(H26,Hoja1!A$2:G$444,4,0)</f>
        <v>Inspecciones planeadas e inspecciones no planeadas, procedimientos de programas de seguridad y salud en el trabajo</v>
      </c>
      <c r="L26" s="142" t="str">
        <f>VLOOKUP(H26,Hoja1!A$2:G$444,5,0)</f>
        <v xml:space="preserve">Uniformes Corporativos, Caquetas corporativas, Carnetización
</v>
      </c>
      <c r="M26" s="18">
        <v>2</v>
      </c>
      <c r="N26" s="19">
        <v>3</v>
      </c>
      <c r="O26" s="19">
        <v>25</v>
      </c>
      <c r="P26" s="31">
        <f t="shared" si="1"/>
        <v>6</v>
      </c>
      <c r="Q26" s="31">
        <f t="shared" si="2"/>
        <v>150</v>
      </c>
      <c r="R26" s="38" t="str">
        <f t="shared" si="3"/>
        <v>M-6</v>
      </c>
      <c r="S26" s="40" t="str">
        <f t="shared" si="0"/>
        <v>II</v>
      </c>
      <c r="T26" s="42" t="str">
        <f t="shared" si="4"/>
        <v>No Aceptable o Aceptable Con Control Especifico</v>
      </c>
      <c r="U26" s="203"/>
      <c r="V26" s="142" t="str">
        <f>VLOOKUP(H26,Hoja1!A$2:G$444,6,0)</f>
        <v>Secuestros</v>
      </c>
      <c r="W26" s="20"/>
      <c r="X26" s="20"/>
      <c r="Y26" s="20"/>
      <c r="Z26" s="17"/>
      <c r="AA26" s="27" t="str">
        <f>VLOOKUP(H26,Hoja1!A$2:G$444,7,0)</f>
        <v>N/A</v>
      </c>
      <c r="AB26" s="20"/>
      <c r="AC26" s="206"/>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
      <c r="A27" s="278"/>
      <c r="B27" s="278"/>
      <c r="C27" s="206"/>
      <c r="D27" s="214"/>
      <c r="E27" s="217"/>
      <c r="F27" s="217"/>
      <c r="G27" s="142" t="str">
        <f>VLOOKUP(H27,Hoja1!A$1:G$444,2,0)</f>
        <v>LLUVIAS, GRANIZADA, HELADAS</v>
      </c>
      <c r="H27" s="29" t="s">
        <v>633</v>
      </c>
      <c r="I27" s="142" t="str">
        <f>VLOOKUP(H27,Hoja1!A$2:G$444,3,0)</f>
        <v>DERRUMBES, HIPOTERMIA, DAÑO EN INSTALACIONES</v>
      </c>
      <c r="J27" s="18"/>
      <c r="K27" s="142" t="str">
        <f>VLOOKUP(H27,Hoja1!A$2:G$444,4,0)</f>
        <v>Inspecciones planeadas e inspecciones no planeadas, procedimientos de programas de seguridad y salud en el trabajo</v>
      </c>
      <c r="L27" s="142" t="str">
        <f>VLOOKUP(H27,Hoja1!A$2:G$444,5,0)</f>
        <v>BRIGADAS DE EMERGENCIAS</v>
      </c>
      <c r="M27" s="18">
        <v>2</v>
      </c>
      <c r="N27" s="19">
        <v>2</v>
      </c>
      <c r="O27" s="19">
        <v>25</v>
      </c>
      <c r="P27" s="31">
        <f t="shared" si="1"/>
        <v>4</v>
      </c>
      <c r="Q27" s="31">
        <f t="shared" si="2"/>
        <v>100</v>
      </c>
      <c r="R27" s="38" t="str">
        <f t="shared" si="3"/>
        <v>B-4</v>
      </c>
      <c r="S27" s="40" t="str">
        <f t="shared" si="0"/>
        <v>III</v>
      </c>
      <c r="T27" s="42" t="str">
        <f t="shared" si="4"/>
        <v>Mejorable</v>
      </c>
      <c r="U27" s="203"/>
      <c r="V27" s="142" t="str">
        <f>VLOOKUP(H27,Hoja1!A$2:G$444,6,0)</f>
        <v>MUERTE</v>
      </c>
      <c r="W27" s="20"/>
      <c r="X27" s="20"/>
      <c r="Y27" s="20"/>
      <c r="Z27" s="17"/>
      <c r="AA27" s="27" t="str">
        <f>VLOOKUP(H27,Hoja1!A$2:G$444,7,0)</f>
        <v>ENTRENAMIENTO DE LA BRIGADA; DIVULGACIÓN DE PLAN DE EMERGENCIA</v>
      </c>
      <c r="AB27" s="20"/>
      <c r="AC27" s="206"/>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1.75" thickBot="1">
      <c r="A28" s="278"/>
      <c r="B28" s="278"/>
      <c r="C28" s="207"/>
      <c r="D28" s="215"/>
      <c r="E28" s="218"/>
      <c r="F28" s="218"/>
      <c r="G28" s="141" t="str">
        <f>VLOOKUP(H28,Hoja1!A$1:G$444,2,0)</f>
        <v>SISMOS, INCENDIOS, INUNDACIONES, TERREMOTOS, VENDAVALES, DERRUMBE</v>
      </c>
      <c r="H28" s="77" t="s">
        <v>62</v>
      </c>
      <c r="I28" s="141" t="str">
        <f>VLOOKUP(H28,Hoja1!A$2:G$444,3,0)</f>
        <v>SISMOS, INCENDIOS, INUNDACIONES, TERREMOTOS, VENDAVALES</v>
      </c>
      <c r="J28" s="23"/>
      <c r="K28" s="141" t="str">
        <f>VLOOKUP(H28,Hoja1!A$2:G$444,4,0)</f>
        <v>Inspecciones planeadas e inspecciones no planeadas, procedimientos de programas de seguridad y salud en el trabajo</v>
      </c>
      <c r="L28" s="141" t="str">
        <f>VLOOKUP(H28,Hoja1!A$2:G$444,5,0)</f>
        <v>BRIGADAS DE EMERGENCIAS</v>
      </c>
      <c r="M28" s="23">
        <v>2</v>
      </c>
      <c r="N28" s="24">
        <v>1</v>
      </c>
      <c r="O28" s="24">
        <v>100</v>
      </c>
      <c r="P28" s="78">
        <f t="shared" si="1"/>
        <v>2</v>
      </c>
      <c r="Q28" s="78">
        <f t="shared" si="2"/>
        <v>200</v>
      </c>
      <c r="R28" s="43" t="str">
        <f t="shared" si="3"/>
        <v>B-2</v>
      </c>
      <c r="S28" s="44" t="str">
        <f t="shared" si="0"/>
        <v>II</v>
      </c>
      <c r="T28" s="45" t="str">
        <f t="shared" si="4"/>
        <v>No Aceptable o Aceptable Con Control Especifico</v>
      </c>
      <c r="U28" s="204"/>
      <c r="V28" s="141" t="str">
        <f>VLOOKUP(H28,Hoja1!A$2:G$444,6,0)</f>
        <v>MUERTE</v>
      </c>
      <c r="W28" s="25"/>
      <c r="X28" s="25"/>
      <c r="Y28" s="25"/>
      <c r="Z28" s="21"/>
      <c r="AA28" s="79" t="str">
        <f>VLOOKUP(H28,Hoja1!A$2:G$444,7,0)</f>
        <v>ENTRENAMIENTO DE LA BRIGADA; DIVULGACIÓN DE PLAN DE EMERGENCIA</v>
      </c>
      <c r="AB28" s="25" t="s">
        <v>1225</v>
      </c>
      <c r="AC28" s="207"/>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63.75" customHeight="1">
      <c r="A29" s="278"/>
      <c r="B29" s="278"/>
      <c r="C29" s="274" t="s">
        <v>1226</v>
      </c>
      <c r="D29" s="280" t="s">
        <v>1227</v>
      </c>
      <c r="E29" s="283" t="s">
        <v>1063</v>
      </c>
      <c r="F29" s="283" t="s">
        <v>1187</v>
      </c>
      <c r="G29" s="173" t="str">
        <f>VLOOKUP(H29,Hoja1!A$1:G$444,2,0)</f>
        <v>Modeduras</v>
      </c>
      <c r="H29" s="174" t="s">
        <v>79</v>
      </c>
      <c r="I29" s="173" t="str">
        <f>VLOOKUP(H29,Hoja1!A$2:G$444,3,0)</f>
        <v>Lesiones, tejidos, muerte, enfermedades infectocontagiosas</v>
      </c>
      <c r="J29" s="175"/>
      <c r="K29" s="173" t="str">
        <f>VLOOKUP(H29,Hoja1!A$2:G$444,4,0)</f>
        <v>N/A</v>
      </c>
      <c r="L29" s="173" t="str">
        <f>VLOOKUP(H29,Hoja1!A$2:G$444,5,0)</f>
        <v>N/A</v>
      </c>
      <c r="M29" s="175">
        <v>2</v>
      </c>
      <c r="N29" s="176">
        <v>2</v>
      </c>
      <c r="O29" s="176">
        <v>25</v>
      </c>
      <c r="P29" s="176">
        <f>M29*N29</f>
        <v>4</v>
      </c>
      <c r="Q29" s="176">
        <f>O29*P29</f>
        <v>100</v>
      </c>
      <c r="R29" s="174" t="str">
        <f>IF(P29=40,"MA-40",IF(P29=30,"MA-30",IF(P29=20,"A-20",IF(P29=10,"A-10",IF(P29=24,"MA-24",IF(P29=18,"A-18",IF(P29=12,"A-12",IF(P29=6,"M-6",IF(P29=8,"M-8",IF(P29=6,"M-6",IF(P29=4,"B-4",IF(P29=2,"B-2",))))))))))))</f>
        <v>B-4</v>
      </c>
      <c r="S29" s="177" t="str">
        <f aca="true" t="shared" si="5" ref="S29:S44">IF(Q29&lt;=20,"IV",IF(Q29&lt;=120,"III",IF(Q29&lt;=500,"II",IF(Q29&lt;=4000,"I"))))</f>
        <v>III</v>
      </c>
      <c r="T29" s="178" t="str">
        <f>IF(S29=0,"",IF(S29="IV","Aceptable",IF(S29="III","Mejorable",IF(S29="II","No Aceptable o Aceptable Con Control Especifico",IF(S29="I","No Aceptable","")))))</f>
        <v>Mejorable</v>
      </c>
      <c r="U29" s="270"/>
      <c r="V29" s="173" t="str">
        <f>VLOOKUP(H29,Hoja1!A$2:G$444,6,0)</f>
        <v>Posibles enfermedades</v>
      </c>
      <c r="W29" s="179"/>
      <c r="X29" s="179"/>
      <c r="Y29" s="179"/>
      <c r="Z29" s="180"/>
      <c r="AA29" s="180" t="str">
        <f>VLOOKUP(H29,Hoja1!A$2:G$444,7,0)</f>
        <v xml:space="preserve">Riesgo Biológico, Autocuidado y/o Uso y manejo adecuado de E.P.P.
</v>
      </c>
      <c r="AB29" s="270" t="s">
        <v>1215</v>
      </c>
      <c r="AC29" s="274" t="s">
        <v>1190</v>
      </c>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1">
      <c r="A30" s="278"/>
      <c r="B30" s="278"/>
      <c r="C30" s="275"/>
      <c r="D30" s="281"/>
      <c r="E30" s="284"/>
      <c r="F30" s="284"/>
      <c r="G30" s="181" t="str">
        <f>VLOOKUP(H30,Hoja1!A$1:G$444,2,0)</f>
        <v>Bacteria</v>
      </c>
      <c r="H30" s="182" t="s">
        <v>108</v>
      </c>
      <c r="I30" s="181" t="str">
        <f>VLOOKUP(H30,Hoja1!A$2:G$444,3,0)</f>
        <v>Infecciones producidas por Bacterianas</v>
      </c>
      <c r="J30" s="183"/>
      <c r="K30" s="181" t="str">
        <f>VLOOKUP(H30,Hoja1!A$2:G$444,4,0)</f>
        <v>Inspecciones planeadas e inspecciones no planeadas, procedimientos de programas de seguridad y salud en el trabajo</v>
      </c>
      <c r="L30" s="181" t="str">
        <f>VLOOKUP(H30,Hoja1!A$2:G$444,5,0)</f>
        <v>Programa de vacunación, bota pantalon, overol, guantes, tapabocas, mascarillas con filtos</v>
      </c>
      <c r="M30" s="183">
        <v>2</v>
      </c>
      <c r="N30" s="184">
        <v>3</v>
      </c>
      <c r="O30" s="184">
        <v>10</v>
      </c>
      <c r="P30" s="185">
        <f aca="true" t="shared" si="6" ref="P30:P44">M30*N30</f>
        <v>6</v>
      </c>
      <c r="Q30" s="185">
        <f aca="true" t="shared" si="7" ref="Q30:Q44">O30*P30</f>
        <v>60</v>
      </c>
      <c r="R30" s="186" t="str">
        <f aca="true" t="shared" si="8" ref="R30:R44">IF(P30=40,"MA-40",IF(P30=30,"MA-30",IF(P30=20,"A-20",IF(P30=10,"A-10",IF(P30=24,"MA-24",IF(P30=18,"A-18",IF(P30=12,"A-12",IF(P30=6,"M-6",IF(P30=8,"M-8",IF(P30=6,"M-6",IF(P30=4,"B-4",IF(P30=2,"B-2",))))))))))))</f>
        <v>M-6</v>
      </c>
      <c r="S30" s="187" t="str">
        <f t="shared" si="5"/>
        <v>III</v>
      </c>
      <c r="T30" s="188" t="str">
        <f aca="true" t="shared" si="9" ref="T30:T44">IF(S30=0,"",IF(S30="IV","Aceptable",IF(S30="III","Mejorable",IF(S30="II","No Aceptable o Aceptable Con Control Especifico",IF(S30="I","No Aceptable","")))))</f>
        <v>Mejorable</v>
      </c>
      <c r="U30" s="271"/>
      <c r="V30" s="181" t="str">
        <f>VLOOKUP(H30,Hoja1!A$2:G$444,6,0)</f>
        <v xml:space="preserve">Enfermedades Infectocontagiosas
</v>
      </c>
      <c r="W30" s="189"/>
      <c r="X30" s="189"/>
      <c r="Y30" s="189"/>
      <c r="Z30" s="190"/>
      <c r="AA30" s="191" t="str">
        <f>VLOOKUP(H30,Hoja1!A$2:G$444,7,0)</f>
        <v xml:space="preserve">Riesgo Biológico, Autocuidado y/o Uso y manejo adecuado de E.P.P.
</v>
      </c>
      <c r="AB30" s="271"/>
      <c r="AC30" s="275"/>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51">
      <c r="A31" s="278"/>
      <c r="B31" s="278"/>
      <c r="C31" s="275"/>
      <c r="D31" s="281"/>
      <c r="E31" s="284"/>
      <c r="F31" s="284"/>
      <c r="G31" s="181" t="str">
        <f>VLOOKUP(H31,Hoja1!A$1:G$444,2,0)</f>
        <v>Virus</v>
      </c>
      <c r="H31" s="182" t="s">
        <v>120</v>
      </c>
      <c r="I31" s="181" t="str">
        <f>VLOOKUP(H31,Hoja1!A$2:G$444,3,0)</f>
        <v>Infecciones Virales</v>
      </c>
      <c r="J31" s="183"/>
      <c r="K31" s="181" t="str">
        <f>VLOOKUP(H31,Hoja1!A$2:G$444,4,0)</f>
        <v>Inspecciones planeadas e inspecciones no planeadas, procedimientos de programas de seguridad y salud en el trabajo</v>
      </c>
      <c r="L31" s="181" t="str">
        <f>VLOOKUP(H31,Hoja1!A$2:G$444,5,0)</f>
        <v>Programa de vacunación, bota pantalon, overol, guantes, tapabocas, mascarillas con filtos</v>
      </c>
      <c r="M31" s="183">
        <v>2</v>
      </c>
      <c r="N31" s="184">
        <v>3</v>
      </c>
      <c r="O31" s="184">
        <v>10</v>
      </c>
      <c r="P31" s="185">
        <f t="shared" si="6"/>
        <v>6</v>
      </c>
      <c r="Q31" s="185">
        <f t="shared" si="7"/>
        <v>60</v>
      </c>
      <c r="R31" s="186" t="str">
        <f t="shared" si="8"/>
        <v>M-6</v>
      </c>
      <c r="S31" s="187" t="str">
        <f t="shared" si="5"/>
        <v>III</v>
      </c>
      <c r="T31" s="188" t="str">
        <f t="shared" si="9"/>
        <v>Mejorable</v>
      </c>
      <c r="U31" s="271"/>
      <c r="V31" s="181" t="str">
        <f>VLOOKUP(H31,Hoja1!A$2:G$444,6,0)</f>
        <v xml:space="preserve">Enfermedades Infectocontagiosas
</v>
      </c>
      <c r="W31" s="189"/>
      <c r="X31" s="189"/>
      <c r="Y31" s="189"/>
      <c r="Z31" s="190"/>
      <c r="AA31" s="191" t="str">
        <f>VLOOKUP(H31,Hoja1!A$2:G$444,7,0)</f>
        <v xml:space="preserve">Riesgo Biológico, Autocuidado y/o Uso y manejo adecuado de E.P.P.
</v>
      </c>
      <c r="AB31" s="273"/>
      <c r="AC31" s="275"/>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
      <c r="A32" s="278"/>
      <c r="B32" s="278"/>
      <c r="C32" s="275"/>
      <c r="D32" s="281"/>
      <c r="E32" s="284"/>
      <c r="F32" s="284"/>
      <c r="G32" s="181" t="str">
        <f>VLOOKUP(H32,Hoja1!A$1:G$444,2,0)</f>
        <v>INFRAROJA, ULTRAVIOLETA, VISIBLE, RADIOFRECUENCIA, MICROONDAS, LASER</v>
      </c>
      <c r="H32" s="182" t="s">
        <v>67</v>
      </c>
      <c r="I32" s="181" t="str">
        <f>VLOOKUP(H32,Hoja1!A$2:G$444,3,0)</f>
        <v>CÁNCER, LESIONES DÉRMICAS Y OCULARES</v>
      </c>
      <c r="J32" s="183"/>
      <c r="K32" s="181" t="str">
        <f>VLOOKUP(H32,Hoja1!A$2:G$444,4,0)</f>
        <v>Inspecciones planeadas e inspecciones no planeadas, procedimientos de programas de seguridad y salud en el trabajo</v>
      </c>
      <c r="L32" s="181" t="str">
        <f>VLOOKUP(H32,Hoja1!A$2:G$444,5,0)</f>
        <v>PROGRAMA BLOQUEADOR SOLAR</v>
      </c>
      <c r="M32" s="183">
        <v>2</v>
      </c>
      <c r="N32" s="184">
        <v>3</v>
      </c>
      <c r="O32" s="184">
        <v>10</v>
      </c>
      <c r="P32" s="185">
        <f t="shared" si="6"/>
        <v>6</v>
      </c>
      <c r="Q32" s="185">
        <f t="shared" si="7"/>
        <v>60</v>
      </c>
      <c r="R32" s="186" t="str">
        <f t="shared" si="8"/>
        <v>M-6</v>
      </c>
      <c r="S32" s="187" t="str">
        <f t="shared" si="5"/>
        <v>III</v>
      </c>
      <c r="T32" s="188" t="str">
        <f t="shared" si="9"/>
        <v>Mejorable</v>
      </c>
      <c r="U32" s="271"/>
      <c r="V32" s="181" t="str">
        <f>VLOOKUP(H32,Hoja1!A$2:G$444,6,0)</f>
        <v>CÁNCER</v>
      </c>
      <c r="W32" s="189"/>
      <c r="X32" s="189"/>
      <c r="Y32" s="189"/>
      <c r="Z32" s="190"/>
      <c r="AA32" s="191" t="str">
        <f>VLOOKUP(H32,Hoja1!A$2:G$444,7,0)</f>
        <v>N/A</v>
      </c>
      <c r="AB32" s="189"/>
      <c r="AC32" s="275"/>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51">
      <c r="A33" s="278"/>
      <c r="B33" s="278"/>
      <c r="C33" s="275"/>
      <c r="D33" s="281"/>
      <c r="E33" s="284"/>
      <c r="F33" s="284"/>
      <c r="G33" s="181" t="str">
        <f>VLOOKUP(H33,Hoja1!A$1:G$444,2,0)</f>
        <v>MAQUINARIA O EQUIPO</v>
      </c>
      <c r="H33" s="182" t="s">
        <v>164</v>
      </c>
      <c r="I33" s="181" t="str">
        <f>VLOOKUP(H33,Hoja1!A$2:G$444,3,0)</f>
        <v>SORDERA, ESTRÉS, HIPOACUSIA, CEFALA,IRRITABILIDAD</v>
      </c>
      <c r="J33" s="183"/>
      <c r="K33" s="181" t="str">
        <f>VLOOKUP(H33,Hoja1!A$2:G$444,4,0)</f>
        <v>Inspecciones planeadas e inspecciones no planeadas, procedimientos de programas de seguridad y salud en el trabajo</v>
      </c>
      <c r="L33" s="181" t="str">
        <f>VLOOKUP(H33,Hoja1!A$2:G$444,5,0)</f>
        <v>PVE RUIDO</v>
      </c>
      <c r="M33" s="183">
        <v>2</v>
      </c>
      <c r="N33" s="184">
        <v>2</v>
      </c>
      <c r="O33" s="184">
        <v>10</v>
      </c>
      <c r="P33" s="185">
        <f t="shared" si="6"/>
        <v>4</v>
      </c>
      <c r="Q33" s="185">
        <f t="shared" si="7"/>
        <v>40</v>
      </c>
      <c r="R33" s="186" t="str">
        <f t="shared" si="8"/>
        <v>B-4</v>
      </c>
      <c r="S33" s="187" t="str">
        <f t="shared" si="5"/>
        <v>III</v>
      </c>
      <c r="T33" s="188" t="str">
        <f t="shared" si="9"/>
        <v>Mejorable</v>
      </c>
      <c r="U33" s="271"/>
      <c r="V33" s="181" t="str">
        <f>VLOOKUP(H33,Hoja1!A$2:G$444,6,0)</f>
        <v>SORDERA</v>
      </c>
      <c r="W33" s="189"/>
      <c r="X33" s="189"/>
      <c r="Y33" s="189"/>
      <c r="Z33" s="190"/>
      <c r="AA33" s="191" t="str">
        <f>VLOOKUP(H33,Hoja1!A$2:G$444,7,0)</f>
        <v>USO DE EPP</v>
      </c>
      <c r="AB33" s="189"/>
      <c r="AC33" s="275"/>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51">
      <c r="A34" s="278"/>
      <c r="B34" s="278"/>
      <c r="C34" s="275"/>
      <c r="D34" s="281"/>
      <c r="E34" s="284"/>
      <c r="F34" s="284"/>
      <c r="G34" s="181" t="str">
        <f>VLOOKUP(H34,Hoja1!A$1:G$444,2,0)</f>
        <v>ENERGÍA TÉRMICA, CAMBIO DE TEMPERATURA DURANTE LOS RECORRIDOS</v>
      </c>
      <c r="H34" s="182" t="s">
        <v>170</v>
      </c>
      <c r="I34" s="181" t="str">
        <f>VLOOKUP(H34,Hoja1!A$2:G$444,3,0)</f>
        <v xml:space="preserve"> GOLPE DE CALOR,  DESHIDRATACIÓN</v>
      </c>
      <c r="J34" s="183"/>
      <c r="K34" s="181" t="str">
        <f>VLOOKUP(H34,Hoja1!A$2:G$444,4,0)</f>
        <v>Inspecciones planeadas e inspecciones no planeadas, procedimientos de programas de seguridad y salud en el trabajo</v>
      </c>
      <c r="L34" s="181" t="str">
        <f>VLOOKUP(H34,Hoja1!A$2:G$444,5,0)</f>
        <v>NO OBSERVADO</v>
      </c>
      <c r="M34" s="183">
        <v>2</v>
      </c>
      <c r="N34" s="184">
        <v>2</v>
      </c>
      <c r="O34" s="184">
        <v>10</v>
      </c>
      <c r="P34" s="185">
        <f t="shared" si="6"/>
        <v>4</v>
      </c>
      <c r="Q34" s="185">
        <f t="shared" si="7"/>
        <v>40</v>
      </c>
      <c r="R34" s="186" t="str">
        <f t="shared" si="8"/>
        <v>B-4</v>
      </c>
      <c r="S34" s="187" t="str">
        <f t="shared" si="5"/>
        <v>III</v>
      </c>
      <c r="T34" s="188" t="str">
        <f t="shared" si="9"/>
        <v>Mejorable</v>
      </c>
      <c r="U34" s="271"/>
      <c r="V34" s="181" t="str">
        <f>VLOOKUP(H34,Hoja1!A$2:G$444,6,0)</f>
        <v>CÁNCER DE PIEL</v>
      </c>
      <c r="W34" s="189"/>
      <c r="X34" s="189"/>
      <c r="Y34" s="189"/>
      <c r="Z34" s="190"/>
      <c r="AA34" s="191" t="str">
        <f>VLOOKUP(H34,Hoja1!A$2:G$444,7,0)</f>
        <v>N/A</v>
      </c>
      <c r="AB34" s="189"/>
      <c r="AC34" s="275"/>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
      <c r="A35" s="278"/>
      <c r="B35" s="278"/>
      <c r="C35" s="275"/>
      <c r="D35" s="281"/>
      <c r="E35" s="284"/>
      <c r="F35" s="284"/>
      <c r="G35" s="181" t="str">
        <f>VLOOKUP(H35,Hoja1!A$1:G$444,2,0)</f>
        <v>ENERGÍA TÉRMICA, CAMBIO DE TEMPERATURA DURANTE LOS RECORRIDOS</v>
      </c>
      <c r="H35" s="182" t="s">
        <v>174</v>
      </c>
      <c r="I35" s="181" t="str">
        <f>VLOOKUP(H35,Hoja1!A$2:G$444,3,0)</f>
        <v xml:space="preserve"> HIPOTERMIA</v>
      </c>
      <c r="J35" s="183"/>
      <c r="K35" s="181" t="str">
        <f>VLOOKUP(H35,Hoja1!A$2:G$444,4,0)</f>
        <v>Inspecciones planeadas e inspecciones no planeadas, procedimientos de programas de seguridad y salud en el trabajo</v>
      </c>
      <c r="L35" s="181" t="str">
        <f>VLOOKUP(H35,Hoja1!A$2:G$444,5,0)</f>
        <v>EPP OVEROLES TERMICOS</v>
      </c>
      <c r="M35" s="183">
        <v>2</v>
      </c>
      <c r="N35" s="184">
        <v>2</v>
      </c>
      <c r="O35" s="184">
        <v>10</v>
      </c>
      <c r="P35" s="185">
        <f t="shared" si="6"/>
        <v>4</v>
      </c>
      <c r="Q35" s="185">
        <f t="shared" si="7"/>
        <v>40</v>
      </c>
      <c r="R35" s="186" t="str">
        <f t="shared" si="8"/>
        <v>B-4</v>
      </c>
      <c r="S35" s="187" t="str">
        <f t="shared" si="5"/>
        <v>III</v>
      </c>
      <c r="T35" s="188" t="str">
        <f t="shared" si="9"/>
        <v>Mejorable</v>
      </c>
      <c r="U35" s="271"/>
      <c r="V35" s="181" t="str">
        <f>VLOOKUP(H35,Hoja1!A$2:G$444,6,0)</f>
        <v xml:space="preserve"> HIPOTERMIA</v>
      </c>
      <c r="W35" s="189"/>
      <c r="X35" s="189"/>
      <c r="Y35" s="189"/>
      <c r="Z35" s="190"/>
      <c r="AA35" s="191" t="str">
        <f>VLOOKUP(H35,Hoja1!A$2:G$444,7,0)</f>
        <v>N/A</v>
      </c>
      <c r="AB35" s="189"/>
      <c r="AC35" s="275"/>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
      <c r="A36" s="278"/>
      <c r="B36" s="278"/>
      <c r="C36" s="275"/>
      <c r="D36" s="281"/>
      <c r="E36" s="284"/>
      <c r="F36" s="284"/>
      <c r="G36" s="181" t="str">
        <f>VLOOKUP(H36,Hoja1!A$1:G$444,2,0)</f>
        <v>MATERIAL PARTICULADO</v>
      </c>
      <c r="H36" s="182" t="s">
        <v>269</v>
      </c>
      <c r="I36" s="181" t="str">
        <f>VLOOKUP(H36,Hoja1!A$2:G$444,3,0)</f>
        <v>NEUMOCONIOSIS, BRONQUITIS, ASMA, SILICOSIS</v>
      </c>
      <c r="J36" s="183"/>
      <c r="K36" s="181" t="str">
        <f>VLOOKUP(H36,Hoja1!A$2:G$444,4,0)</f>
        <v>Inspecciones planeadas e inspecciones no planeadas, procedimientos de programas de seguridad y salud en el trabajo</v>
      </c>
      <c r="L36" s="181" t="str">
        <f>VLOOKUP(H36,Hoja1!A$2:G$444,5,0)</f>
        <v>EPP MASCARILLAS Y FILTROS</v>
      </c>
      <c r="M36" s="183">
        <v>2</v>
      </c>
      <c r="N36" s="184">
        <v>3</v>
      </c>
      <c r="O36" s="184">
        <v>10</v>
      </c>
      <c r="P36" s="185">
        <f t="shared" si="6"/>
        <v>6</v>
      </c>
      <c r="Q36" s="185">
        <f t="shared" si="7"/>
        <v>60</v>
      </c>
      <c r="R36" s="186" t="str">
        <f t="shared" si="8"/>
        <v>M-6</v>
      </c>
      <c r="S36" s="187" t="str">
        <f t="shared" si="5"/>
        <v>III</v>
      </c>
      <c r="T36" s="188" t="str">
        <f t="shared" si="9"/>
        <v>Mejorable</v>
      </c>
      <c r="U36" s="271"/>
      <c r="V36" s="181" t="str">
        <f>VLOOKUP(H36,Hoja1!A$2:G$444,6,0)</f>
        <v>NEUMOCONIOSIS</v>
      </c>
      <c r="W36" s="189"/>
      <c r="X36" s="189"/>
      <c r="Y36" s="189"/>
      <c r="Z36" s="190"/>
      <c r="AA36" s="191" t="str">
        <f>VLOOKUP(H36,Hoja1!A$2:G$444,7,0)</f>
        <v>USO Y MANEJO DE LOS EPP</v>
      </c>
      <c r="AB36" s="189"/>
      <c r="AC36" s="275"/>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15">
      <c r="A37" s="278"/>
      <c r="B37" s="278"/>
      <c r="C37" s="275"/>
      <c r="D37" s="281"/>
      <c r="E37" s="284"/>
      <c r="F37" s="284"/>
      <c r="G37" s="181" t="str">
        <f>VLOOKUP(H37,Hoja1!A$1:G$444,2,0)</f>
        <v>NATURALEZA DE LA TAREA</v>
      </c>
      <c r="H37" s="182" t="s">
        <v>76</v>
      </c>
      <c r="I37" s="181" t="str">
        <f>VLOOKUP(H37,Hoja1!A$2:G$444,3,0)</f>
        <v>ESTRÉS,  TRANSTORNOS DEL SUEÑO</v>
      </c>
      <c r="J37" s="183"/>
      <c r="K37" s="181" t="str">
        <f>VLOOKUP(H37,Hoja1!A$2:G$444,4,0)</f>
        <v>N/A</v>
      </c>
      <c r="L37" s="181" t="str">
        <f>VLOOKUP(H37,Hoja1!A$2:G$444,5,0)</f>
        <v>PVE PSICOSOCIAL</v>
      </c>
      <c r="M37" s="183">
        <v>2</v>
      </c>
      <c r="N37" s="184">
        <v>2</v>
      </c>
      <c r="O37" s="184">
        <v>10</v>
      </c>
      <c r="P37" s="185">
        <f t="shared" si="6"/>
        <v>4</v>
      </c>
      <c r="Q37" s="185">
        <f t="shared" si="7"/>
        <v>40</v>
      </c>
      <c r="R37" s="186" t="str">
        <f t="shared" si="8"/>
        <v>B-4</v>
      </c>
      <c r="S37" s="187" t="str">
        <f t="shared" si="5"/>
        <v>III</v>
      </c>
      <c r="T37" s="188" t="str">
        <f t="shared" si="9"/>
        <v>Mejorable</v>
      </c>
      <c r="U37" s="271"/>
      <c r="V37" s="181" t="str">
        <f>VLOOKUP(H37,Hoja1!A$2:G$444,6,0)</f>
        <v>ESTRÉS</v>
      </c>
      <c r="W37" s="189"/>
      <c r="X37" s="189"/>
      <c r="Y37" s="189"/>
      <c r="Z37" s="190"/>
      <c r="AA37" s="191" t="str">
        <f>VLOOKUP(H37,Hoja1!A$2:G$444,7,0)</f>
        <v>N/A</v>
      </c>
      <c r="AB37" s="189"/>
      <c r="AC37" s="275"/>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1">
      <c r="A38" s="278"/>
      <c r="B38" s="278"/>
      <c r="C38" s="275"/>
      <c r="D38" s="281"/>
      <c r="E38" s="284"/>
      <c r="F38" s="284"/>
      <c r="G38" s="181" t="str">
        <f>VLOOKUP(H38,Hoja1!A$1:G$444,2,0)</f>
        <v>Forzadas, Prolongadas</v>
      </c>
      <c r="H38" s="182" t="s">
        <v>40</v>
      </c>
      <c r="I38" s="181" t="str">
        <f>VLOOKUP(H38,Hoja1!A$2:G$444,3,0)</f>
        <v xml:space="preserve">Lesiones osteomusculares, lesiones osteoarticulares
</v>
      </c>
      <c r="J38" s="183"/>
      <c r="K38" s="181" t="str">
        <f>VLOOKUP(H38,Hoja1!A$2:G$444,4,0)</f>
        <v>Inspecciones planeadas e inspecciones no planeadas, procedimientos de programas de seguridad y salud en el trabajo</v>
      </c>
      <c r="L38" s="181" t="str">
        <f>VLOOKUP(H38,Hoja1!A$2:G$444,5,0)</f>
        <v>PVE Biomecánico, programa pausas activas, exámenes periódicos, recomendaciones, control de posturas</v>
      </c>
      <c r="M38" s="183">
        <v>2</v>
      </c>
      <c r="N38" s="184">
        <v>3</v>
      </c>
      <c r="O38" s="184">
        <v>25</v>
      </c>
      <c r="P38" s="185">
        <f t="shared" si="6"/>
        <v>6</v>
      </c>
      <c r="Q38" s="185">
        <f t="shared" si="7"/>
        <v>150</v>
      </c>
      <c r="R38" s="186" t="str">
        <f t="shared" si="8"/>
        <v>M-6</v>
      </c>
      <c r="S38" s="187" t="str">
        <f t="shared" si="5"/>
        <v>II</v>
      </c>
      <c r="T38" s="188" t="str">
        <f t="shared" si="9"/>
        <v>No Aceptable o Aceptable Con Control Especifico</v>
      </c>
      <c r="U38" s="271"/>
      <c r="V38" s="181" t="str">
        <f>VLOOKUP(H38,Hoja1!A$2:G$444,6,0)</f>
        <v>Enfermedades Osteomusculares</v>
      </c>
      <c r="W38" s="189"/>
      <c r="X38" s="189"/>
      <c r="Y38" s="189"/>
      <c r="Z38" s="190"/>
      <c r="AA38" s="191" t="str">
        <f>VLOOKUP(H38,Hoja1!A$2:G$444,7,0)</f>
        <v>Prevención en lesiones osteomusculares, líderes de pausas activas</v>
      </c>
      <c r="AB38" s="189"/>
      <c r="AC38" s="275"/>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40.5">
      <c r="A39" s="278"/>
      <c r="B39" s="278"/>
      <c r="C39" s="275"/>
      <c r="D39" s="281"/>
      <c r="E39" s="284"/>
      <c r="F39" s="284"/>
      <c r="G39" s="181" t="str">
        <f>VLOOKUP(H39,Hoja1!A$1:G$444,2,0)</f>
        <v>Movimientos repetitivos, Miembros Superiores</v>
      </c>
      <c r="H39" s="182" t="s">
        <v>47</v>
      </c>
      <c r="I39" s="181" t="str">
        <f>VLOOKUP(H39,Hoja1!A$2:G$444,3,0)</f>
        <v>Lesiones Musculoesqueléticas</v>
      </c>
      <c r="J39" s="183"/>
      <c r="K39" s="181" t="str">
        <f>VLOOKUP(H39,Hoja1!A$2:G$444,4,0)</f>
        <v>N/A</v>
      </c>
      <c r="L39" s="181" t="str">
        <f>VLOOKUP(H39,Hoja1!A$2:G$444,5,0)</f>
        <v>PVE BIomécanico, programa pausas activas, examenes periódicos, recomendaicones, control de posturas</v>
      </c>
      <c r="M39" s="183">
        <v>2</v>
      </c>
      <c r="N39" s="184">
        <v>3</v>
      </c>
      <c r="O39" s="184">
        <v>25</v>
      </c>
      <c r="P39" s="185">
        <f t="shared" si="6"/>
        <v>6</v>
      </c>
      <c r="Q39" s="185">
        <f t="shared" si="7"/>
        <v>150</v>
      </c>
      <c r="R39" s="186" t="str">
        <f t="shared" si="8"/>
        <v>M-6</v>
      </c>
      <c r="S39" s="187" t="str">
        <f t="shared" si="5"/>
        <v>II</v>
      </c>
      <c r="T39" s="188" t="str">
        <f t="shared" si="9"/>
        <v>No Aceptable o Aceptable Con Control Especifico</v>
      </c>
      <c r="U39" s="271"/>
      <c r="V39" s="181" t="str">
        <f>VLOOKUP(H39,Hoja1!A$2:G$444,6,0)</f>
        <v>Enfermedades musculoesqueleticas</v>
      </c>
      <c r="W39" s="189"/>
      <c r="X39" s="189"/>
      <c r="Y39" s="189"/>
      <c r="Z39" s="190"/>
      <c r="AA39" s="191" t="str">
        <f>VLOOKUP(H39,Hoja1!A$2:G$444,7,0)</f>
        <v>Prevención en lesiones osteomusculares, líderes de pausas activas</v>
      </c>
      <c r="AB39" s="189"/>
      <c r="AC39" s="275"/>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
      <c r="A40" s="278"/>
      <c r="B40" s="278"/>
      <c r="C40" s="275"/>
      <c r="D40" s="281"/>
      <c r="E40" s="284"/>
      <c r="F40" s="284"/>
      <c r="G40" s="181" t="str">
        <f>VLOOKUP(H40,Hoja1!A$1:G$444,2,0)</f>
        <v>Atropellamiento, Envestir</v>
      </c>
      <c r="H40" s="182" t="s">
        <v>1194</v>
      </c>
      <c r="I40" s="181" t="str">
        <f>VLOOKUP(H40,Hoja1!A$2:G$444,3,0)</f>
        <v>Lesiones, pérdidas materiales, muerte</v>
      </c>
      <c r="J40" s="183"/>
      <c r="K40" s="181" t="str">
        <f>VLOOKUP(H40,Hoja1!A$2:G$444,4,0)</f>
        <v>Inspecciones planeadas e inspecciones no planeadas, procedimientos de programas de seguridad y salud en el trabajo</v>
      </c>
      <c r="L40" s="181" t="str">
        <f>VLOOKUP(H40,Hoja1!A$2:G$444,5,0)</f>
        <v>Programa de seguridad vial, señalización</v>
      </c>
      <c r="M40" s="183">
        <v>2</v>
      </c>
      <c r="N40" s="184">
        <v>3</v>
      </c>
      <c r="O40" s="184">
        <v>25</v>
      </c>
      <c r="P40" s="185">
        <f t="shared" si="6"/>
        <v>6</v>
      </c>
      <c r="Q40" s="185">
        <f t="shared" si="7"/>
        <v>150</v>
      </c>
      <c r="R40" s="186" t="str">
        <f t="shared" si="8"/>
        <v>M-6</v>
      </c>
      <c r="S40" s="187" t="str">
        <f t="shared" si="5"/>
        <v>II</v>
      </c>
      <c r="T40" s="188" t="str">
        <f t="shared" si="9"/>
        <v>No Aceptable o Aceptable Con Control Especifico</v>
      </c>
      <c r="U40" s="271"/>
      <c r="V40" s="181" t="str">
        <f>VLOOKUP(H40,Hoja1!A$2:G$444,6,0)</f>
        <v>Muerte</v>
      </c>
      <c r="W40" s="189"/>
      <c r="X40" s="189"/>
      <c r="Y40" s="189"/>
      <c r="Z40" s="190"/>
      <c r="AA40" s="191" t="str">
        <f>VLOOKUP(H40,Hoja1!A$2:G$444,7,0)</f>
        <v>Seguridad vial y manejo defensivo, aseguramiento de áreas de trabajo</v>
      </c>
      <c r="AB40" s="189"/>
      <c r="AC40" s="275"/>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63.75">
      <c r="A41" s="278"/>
      <c r="B41" s="278"/>
      <c r="C41" s="275"/>
      <c r="D41" s="281"/>
      <c r="E41" s="284"/>
      <c r="F41" s="284"/>
      <c r="G41" s="181" t="str">
        <f>VLOOKUP(H41,Hoja1!A$1:G$444,2,0)</f>
        <v>Herramientas Manuales</v>
      </c>
      <c r="H41" s="182" t="s">
        <v>606</v>
      </c>
      <c r="I41" s="181" t="str">
        <f>VLOOKUP(H41,Hoja1!A$2:G$444,3,0)</f>
        <v>Quemaduras, contusiones y lesiones</v>
      </c>
      <c r="J41" s="183"/>
      <c r="K41" s="181" t="str">
        <f>VLOOKUP(H41,Hoja1!A$2:G$444,4,0)</f>
        <v>Inspecciones planeadas e inspecciones no planeadas, procedimientos de programas de seguridad y salud en el trabajo</v>
      </c>
      <c r="L41" s="181" t="str">
        <f>VLOOKUP(H41,Hoja1!A$2:G$444,5,0)</f>
        <v>E.P.P.</v>
      </c>
      <c r="M41" s="183">
        <v>2</v>
      </c>
      <c r="N41" s="184">
        <v>3</v>
      </c>
      <c r="O41" s="184">
        <v>25</v>
      </c>
      <c r="P41" s="185">
        <f t="shared" si="6"/>
        <v>6</v>
      </c>
      <c r="Q41" s="185">
        <f t="shared" si="7"/>
        <v>150</v>
      </c>
      <c r="R41" s="186" t="str">
        <f t="shared" si="8"/>
        <v>M-6</v>
      </c>
      <c r="S41" s="187" t="str">
        <f t="shared" si="5"/>
        <v>II</v>
      </c>
      <c r="T41" s="188" t="str">
        <f t="shared" si="9"/>
        <v>No Aceptable o Aceptable Con Control Especifico</v>
      </c>
      <c r="U41" s="271"/>
      <c r="V41" s="181" t="str">
        <f>VLOOKUP(H41,Hoja1!A$2:G$444,6,0)</f>
        <v>Amputación</v>
      </c>
      <c r="W41" s="189"/>
      <c r="X41" s="189"/>
      <c r="Y41" s="189"/>
      <c r="Z41" s="190"/>
      <c r="AA41" s="191" t="str">
        <f>VLOOKUP(H41,Hoja1!A$2:G$444,7,0)</f>
        <v xml:space="preserve">
Uso y manejo adecuado de E.P.P., uso y manejo adecuado de herramientas manuales y/o máqinas y equipos</v>
      </c>
      <c r="AB41" s="189"/>
      <c r="AC41" s="275"/>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51">
      <c r="A42" s="278"/>
      <c r="B42" s="278"/>
      <c r="C42" s="275"/>
      <c r="D42" s="281"/>
      <c r="E42" s="284"/>
      <c r="F42" s="284"/>
      <c r="G42" s="181" t="str">
        <f>VLOOKUP(H42,Hoja1!A$1:G$444,2,0)</f>
        <v>Atraco, golpiza, atentados y secuestrados</v>
      </c>
      <c r="H42" s="182" t="s">
        <v>57</v>
      </c>
      <c r="I42" s="181" t="str">
        <f>VLOOKUP(H42,Hoja1!A$2:G$444,3,0)</f>
        <v>Estrés, golpes, Secuestros</v>
      </c>
      <c r="J42" s="183"/>
      <c r="K42" s="181" t="str">
        <f>VLOOKUP(H42,Hoja1!A$2:G$444,4,0)</f>
        <v>Inspecciones planeadas e inspecciones no planeadas, procedimientos de programas de seguridad y salud en el trabajo</v>
      </c>
      <c r="L42" s="181" t="str">
        <f>VLOOKUP(H42,Hoja1!A$2:G$444,5,0)</f>
        <v xml:space="preserve">Uniformes Corporativos, Caquetas corporativas, Carnetización
</v>
      </c>
      <c r="M42" s="183">
        <v>2</v>
      </c>
      <c r="N42" s="184">
        <v>3</v>
      </c>
      <c r="O42" s="184">
        <v>25</v>
      </c>
      <c r="P42" s="185">
        <f t="shared" si="6"/>
        <v>6</v>
      </c>
      <c r="Q42" s="185">
        <f t="shared" si="7"/>
        <v>150</v>
      </c>
      <c r="R42" s="186" t="str">
        <f t="shared" si="8"/>
        <v>M-6</v>
      </c>
      <c r="S42" s="187" t="str">
        <f t="shared" si="5"/>
        <v>II</v>
      </c>
      <c r="T42" s="188" t="str">
        <f t="shared" si="9"/>
        <v>No Aceptable o Aceptable Con Control Especifico</v>
      </c>
      <c r="U42" s="271"/>
      <c r="V42" s="181" t="str">
        <f>VLOOKUP(H42,Hoja1!A$2:G$444,6,0)</f>
        <v>Secuestros</v>
      </c>
      <c r="W42" s="189"/>
      <c r="X42" s="189"/>
      <c r="Y42" s="189"/>
      <c r="Z42" s="190"/>
      <c r="AA42" s="191" t="str">
        <f>VLOOKUP(H42,Hoja1!A$2:G$444,7,0)</f>
        <v>N/A</v>
      </c>
      <c r="AB42" s="189"/>
      <c r="AC42" s="275"/>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1">
      <c r="A43" s="278"/>
      <c r="B43" s="278"/>
      <c r="C43" s="275"/>
      <c r="D43" s="281"/>
      <c r="E43" s="284"/>
      <c r="F43" s="284"/>
      <c r="G43" s="181" t="str">
        <f>VLOOKUP(H43,Hoja1!A$1:G$444,2,0)</f>
        <v>LLUVIAS, GRANIZADA, HELADAS</v>
      </c>
      <c r="H43" s="182" t="s">
        <v>633</v>
      </c>
      <c r="I43" s="181" t="str">
        <f>VLOOKUP(H43,Hoja1!A$2:G$444,3,0)</f>
        <v>DERRUMBES, HIPOTERMIA, DAÑO EN INSTALACIONES</v>
      </c>
      <c r="J43" s="183"/>
      <c r="K43" s="181" t="str">
        <f>VLOOKUP(H43,Hoja1!A$2:G$444,4,0)</f>
        <v>Inspecciones planeadas e inspecciones no planeadas, procedimientos de programas de seguridad y salud en el trabajo</v>
      </c>
      <c r="L43" s="181" t="str">
        <f>VLOOKUP(H43,Hoja1!A$2:G$444,5,0)</f>
        <v>BRIGADAS DE EMERGENCIAS</v>
      </c>
      <c r="M43" s="183">
        <v>2</v>
      </c>
      <c r="N43" s="184">
        <v>2</v>
      </c>
      <c r="O43" s="184">
        <v>25</v>
      </c>
      <c r="P43" s="185">
        <f t="shared" si="6"/>
        <v>4</v>
      </c>
      <c r="Q43" s="185">
        <f t="shared" si="7"/>
        <v>100</v>
      </c>
      <c r="R43" s="186" t="str">
        <f t="shared" si="8"/>
        <v>B-4</v>
      </c>
      <c r="S43" s="187" t="str">
        <f t="shared" si="5"/>
        <v>III</v>
      </c>
      <c r="T43" s="188" t="str">
        <f t="shared" si="9"/>
        <v>Mejorable</v>
      </c>
      <c r="U43" s="271"/>
      <c r="V43" s="181" t="str">
        <f>VLOOKUP(H43,Hoja1!A$2:G$444,6,0)</f>
        <v>MUERTE</v>
      </c>
      <c r="W43" s="189"/>
      <c r="X43" s="189"/>
      <c r="Y43" s="189"/>
      <c r="Z43" s="190"/>
      <c r="AA43" s="191" t="str">
        <f>VLOOKUP(H43,Hoja1!A$2:G$444,7,0)</f>
        <v>ENTRENAMIENTO DE LA BRIGADA; DIVULGACIÓN DE PLAN DE EMERGENCIA</v>
      </c>
      <c r="AB43" s="189"/>
      <c r="AC43" s="275"/>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51.75" thickBot="1">
      <c r="A44" s="279"/>
      <c r="B44" s="279"/>
      <c r="C44" s="276"/>
      <c r="D44" s="282"/>
      <c r="E44" s="285"/>
      <c r="F44" s="285"/>
      <c r="G44" s="192" t="str">
        <f>VLOOKUP(H44,Hoja1!A$1:G$444,2,0)</f>
        <v>SISMOS, INCENDIOS, INUNDACIONES, TERREMOTOS, VENDAVALES, DERRUMBE</v>
      </c>
      <c r="H44" s="193" t="s">
        <v>62</v>
      </c>
      <c r="I44" s="192" t="str">
        <f>VLOOKUP(H44,Hoja1!A$2:G$444,3,0)</f>
        <v>SISMOS, INCENDIOS, INUNDACIONES, TERREMOTOS, VENDAVALES</v>
      </c>
      <c r="J44" s="194"/>
      <c r="K44" s="192" t="str">
        <f>VLOOKUP(H44,Hoja1!A$2:G$444,4,0)</f>
        <v>Inspecciones planeadas e inspecciones no planeadas, procedimientos de programas de seguridad y salud en el trabajo</v>
      </c>
      <c r="L44" s="192" t="str">
        <f>VLOOKUP(H44,Hoja1!A$2:G$444,5,0)</f>
        <v>BRIGADAS DE EMERGENCIAS</v>
      </c>
      <c r="M44" s="194">
        <v>2</v>
      </c>
      <c r="N44" s="195">
        <v>1</v>
      </c>
      <c r="O44" s="195">
        <v>100</v>
      </c>
      <c r="P44" s="196">
        <f t="shared" si="6"/>
        <v>2</v>
      </c>
      <c r="Q44" s="196">
        <f t="shared" si="7"/>
        <v>200</v>
      </c>
      <c r="R44" s="197" t="str">
        <f t="shared" si="8"/>
        <v>B-2</v>
      </c>
      <c r="S44" s="198" t="str">
        <f t="shared" si="5"/>
        <v>II</v>
      </c>
      <c r="T44" s="199" t="str">
        <f t="shared" si="9"/>
        <v>No Aceptable o Aceptable Con Control Especifico</v>
      </c>
      <c r="U44" s="272"/>
      <c r="V44" s="192" t="str">
        <f>VLOOKUP(H44,Hoja1!A$2:G$444,6,0)</f>
        <v>MUERTE</v>
      </c>
      <c r="W44" s="200"/>
      <c r="X44" s="200"/>
      <c r="Y44" s="200"/>
      <c r="Z44" s="201"/>
      <c r="AA44" s="202" t="str">
        <f>VLOOKUP(H44,Hoja1!A$2:G$444,7,0)</f>
        <v>ENTRENAMIENTO DE LA BRIGADA; DIVULGACIÓN DE PLAN DE EMERGENCIA</v>
      </c>
      <c r="AB44" s="200" t="s">
        <v>1225</v>
      </c>
      <c r="AC44" s="276"/>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sheetData>
  <mergeCells count="32">
    <mergeCell ref="J8:L9"/>
    <mergeCell ref="C2:D2"/>
    <mergeCell ref="E2:I2"/>
    <mergeCell ref="E3:I3"/>
    <mergeCell ref="C4:D4"/>
    <mergeCell ref="E4:I4"/>
    <mergeCell ref="E5:G5"/>
    <mergeCell ref="A8:A10"/>
    <mergeCell ref="B8:B10"/>
    <mergeCell ref="C8:F9"/>
    <mergeCell ref="G8:H9"/>
    <mergeCell ref="I8:I10"/>
    <mergeCell ref="M8:S9"/>
    <mergeCell ref="T8:T9"/>
    <mergeCell ref="U8:V9"/>
    <mergeCell ref="W8:AC9"/>
    <mergeCell ref="AB11:AB13"/>
    <mergeCell ref="AC11:AC28"/>
    <mergeCell ref="U11:U28"/>
    <mergeCell ref="U29:U44"/>
    <mergeCell ref="AB29:AB31"/>
    <mergeCell ref="AC29:AC44"/>
    <mergeCell ref="A11:A44"/>
    <mergeCell ref="B11:B44"/>
    <mergeCell ref="C29:C44"/>
    <mergeCell ref="D29:D44"/>
    <mergeCell ref="E29:E44"/>
    <mergeCell ref="F29:F44"/>
    <mergeCell ref="F11:F28"/>
    <mergeCell ref="E11:E28"/>
    <mergeCell ref="D11:D28"/>
    <mergeCell ref="C11:C28"/>
  </mergeCells>
  <conditionalFormatting sqref="O11:O44">
    <cfRule type="cellIs" priority="22" operator="equal" stopIfTrue="1">
      <formula>"10, 25, 50, 100"</formula>
    </cfRule>
  </conditionalFormatting>
  <conditionalFormatting sqref="T1:T10 T45:T1048576">
    <cfRule type="containsText" priority="19" dxfId="8" operator="containsText" text="No Aceptable o Aceptable con Control Especifico">
      <formula>NOT(ISERROR(SEARCH("No Aceptable o Aceptable con Control Especifico",T1)))</formula>
    </cfRule>
    <cfRule type="containsText" priority="20" dxfId="10" operator="containsText" text="No Aceptable">
      <formula>NOT(ISERROR(SEARCH("No Aceptable",T1)))</formula>
    </cfRule>
    <cfRule type="containsText" priority="21" dxfId="9" operator="containsText" text="No Aceptable o Aceptable con Control Especifico">
      <formula>NOT(ISERROR(SEARCH("No Aceptable o Aceptable con Control Especifico",T1)))</formula>
    </cfRule>
  </conditionalFormatting>
  <conditionalFormatting sqref="S1:S10 S45:S1048576">
    <cfRule type="cellIs" priority="18" dxfId="8" operator="equal">
      <formula>"II"</formula>
    </cfRule>
  </conditionalFormatting>
  <conditionalFormatting sqref="S11:S44">
    <cfRule type="cellIs" priority="14" dxfId="7" operator="equal" stopIfTrue="1">
      <formula>"IV"</formula>
    </cfRule>
    <cfRule type="cellIs" priority="15" dxfId="6" operator="equal" stopIfTrue="1">
      <formula>"III"</formula>
    </cfRule>
    <cfRule type="cellIs" priority="16" dxfId="5" operator="equal" stopIfTrue="1">
      <formula>"II"</formula>
    </cfRule>
    <cfRule type="cellIs" priority="17" dxfId="3" operator="equal" stopIfTrue="1">
      <formula>"I"</formula>
    </cfRule>
  </conditionalFormatting>
  <conditionalFormatting sqref="T11:T44">
    <cfRule type="cellIs" priority="12" dxfId="3" operator="equal" stopIfTrue="1">
      <formula>"No Aceptable"</formula>
    </cfRule>
    <cfRule type="cellIs" priority="13" dxfId="2" operator="equal" stopIfTrue="1">
      <formula>"Aceptable"</formula>
    </cfRule>
  </conditionalFormatting>
  <conditionalFormatting sqref="T11:T44">
    <cfRule type="cellIs" priority="11" dxfId="1" operator="equal" stopIfTrue="1">
      <formula>"No Aceptable o Aceptable Con Control Especifico"</formula>
    </cfRule>
  </conditionalFormatting>
  <conditionalFormatting sqref="T11:T44">
    <cfRule type="containsText" priority="10" dxfId="0" operator="containsText" stopIfTrue="1" text="Mejorable">
      <formula>NOT(ISERROR(SEARCH("Mejorable",T11)))</formula>
    </cfRule>
  </conditionalFormatting>
  <dataValidations count="4">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44">
      <formula1>10</formula1>
      <formula2>100</formula2>
    </dataValidation>
    <dataValidation type="whole" allowBlank="1" showInputMessage="1" showErrorMessage="1" prompt="1 Esporadica (EE)_x000a_2 Ocasional (EO)_x000a_3 Frecuente (EF)_x000a_4 continua (EC)" sqref="N11:N44">
      <formula1>1</formula1>
      <formula2>4</formula2>
    </dataValidation>
    <dataValidation type="list" allowBlank="1" showInputMessage="1" showErrorMessage="1" sqref="E11 E29">
      <formula1>Hoja2!$A$2:$A$81</formula1>
    </dataValidation>
    <dataValidation type="list" allowBlank="1" showInputMessage="1" showErrorMessage="1" sqref="H11:H44">
      <formula1>Hoja1!$A$2:$A$444</formula1>
    </dataValidation>
  </dataValidations>
  <printOptions/>
  <pageMargins left="0.7" right="0.7" top="0.75" bottom="0.75" header="0.3" footer="0.3"/>
  <pageSetup horizontalDpi="600" verticalDpi="600" orientation="portrait" scale="11" r:id="rId2"/>
  <colBreaks count="1" manualBreakCount="1">
    <brk id="29" max="16383" man="1"/>
  </colBreaks>
  <ignoredErrors>
    <ignoredError sqref="V12:V13 AA12:AA15 L12:L13 K15:L17 K14:L14 K18:L28 I14:I28 G14 G15 G16 G17 G18 G19 G20 G21 G22 G23 G24 G25 G26 G27 G28" evalError="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28"/>
  <sheetViews>
    <sheetView showGridLines="0" view="pageBreakPreview" zoomScale="80" zoomScaleSheetLayoutView="80" workbookViewId="0" topLeftCell="A1">
      <selection activeCell="G10" sqref="G10"/>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260"/>
      <c r="D2" s="260"/>
      <c r="E2" s="261" t="s">
        <v>1236</v>
      </c>
      <c r="F2" s="262"/>
      <c r="G2" s="262"/>
      <c r="H2" s="262"/>
      <c r="I2" s="263"/>
      <c r="J2" s="9"/>
      <c r="K2" s="9"/>
      <c r="L2" s="9"/>
      <c r="M2" s="8"/>
      <c r="N2" s="8"/>
      <c r="O2" s="8"/>
      <c r="P2" s="8"/>
      <c r="Q2" s="8"/>
      <c r="R2" s="8"/>
      <c r="S2" s="8"/>
      <c r="T2" s="8"/>
      <c r="U2" s="9"/>
      <c r="V2" s="8"/>
      <c r="W2" s="8"/>
      <c r="X2" s="8"/>
      <c r="Y2" s="8"/>
      <c r="Z2" s="8"/>
      <c r="AA2" s="10"/>
    </row>
    <row r="3" spans="1:27" s="6" customFormat="1" ht="15" customHeight="1">
      <c r="A3" s="5"/>
      <c r="C3" s="11"/>
      <c r="D3" s="8"/>
      <c r="E3" s="264" t="s">
        <v>1240</v>
      </c>
      <c r="F3" s="265"/>
      <c r="G3" s="265"/>
      <c r="H3" s="265"/>
      <c r="I3" s="266"/>
      <c r="J3" s="9"/>
      <c r="K3" s="9"/>
      <c r="L3" s="9"/>
      <c r="M3" s="8"/>
      <c r="N3" s="8"/>
      <c r="O3" s="8"/>
      <c r="P3" s="8"/>
      <c r="Q3" s="8"/>
      <c r="R3" s="8"/>
      <c r="S3" s="8"/>
      <c r="T3" s="8"/>
      <c r="U3" s="9"/>
      <c r="V3" s="8"/>
      <c r="W3" s="8"/>
      <c r="X3" s="8"/>
      <c r="Y3" s="8"/>
      <c r="Z3" s="8"/>
      <c r="AA3" s="10"/>
    </row>
    <row r="4" spans="1:27" s="6" customFormat="1" ht="15" customHeight="1" thickBot="1">
      <c r="A4" s="5"/>
      <c r="C4" s="260"/>
      <c r="D4" s="260"/>
      <c r="E4" s="267" t="s">
        <v>1238</v>
      </c>
      <c r="F4" s="268"/>
      <c r="G4" s="268"/>
      <c r="H4" s="268"/>
      <c r="I4" s="269"/>
      <c r="J4" s="9"/>
      <c r="K4" s="9"/>
      <c r="L4" s="9"/>
      <c r="M4" s="8"/>
      <c r="N4" s="8"/>
      <c r="O4" s="8"/>
      <c r="P4" s="8"/>
      <c r="Q4" s="8"/>
      <c r="R4" s="8"/>
      <c r="S4" s="8"/>
      <c r="T4" s="8"/>
      <c r="U4" s="9"/>
      <c r="V4" s="8"/>
      <c r="W4" s="8"/>
      <c r="X4" s="8"/>
      <c r="Y4" s="8"/>
      <c r="Z4" s="8"/>
      <c r="AA4" s="10"/>
    </row>
    <row r="5" spans="1:27" s="6" customFormat="1" ht="11.25" customHeight="1">
      <c r="A5" s="5"/>
      <c r="C5" s="11"/>
      <c r="D5" s="8"/>
      <c r="E5" s="259"/>
      <c r="F5" s="259"/>
      <c r="G5" s="259"/>
      <c r="H5" s="7"/>
      <c r="I5" s="8"/>
      <c r="J5" s="9"/>
      <c r="K5" s="9"/>
      <c r="L5" s="9"/>
      <c r="M5" s="8"/>
      <c r="N5" s="8"/>
      <c r="O5" s="8"/>
      <c r="P5" s="8"/>
      <c r="Q5" s="8"/>
      <c r="R5" s="8"/>
      <c r="S5" s="8"/>
      <c r="T5" s="8"/>
      <c r="U5" s="9"/>
      <c r="V5" s="8"/>
      <c r="W5" s="8"/>
      <c r="X5" s="8"/>
      <c r="Y5" s="8"/>
      <c r="Z5" s="8"/>
      <c r="AA5" s="10"/>
    </row>
    <row r="6" spans="1:27" s="6" customFormat="1" ht="11.25" customHeight="1">
      <c r="A6" s="5"/>
      <c r="C6" s="11"/>
      <c r="D6" s="8"/>
      <c r="E6" s="139"/>
      <c r="F6" s="139"/>
      <c r="G6" s="139"/>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39"/>
      <c r="F7" s="139"/>
      <c r="G7" s="139"/>
      <c r="H7" s="7"/>
      <c r="I7" s="8"/>
      <c r="J7" s="9"/>
      <c r="K7" s="9"/>
      <c r="L7" s="9"/>
      <c r="M7" s="8"/>
      <c r="N7" s="8"/>
      <c r="O7" s="8"/>
      <c r="P7" s="8"/>
      <c r="Q7" s="8"/>
      <c r="R7" s="8"/>
      <c r="S7" s="8"/>
      <c r="T7" s="8"/>
      <c r="U7" s="9"/>
      <c r="V7" s="8"/>
      <c r="W7" s="8"/>
      <c r="X7" s="8"/>
      <c r="Y7" s="8"/>
      <c r="Z7" s="8"/>
      <c r="AA7" s="10"/>
    </row>
    <row r="8" spans="1:29" ht="17.25" customHeight="1" thickBot="1">
      <c r="A8" s="250" t="s">
        <v>11</v>
      </c>
      <c r="B8" s="253" t="s">
        <v>12</v>
      </c>
      <c r="C8" s="256" t="s">
        <v>0</v>
      </c>
      <c r="D8" s="256"/>
      <c r="E8" s="256"/>
      <c r="F8" s="256"/>
      <c r="G8" s="247" t="s">
        <v>1</v>
      </c>
      <c r="H8" s="248"/>
      <c r="I8" s="257" t="s">
        <v>2</v>
      </c>
      <c r="J8" s="247" t="s">
        <v>3</v>
      </c>
      <c r="K8" s="247"/>
      <c r="L8" s="247"/>
      <c r="M8" s="247" t="s">
        <v>4</v>
      </c>
      <c r="N8" s="247"/>
      <c r="O8" s="247"/>
      <c r="P8" s="247"/>
      <c r="Q8" s="247"/>
      <c r="R8" s="247"/>
      <c r="S8" s="247"/>
      <c r="T8" s="247" t="s">
        <v>5</v>
      </c>
      <c r="U8" s="247" t="s">
        <v>6</v>
      </c>
      <c r="V8" s="248"/>
      <c r="W8" s="249" t="s">
        <v>7</v>
      </c>
      <c r="X8" s="249"/>
      <c r="Y8" s="249"/>
      <c r="Z8" s="249"/>
      <c r="AA8" s="249"/>
      <c r="AB8" s="249"/>
      <c r="AC8" s="249"/>
    </row>
    <row r="9" spans="1:29" ht="15.75" customHeight="1" thickBot="1">
      <c r="A9" s="251"/>
      <c r="B9" s="254"/>
      <c r="C9" s="256"/>
      <c r="D9" s="256"/>
      <c r="E9" s="256"/>
      <c r="F9" s="256"/>
      <c r="G9" s="248"/>
      <c r="H9" s="248"/>
      <c r="I9" s="257"/>
      <c r="J9" s="247"/>
      <c r="K9" s="247"/>
      <c r="L9" s="247"/>
      <c r="M9" s="247"/>
      <c r="N9" s="247"/>
      <c r="O9" s="247"/>
      <c r="P9" s="247"/>
      <c r="Q9" s="247"/>
      <c r="R9" s="247"/>
      <c r="S9" s="247"/>
      <c r="T9" s="248"/>
      <c r="U9" s="248"/>
      <c r="V9" s="248"/>
      <c r="W9" s="249"/>
      <c r="X9" s="249"/>
      <c r="Y9" s="249"/>
      <c r="Z9" s="249"/>
      <c r="AA9" s="249"/>
      <c r="AB9" s="249"/>
      <c r="AC9" s="249"/>
    </row>
    <row r="10" spans="1:276" s="13" customFormat="1" ht="39" thickBot="1">
      <c r="A10" s="252"/>
      <c r="B10" s="255"/>
      <c r="C10" s="140" t="s">
        <v>13</v>
      </c>
      <c r="D10" s="140" t="s">
        <v>14</v>
      </c>
      <c r="E10" s="140" t="s">
        <v>1077</v>
      </c>
      <c r="F10" s="140" t="s">
        <v>15</v>
      </c>
      <c r="G10" s="140" t="s">
        <v>16</v>
      </c>
      <c r="H10" s="140" t="s">
        <v>17</v>
      </c>
      <c r="I10" s="257"/>
      <c r="J10" s="140" t="s">
        <v>18</v>
      </c>
      <c r="K10" s="140" t="s">
        <v>19</v>
      </c>
      <c r="L10" s="140" t="s">
        <v>20</v>
      </c>
      <c r="M10" s="140" t="s">
        <v>21</v>
      </c>
      <c r="N10" s="140" t="s">
        <v>22</v>
      </c>
      <c r="O10" s="140" t="s">
        <v>37</v>
      </c>
      <c r="P10" s="140" t="s">
        <v>36</v>
      </c>
      <c r="Q10" s="140" t="s">
        <v>23</v>
      </c>
      <c r="R10" s="140" t="s">
        <v>38</v>
      </c>
      <c r="S10" s="140" t="s">
        <v>24</v>
      </c>
      <c r="T10" s="140" t="s">
        <v>25</v>
      </c>
      <c r="U10" s="140" t="s">
        <v>39</v>
      </c>
      <c r="V10" s="140" t="s">
        <v>26</v>
      </c>
      <c r="W10" s="140" t="s">
        <v>8</v>
      </c>
      <c r="X10" s="140" t="s">
        <v>9</v>
      </c>
      <c r="Y10" s="140" t="s">
        <v>10</v>
      </c>
      <c r="Z10" s="140" t="s">
        <v>31</v>
      </c>
      <c r="AA10" s="140" t="s">
        <v>27</v>
      </c>
      <c r="AB10" s="140" t="s">
        <v>28</v>
      </c>
      <c r="AC10" s="140"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38.25">
      <c r="A11" s="277" t="s">
        <v>1229</v>
      </c>
      <c r="B11" s="277" t="s">
        <v>1186</v>
      </c>
      <c r="C11" s="211" t="str">
        <f>VLOOKUP(E11,Hoja2!A$2:C$81,2,0)</f>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
      <c r="D11" s="213" t="str">
        <f>VLOOKUP(E11,Hoja2!A$2:C$81,3,0)</f>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
      <c r="E11" s="216" t="s">
        <v>1038</v>
      </c>
      <c r="F11" s="216" t="s">
        <v>1187</v>
      </c>
      <c r="G11" s="72" t="str">
        <f>VLOOKUP(H11,Hoja1!A$1:G$444,2,0)</f>
        <v>Modeduras</v>
      </c>
      <c r="H11" s="37" t="s">
        <v>79</v>
      </c>
      <c r="I11" s="72" t="str">
        <f>VLOOKUP(H11,Hoja1!A$2:G$444,3,0)</f>
        <v>Lesiones, tejidos, muerte, enfermedades infectocontagiosas</v>
      </c>
      <c r="J11" s="71"/>
      <c r="K11" s="72" t="str">
        <f>VLOOKUP(H11,Hoja1!A$2:G$444,4,0)</f>
        <v>N/A</v>
      </c>
      <c r="L11" s="72" t="str">
        <f>VLOOKUP(H11,Hoja1!A$2:G$444,5,0)</f>
        <v>N/A</v>
      </c>
      <c r="M11" s="71">
        <v>2</v>
      </c>
      <c r="N11" s="73">
        <v>2</v>
      </c>
      <c r="O11" s="73">
        <v>25</v>
      </c>
      <c r="P11" s="73">
        <f>M11*N11</f>
        <v>4</v>
      </c>
      <c r="Q11" s="73">
        <f>O11*P11</f>
        <v>100</v>
      </c>
      <c r="R11" s="37" t="str">
        <f>IF(P11=40,"MA-40",IF(P11=30,"MA-30",IF(P11=20,"A-20",IF(P11=10,"A-10",IF(P11=24,"MA-24",IF(P11=18,"A-18",IF(P11=12,"A-12",IF(P11=6,"M-6",IF(P11=8,"M-8",IF(P11=6,"M-6",IF(P11=4,"B-4",IF(P11=2,"B-2",))))))))))))</f>
        <v>B-4</v>
      </c>
      <c r="S11" s="39" t="str">
        <f aca="true" t="shared" si="0" ref="S11:S28">IF(Q11&lt;=20,"IV",IF(Q11&lt;=120,"III",IF(Q11&lt;=500,"II",IF(Q11&lt;=4000,"I"))))</f>
        <v>III</v>
      </c>
      <c r="T11" s="41" t="str">
        <f>IF(S11=0,"",IF(S11="IV","Aceptable",IF(S11="III","Mejorable",IF(S11="II","No Aceptable o Aceptable Con Control Especifico",IF(S11="I","No Aceptable","")))))</f>
        <v>Mejorable</v>
      </c>
      <c r="U11" s="212">
        <v>12</v>
      </c>
      <c r="V11" s="72" t="str">
        <f>VLOOKUP(H11,Hoja1!A$2:G$444,6,0)</f>
        <v>Posibles enfermedades</v>
      </c>
      <c r="W11" s="74"/>
      <c r="X11" s="74"/>
      <c r="Y11" s="74"/>
      <c r="Z11" s="75"/>
      <c r="AA11" s="75" t="str">
        <f>VLOOKUP(H11,Hoja1!A$2:G$444,7,0)</f>
        <v xml:space="preserve">Riesgo Biológico, Autocuidado y/o Uso y manejo adecuado de E.P.P.
</v>
      </c>
      <c r="AB11" s="212" t="s">
        <v>1215</v>
      </c>
      <c r="AC11" s="211" t="s">
        <v>1190</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278"/>
      <c r="B12" s="278"/>
      <c r="C12" s="206"/>
      <c r="D12" s="214"/>
      <c r="E12" s="217"/>
      <c r="F12" s="217"/>
      <c r="G12" s="142" t="str">
        <f>VLOOKUP(H12,Hoja1!A$1:G$444,2,0)</f>
        <v>Bacteria</v>
      </c>
      <c r="H12" s="29" t="s">
        <v>108</v>
      </c>
      <c r="I12" s="142" t="str">
        <f>VLOOKUP(H12,Hoja1!A$2:G$444,3,0)</f>
        <v>Infecciones producidas por Bacterianas</v>
      </c>
      <c r="J12" s="18"/>
      <c r="K12" s="142" t="str">
        <f>VLOOKUP(H12,Hoja1!A$2:G$444,4,0)</f>
        <v>Inspecciones planeadas e inspecciones no planeadas, procedimientos de programas de seguridad y salud en el trabajo</v>
      </c>
      <c r="L12" s="142" t="str">
        <f>VLOOKUP(H12,Hoja1!A$2:G$444,5,0)</f>
        <v>Programa de vacunación, bota pantalon, overol, guantes, tapabocas, mascarillas con filtos</v>
      </c>
      <c r="M12" s="18">
        <v>2</v>
      </c>
      <c r="N12" s="19">
        <v>3</v>
      </c>
      <c r="O12" s="19">
        <v>10</v>
      </c>
      <c r="P12" s="31">
        <f aca="true" t="shared" si="1" ref="P12:P28">M12*N12</f>
        <v>6</v>
      </c>
      <c r="Q12" s="31">
        <f aca="true" t="shared" si="2" ref="Q12:Q28">O12*P12</f>
        <v>60</v>
      </c>
      <c r="R12" s="38" t="str">
        <f aca="true" t="shared" si="3" ref="R12:R28">IF(P12=40,"MA-40",IF(P12=30,"MA-30",IF(P12=20,"A-20",IF(P12=10,"A-10",IF(P12=24,"MA-24",IF(P12=18,"A-18",IF(P12=12,"A-12",IF(P12=6,"M-6",IF(P12=8,"M-8",IF(P12=6,"M-6",IF(P12=4,"B-4",IF(P12=2,"B-2",))))))))))))</f>
        <v>M-6</v>
      </c>
      <c r="S12" s="40" t="str">
        <f t="shared" si="0"/>
        <v>III</v>
      </c>
      <c r="T12" s="42" t="str">
        <f aca="true" t="shared" si="4" ref="T12:T28">IF(S12=0,"",IF(S12="IV","Aceptable",IF(S12="III","Mejorable",IF(S12="II","No Aceptable o Aceptable Con Control Especifico",IF(S12="I","No Aceptable","")))))</f>
        <v>Mejorable</v>
      </c>
      <c r="U12" s="203"/>
      <c r="V12" s="142" t="str">
        <f>VLOOKUP(H12,Hoja1!A$2:G$444,6,0)</f>
        <v xml:space="preserve">Enfermedades Infectocontagiosas
</v>
      </c>
      <c r="W12" s="20"/>
      <c r="X12" s="20"/>
      <c r="Y12" s="20"/>
      <c r="Z12" s="17"/>
      <c r="AA12" s="27" t="str">
        <f>VLOOKUP(H12,Hoja1!A$2:G$444,7,0)</f>
        <v xml:space="preserve">Riesgo Biológico, Autocuidado y/o Uso y manejo adecuado de E.P.P.
</v>
      </c>
      <c r="AB12" s="203"/>
      <c r="AC12" s="206"/>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278"/>
      <c r="B13" s="278"/>
      <c r="C13" s="206"/>
      <c r="D13" s="214"/>
      <c r="E13" s="217"/>
      <c r="F13" s="217"/>
      <c r="G13" s="142" t="str">
        <f>VLOOKUP(H13,Hoja1!A$1:G$444,2,0)</f>
        <v>Virus</v>
      </c>
      <c r="H13" s="29" t="s">
        <v>120</v>
      </c>
      <c r="I13" s="142" t="str">
        <f>VLOOKUP(H13,Hoja1!A$2:G$444,3,0)</f>
        <v>Infecciones Virales</v>
      </c>
      <c r="J13" s="18"/>
      <c r="K13" s="142" t="str">
        <f>VLOOKUP(H13,Hoja1!A$2:G$444,4,0)</f>
        <v>Inspecciones planeadas e inspecciones no planeadas, procedimientos de programas de seguridad y salud en el trabajo</v>
      </c>
      <c r="L13" s="142" t="str">
        <f>VLOOKUP(H13,Hoja1!A$2:G$444,5,0)</f>
        <v>Programa de vacunación, bota pantalon, overol, guantes, tapabocas, mascarillas con filtos</v>
      </c>
      <c r="M13" s="18">
        <v>2</v>
      </c>
      <c r="N13" s="19">
        <v>3</v>
      </c>
      <c r="O13" s="19">
        <v>10</v>
      </c>
      <c r="P13" s="31">
        <f t="shared" si="1"/>
        <v>6</v>
      </c>
      <c r="Q13" s="31">
        <f t="shared" si="2"/>
        <v>60</v>
      </c>
      <c r="R13" s="38" t="str">
        <f t="shared" si="3"/>
        <v>M-6</v>
      </c>
      <c r="S13" s="40" t="str">
        <f t="shared" si="0"/>
        <v>III</v>
      </c>
      <c r="T13" s="42" t="str">
        <f t="shared" si="4"/>
        <v>Mejorable</v>
      </c>
      <c r="U13" s="203"/>
      <c r="V13" s="142" t="str">
        <f>VLOOKUP(H13,Hoja1!A$2:G$444,6,0)</f>
        <v xml:space="preserve">Enfermedades Infectocontagiosas
</v>
      </c>
      <c r="W13" s="20"/>
      <c r="X13" s="20"/>
      <c r="Y13" s="20"/>
      <c r="Z13" s="17"/>
      <c r="AA13" s="27" t="str">
        <f>VLOOKUP(H13,Hoja1!A$2:G$444,7,0)</f>
        <v xml:space="preserve">Riesgo Biológico, Autocuidado y/o Uso y manejo adecuado de E.P.P.
</v>
      </c>
      <c r="AB13" s="205"/>
      <c r="AC13" s="206"/>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278"/>
      <c r="B14" s="278"/>
      <c r="C14" s="206"/>
      <c r="D14" s="214"/>
      <c r="E14" s="217"/>
      <c r="F14" s="217"/>
      <c r="G14" s="142" t="str">
        <f>VLOOKUP(H14,Hoja1!A$1:G$444,2,0)</f>
        <v>INFRAROJA, ULTRAVIOLETA, VISIBLE, RADIOFRECUENCIA, MICROONDAS, LASER</v>
      </c>
      <c r="H14" s="29" t="s">
        <v>67</v>
      </c>
      <c r="I14" s="142" t="str">
        <f>VLOOKUP(H14,Hoja1!A$2:G$444,3,0)</f>
        <v>CÁNCER, LESIONES DÉRMICAS Y OCULARES</v>
      </c>
      <c r="J14" s="18"/>
      <c r="K14" s="142" t="str">
        <f>VLOOKUP(H14,Hoja1!A$2:G$444,4,0)</f>
        <v>Inspecciones planeadas e inspecciones no planeadas, procedimientos de programas de seguridad y salud en el trabajo</v>
      </c>
      <c r="L14" s="142" t="str">
        <f>VLOOKUP(H14,Hoja1!A$2:G$444,5,0)</f>
        <v>PROGRAMA BLOQUEADOR SOLAR</v>
      </c>
      <c r="M14" s="18">
        <v>2</v>
      </c>
      <c r="N14" s="19">
        <v>3</v>
      </c>
      <c r="O14" s="19">
        <v>10</v>
      </c>
      <c r="P14" s="31">
        <f t="shared" si="1"/>
        <v>6</v>
      </c>
      <c r="Q14" s="31">
        <f t="shared" si="2"/>
        <v>60</v>
      </c>
      <c r="R14" s="38" t="str">
        <f t="shared" si="3"/>
        <v>M-6</v>
      </c>
      <c r="S14" s="40" t="str">
        <f t="shared" si="0"/>
        <v>III</v>
      </c>
      <c r="T14" s="42" t="str">
        <f t="shared" si="4"/>
        <v>Mejorable</v>
      </c>
      <c r="U14" s="203"/>
      <c r="V14" s="142" t="str">
        <f>VLOOKUP(H14,Hoja1!A$2:G$444,6,0)</f>
        <v>CÁNCER</v>
      </c>
      <c r="W14" s="20"/>
      <c r="X14" s="20"/>
      <c r="Y14" s="20"/>
      <c r="Z14" s="17"/>
      <c r="AA14" s="27" t="str">
        <f>VLOOKUP(H14,Hoja1!A$2:G$444,7,0)</f>
        <v>N/A</v>
      </c>
      <c r="AB14" s="20"/>
      <c r="AC14" s="206"/>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
      <c r="A15" s="278"/>
      <c r="B15" s="278"/>
      <c r="C15" s="206"/>
      <c r="D15" s="214"/>
      <c r="E15" s="217"/>
      <c r="F15" s="217"/>
      <c r="G15" s="142" t="str">
        <f>VLOOKUP(H15,Hoja1!A$1:G$444,2,0)</f>
        <v>MAQUINARIA O EQUIPO</v>
      </c>
      <c r="H15" s="29" t="s">
        <v>164</v>
      </c>
      <c r="I15" s="142" t="str">
        <f>VLOOKUP(H15,Hoja1!A$2:G$444,3,0)</f>
        <v>SORDERA, ESTRÉS, HIPOACUSIA, CEFALA,IRRITABILIDAD</v>
      </c>
      <c r="J15" s="18"/>
      <c r="K15" s="142" t="str">
        <f>VLOOKUP(H15,Hoja1!A$2:G$444,4,0)</f>
        <v>Inspecciones planeadas e inspecciones no planeadas, procedimientos de programas de seguridad y salud en el trabajo</v>
      </c>
      <c r="L15" s="142" t="str">
        <f>VLOOKUP(H15,Hoja1!A$2:G$444,5,0)</f>
        <v>PVE RUIDO</v>
      </c>
      <c r="M15" s="18">
        <v>2</v>
      </c>
      <c r="N15" s="19">
        <v>2</v>
      </c>
      <c r="O15" s="19">
        <v>10</v>
      </c>
      <c r="P15" s="31">
        <f t="shared" si="1"/>
        <v>4</v>
      </c>
      <c r="Q15" s="31">
        <f t="shared" si="2"/>
        <v>40</v>
      </c>
      <c r="R15" s="38" t="str">
        <f t="shared" si="3"/>
        <v>B-4</v>
      </c>
      <c r="S15" s="40" t="str">
        <f t="shared" si="0"/>
        <v>III</v>
      </c>
      <c r="T15" s="42" t="str">
        <f t="shared" si="4"/>
        <v>Mejorable</v>
      </c>
      <c r="U15" s="203"/>
      <c r="V15" s="142" t="str">
        <f>VLOOKUP(H15,Hoja1!A$2:G$444,6,0)</f>
        <v>SORDERA</v>
      </c>
      <c r="W15" s="20"/>
      <c r="X15" s="20"/>
      <c r="Y15" s="20"/>
      <c r="Z15" s="17"/>
      <c r="AA15" s="27" t="str">
        <f>VLOOKUP(H15,Hoja1!A$2:G$444,7,0)</f>
        <v>USO DE EPP</v>
      </c>
      <c r="AB15" s="20"/>
      <c r="AC15" s="206"/>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
      <c r="A16" s="278"/>
      <c r="B16" s="278"/>
      <c r="C16" s="206"/>
      <c r="D16" s="214"/>
      <c r="E16" s="217"/>
      <c r="F16" s="217"/>
      <c r="G16" s="142" t="str">
        <f>VLOOKUP(H16,Hoja1!A$1:G$444,2,0)</f>
        <v>ENERGÍA TÉRMICA, CAMBIO DE TEMPERATURA DURANTE LOS RECORRIDOS</v>
      </c>
      <c r="H16" s="29" t="s">
        <v>170</v>
      </c>
      <c r="I16" s="142" t="str">
        <f>VLOOKUP(H16,Hoja1!A$2:G$444,3,0)</f>
        <v xml:space="preserve"> GOLPE DE CALOR,  DESHIDRATACIÓN</v>
      </c>
      <c r="J16" s="18"/>
      <c r="K16" s="142" t="str">
        <f>VLOOKUP(H16,Hoja1!A$2:G$444,4,0)</f>
        <v>Inspecciones planeadas e inspecciones no planeadas, procedimientos de programas de seguridad y salud en el trabajo</v>
      </c>
      <c r="L16" s="142" t="str">
        <f>VLOOKUP(H16,Hoja1!A$2:G$444,5,0)</f>
        <v>NO OBSERVADO</v>
      </c>
      <c r="M16" s="18">
        <v>2</v>
      </c>
      <c r="N16" s="19">
        <v>2</v>
      </c>
      <c r="O16" s="19">
        <v>10</v>
      </c>
      <c r="P16" s="31">
        <f t="shared" si="1"/>
        <v>4</v>
      </c>
      <c r="Q16" s="31">
        <f t="shared" si="2"/>
        <v>40</v>
      </c>
      <c r="R16" s="38" t="str">
        <f t="shared" si="3"/>
        <v>B-4</v>
      </c>
      <c r="S16" s="40" t="str">
        <f t="shared" si="0"/>
        <v>III</v>
      </c>
      <c r="T16" s="42" t="str">
        <f t="shared" si="4"/>
        <v>Mejorable</v>
      </c>
      <c r="U16" s="203"/>
      <c r="V16" s="142" t="str">
        <f>VLOOKUP(H16,Hoja1!A$2:G$444,6,0)</f>
        <v>CÁNCER DE PIEL</v>
      </c>
      <c r="W16" s="20"/>
      <c r="X16" s="20"/>
      <c r="Y16" s="20"/>
      <c r="Z16" s="17"/>
      <c r="AA16" s="27" t="str">
        <f>VLOOKUP(H16,Hoja1!A$2:G$444,7,0)</f>
        <v>N/A</v>
      </c>
      <c r="AB16" s="20"/>
      <c r="AC16" s="206"/>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278"/>
      <c r="B17" s="278"/>
      <c r="C17" s="206"/>
      <c r="D17" s="214"/>
      <c r="E17" s="217"/>
      <c r="F17" s="217"/>
      <c r="G17" s="142" t="str">
        <f>VLOOKUP(H17,Hoja1!A$1:G$444,2,0)</f>
        <v>ENERGÍA TÉRMICA, CAMBIO DE TEMPERATURA DURANTE LOS RECORRIDOS</v>
      </c>
      <c r="H17" s="29" t="s">
        <v>174</v>
      </c>
      <c r="I17" s="142" t="str">
        <f>VLOOKUP(H17,Hoja1!A$2:G$444,3,0)</f>
        <v xml:space="preserve"> HIPOTERMIA</v>
      </c>
      <c r="J17" s="18"/>
      <c r="K17" s="142" t="str">
        <f>VLOOKUP(H17,Hoja1!A$2:G$444,4,0)</f>
        <v>Inspecciones planeadas e inspecciones no planeadas, procedimientos de programas de seguridad y salud en el trabajo</v>
      </c>
      <c r="L17" s="142" t="str">
        <f>VLOOKUP(H17,Hoja1!A$2:G$444,5,0)</f>
        <v>EPP OVEROLES TERMICOS</v>
      </c>
      <c r="M17" s="18">
        <v>2</v>
      </c>
      <c r="N17" s="19">
        <v>2</v>
      </c>
      <c r="O17" s="19">
        <v>10</v>
      </c>
      <c r="P17" s="31">
        <f t="shared" si="1"/>
        <v>4</v>
      </c>
      <c r="Q17" s="31">
        <f t="shared" si="2"/>
        <v>40</v>
      </c>
      <c r="R17" s="38" t="str">
        <f t="shared" si="3"/>
        <v>B-4</v>
      </c>
      <c r="S17" s="40" t="str">
        <f t="shared" si="0"/>
        <v>III</v>
      </c>
      <c r="T17" s="42" t="str">
        <f t="shared" si="4"/>
        <v>Mejorable</v>
      </c>
      <c r="U17" s="203"/>
      <c r="V17" s="142" t="str">
        <f>VLOOKUP(H17,Hoja1!A$2:G$444,6,0)</f>
        <v xml:space="preserve"> HIPOTERMIA</v>
      </c>
      <c r="W17" s="20"/>
      <c r="X17" s="20"/>
      <c r="Y17" s="20"/>
      <c r="Z17" s="17"/>
      <c r="AA17" s="27" t="str">
        <f>VLOOKUP(H17,Hoja1!A$2:G$444,7,0)</f>
        <v>N/A</v>
      </c>
      <c r="AB17" s="20"/>
      <c r="AC17" s="206"/>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
      <c r="A18" s="278"/>
      <c r="B18" s="278"/>
      <c r="C18" s="206"/>
      <c r="D18" s="214"/>
      <c r="E18" s="217"/>
      <c r="F18" s="217"/>
      <c r="G18" s="142" t="str">
        <f>VLOOKUP(H18,Hoja1!A$1:G$444,2,0)</f>
        <v>MATERIAL PARTICULADO</v>
      </c>
      <c r="H18" s="29" t="s">
        <v>269</v>
      </c>
      <c r="I18" s="142" t="str">
        <f>VLOOKUP(H18,Hoja1!A$2:G$444,3,0)</f>
        <v>NEUMOCONIOSIS, BRONQUITIS, ASMA, SILICOSIS</v>
      </c>
      <c r="J18" s="18"/>
      <c r="K18" s="142" t="str">
        <f>VLOOKUP(H18,Hoja1!A$2:G$444,4,0)</f>
        <v>Inspecciones planeadas e inspecciones no planeadas, procedimientos de programas de seguridad y salud en el trabajo</v>
      </c>
      <c r="L18" s="142" t="str">
        <f>VLOOKUP(H18,Hoja1!A$2:G$444,5,0)</f>
        <v>EPP MASCARILLAS Y FILTROS</v>
      </c>
      <c r="M18" s="18">
        <v>2</v>
      </c>
      <c r="N18" s="19">
        <v>3</v>
      </c>
      <c r="O18" s="19">
        <v>10</v>
      </c>
      <c r="P18" s="31">
        <f t="shared" si="1"/>
        <v>6</v>
      </c>
      <c r="Q18" s="31">
        <f t="shared" si="2"/>
        <v>60</v>
      </c>
      <c r="R18" s="38" t="str">
        <f t="shared" si="3"/>
        <v>M-6</v>
      </c>
      <c r="S18" s="40" t="str">
        <f t="shared" si="0"/>
        <v>III</v>
      </c>
      <c r="T18" s="42" t="str">
        <f t="shared" si="4"/>
        <v>Mejorable</v>
      </c>
      <c r="U18" s="203"/>
      <c r="V18" s="142" t="str">
        <f>VLOOKUP(H18,Hoja1!A$2:G$444,6,0)</f>
        <v>NEUMOCONIOSIS</v>
      </c>
      <c r="W18" s="20"/>
      <c r="X18" s="20"/>
      <c r="Y18" s="20"/>
      <c r="Z18" s="17"/>
      <c r="AA18" s="27" t="str">
        <f>VLOOKUP(H18,Hoja1!A$2:G$444,7,0)</f>
        <v>USO Y MANEJO DE LOS EPP</v>
      </c>
      <c r="AB18" s="20"/>
      <c r="AC18" s="206"/>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15">
      <c r="A19" s="278"/>
      <c r="B19" s="278"/>
      <c r="C19" s="206"/>
      <c r="D19" s="214"/>
      <c r="E19" s="217"/>
      <c r="F19" s="217"/>
      <c r="G19" s="142" t="str">
        <f>VLOOKUP(H19,Hoja1!A$1:G$444,2,0)</f>
        <v>NATURALEZA DE LA TAREA</v>
      </c>
      <c r="H19" s="29" t="s">
        <v>76</v>
      </c>
      <c r="I19" s="142" t="str">
        <f>VLOOKUP(H19,Hoja1!A$2:G$444,3,0)</f>
        <v>ESTRÉS,  TRANSTORNOS DEL SUEÑO</v>
      </c>
      <c r="J19" s="18"/>
      <c r="K19" s="142" t="str">
        <f>VLOOKUP(H19,Hoja1!A$2:G$444,4,0)</f>
        <v>N/A</v>
      </c>
      <c r="L19" s="142" t="str">
        <f>VLOOKUP(H19,Hoja1!A$2:G$444,5,0)</f>
        <v>PVE PSICOSOCIAL</v>
      </c>
      <c r="M19" s="18">
        <v>2</v>
      </c>
      <c r="N19" s="19">
        <v>2</v>
      </c>
      <c r="O19" s="19">
        <v>10</v>
      </c>
      <c r="P19" s="31">
        <f t="shared" si="1"/>
        <v>4</v>
      </c>
      <c r="Q19" s="31">
        <f t="shared" si="2"/>
        <v>40</v>
      </c>
      <c r="R19" s="38" t="str">
        <f t="shared" si="3"/>
        <v>B-4</v>
      </c>
      <c r="S19" s="40" t="str">
        <f t="shared" si="0"/>
        <v>III</v>
      </c>
      <c r="T19" s="42" t="str">
        <f t="shared" si="4"/>
        <v>Mejorable</v>
      </c>
      <c r="U19" s="203"/>
      <c r="V19" s="142" t="str">
        <f>VLOOKUP(H19,Hoja1!A$2:G$444,6,0)</f>
        <v>ESTRÉS</v>
      </c>
      <c r="W19" s="20"/>
      <c r="X19" s="20"/>
      <c r="Y19" s="20"/>
      <c r="Z19" s="17"/>
      <c r="AA19" s="27" t="str">
        <f>VLOOKUP(H19,Hoja1!A$2:G$444,7,0)</f>
        <v>N/A</v>
      </c>
      <c r="AB19" s="20"/>
      <c r="AC19" s="206"/>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
      <c r="A20" s="278"/>
      <c r="B20" s="278"/>
      <c r="C20" s="206"/>
      <c r="D20" s="214"/>
      <c r="E20" s="217"/>
      <c r="F20" s="217"/>
      <c r="G20" s="142" t="str">
        <f>VLOOKUP(H20,Hoja1!A$1:G$444,2,0)</f>
        <v>Forzadas, Prolongadas</v>
      </c>
      <c r="H20" s="29" t="s">
        <v>40</v>
      </c>
      <c r="I20" s="142" t="str">
        <f>VLOOKUP(H20,Hoja1!A$2:G$444,3,0)</f>
        <v xml:space="preserve">Lesiones osteomusculares, lesiones osteoarticulares
</v>
      </c>
      <c r="J20" s="18"/>
      <c r="K20" s="142" t="str">
        <f>VLOOKUP(H20,Hoja1!A$2:G$444,4,0)</f>
        <v>Inspecciones planeadas e inspecciones no planeadas, procedimientos de programas de seguridad y salud en el trabajo</v>
      </c>
      <c r="L20" s="142" t="str">
        <f>VLOOKUP(H20,Hoja1!A$2:G$444,5,0)</f>
        <v>PVE Biomecánico, programa pausas activas, exámenes periódicos, recomendaciones, control de posturas</v>
      </c>
      <c r="M20" s="18">
        <v>2</v>
      </c>
      <c r="N20" s="19">
        <v>3</v>
      </c>
      <c r="O20" s="19">
        <v>25</v>
      </c>
      <c r="P20" s="31">
        <f t="shared" si="1"/>
        <v>6</v>
      </c>
      <c r="Q20" s="31">
        <f t="shared" si="2"/>
        <v>150</v>
      </c>
      <c r="R20" s="38" t="str">
        <f t="shared" si="3"/>
        <v>M-6</v>
      </c>
      <c r="S20" s="40" t="str">
        <f t="shared" si="0"/>
        <v>II</v>
      </c>
      <c r="T20" s="42" t="str">
        <f t="shared" si="4"/>
        <v>No Aceptable o Aceptable Con Control Especifico</v>
      </c>
      <c r="U20" s="203"/>
      <c r="V20" s="142" t="str">
        <f>VLOOKUP(H20,Hoja1!A$2:G$444,6,0)</f>
        <v>Enfermedades Osteomusculares</v>
      </c>
      <c r="W20" s="20"/>
      <c r="X20" s="20"/>
      <c r="Y20" s="20"/>
      <c r="Z20" s="17"/>
      <c r="AA20" s="27" t="str">
        <f>VLOOKUP(H20,Hoja1!A$2:G$444,7,0)</f>
        <v>Prevención en lesiones osteomusculares, líderes de pausas activas</v>
      </c>
      <c r="AB20" s="20"/>
      <c r="AC20" s="206"/>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40.5">
      <c r="A21" s="278"/>
      <c r="B21" s="278"/>
      <c r="C21" s="206"/>
      <c r="D21" s="214"/>
      <c r="E21" s="217"/>
      <c r="F21" s="217"/>
      <c r="G21" s="142" t="str">
        <f>VLOOKUP(H21,Hoja1!A$1:G$444,2,0)</f>
        <v>Movimientos repetitivos, Miembros Superiores</v>
      </c>
      <c r="H21" s="29" t="s">
        <v>47</v>
      </c>
      <c r="I21" s="142" t="str">
        <f>VLOOKUP(H21,Hoja1!A$2:G$444,3,0)</f>
        <v>Lesiones Musculoesqueléticas</v>
      </c>
      <c r="J21" s="18"/>
      <c r="K21" s="142" t="str">
        <f>VLOOKUP(H21,Hoja1!A$2:G$444,4,0)</f>
        <v>N/A</v>
      </c>
      <c r="L21" s="142" t="str">
        <f>VLOOKUP(H21,Hoja1!A$2:G$444,5,0)</f>
        <v>PVE BIomécanico, programa pausas activas, examenes periódicos, recomendaicones, control de posturas</v>
      </c>
      <c r="M21" s="18">
        <v>2</v>
      </c>
      <c r="N21" s="19">
        <v>3</v>
      </c>
      <c r="O21" s="19">
        <v>25</v>
      </c>
      <c r="P21" s="31">
        <f t="shared" si="1"/>
        <v>6</v>
      </c>
      <c r="Q21" s="31">
        <f t="shared" si="2"/>
        <v>150</v>
      </c>
      <c r="R21" s="38" t="str">
        <f t="shared" si="3"/>
        <v>M-6</v>
      </c>
      <c r="S21" s="40" t="str">
        <f t="shared" si="0"/>
        <v>II</v>
      </c>
      <c r="T21" s="42" t="str">
        <f t="shared" si="4"/>
        <v>No Aceptable o Aceptable Con Control Especifico</v>
      </c>
      <c r="U21" s="203"/>
      <c r="V21" s="142" t="str">
        <f>VLOOKUP(H21,Hoja1!A$2:G$444,6,0)</f>
        <v>Enfermedades musculoesqueleticas</v>
      </c>
      <c r="W21" s="20"/>
      <c r="X21" s="20"/>
      <c r="Y21" s="20"/>
      <c r="Z21" s="17"/>
      <c r="AA21" s="27" t="str">
        <f>VLOOKUP(H21,Hoja1!A$2:G$444,7,0)</f>
        <v>Prevención en lesiones osteomusculares, líderes de pausas activas</v>
      </c>
      <c r="AB21" s="20"/>
      <c r="AC21" s="206"/>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
      <c r="A22" s="278"/>
      <c r="B22" s="278"/>
      <c r="C22" s="206"/>
      <c r="D22" s="214"/>
      <c r="E22" s="217"/>
      <c r="F22" s="217"/>
      <c r="G22" s="142" t="str">
        <f>VLOOKUP(H22,Hoja1!A$1:G$444,2,0)</f>
        <v>Atropellamiento, Envestir</v>
      </c>
      <c r="H22" s="29" t="s">
        <v>1194</v>
      </c>
      <c r="I22" s="142" t="str">
        <f>VLOOKUP(H22,Hoja1!A$2:G$444,3,0)</f>
        <v>Lesiones, pérdidas materiales, muerte</v>
      </c>
      <c r="J22" s="18"/>
      <c r="K22" s="142" t="str">
        <f>VLOOKUP(H22,Hoja1!A$2:G$444,4,0)</f>
        <v>Inspecciones planeadas e inspecciones no planeadas, procedimientos de programas de seguridad y salud en el trabajo</v>
      </c>
      <c r="L22" s="142" t="str">
        <f>VLOOKUP(H22,Hoja1!A$2:G$444,5,0)</f>
        <v>Programa de seguridad vial, señalización</v>
      </c>
      <c r="M22" s="18">
        <v>2</v>
      </c>
      <c r="N22" s="19">
        <v>3</v>
      </c>
      <c r="O22" s="19">
        <v>25</v>
      </c>
      <c r="P22" s="31">
        <f t="shared" si="1"/>
        <v>6</v>
      </c>
      <c r="Q22" s="31">
        <f t="shared" si="2"/>
        <v>150</v>
      </c>
      <c r="R22" s="38" t="str">
        <f t="shared" si="3"/>
        <v>M-6</v>
      </c>
      <c r="S22" s="40" t="str">
        <f t="shared" si="0"/>
        <v>II</v>
      </c>
      <c r="T22" s="42" t="str">
        <f t="shared" si="4"/>
        <v>No Aceptable o Aceptable Con Control Especifico</v>
      </c>
      <c r="U22" s="203"/>
      <c r="V22" s="142" t="str">
        <f>VLOOKUP(H22,Hoja1!A$2:G$444,6,0)</f>
        <v>Muerte</v>
      </c>
      <c r="W22" s="20"/>
      <c r="X22" s="20"/>
      <c r="Y22" s="20"/>
      <c r="Z22" s="17"/>
      <c r="AA22" s="27" t="str">
        <f>VLOOKUP(H22,Hoja1!A$2:G$444,7,0)</f>
        <v>Seguridad vial y manejo defensivo, aseguramiento de áreas de trabajo</v>
      </c>
      <c r="AB22" s="20"/>
      <c r="AC22" s="206"/>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63.75">
      <c r="A23" s="278"/>
      <c r="B23" s="278"/>
      <c r="C23" s="206"/>
      <c r="D23" s="214"/>
      <c r="E23" s="217"/>
      <c r="F23" s="217"/>
      <c r="G23" s="142" t="str">
        <f>VLOOKUP(H23,Hoja1!A$1:G$444,2,0)</f>
        <v>Reparación de redes e instalaciones</v>
      </c>
      <c r="H23" s="29" t="s">
        <v>576</v>
      </c>
      <c r="I23" s="142" t="str">
        <f>VLOOKUP(H23,Hoja1!A$2:G$444,3,0)</f>
        <v>Atrapamiento, apastamiento, lesiones, fracturas, muerte</v>
      </c>
      <c r="J23" s="18"/>
      <c r="K23" s="142" t="str">
        <f>VLOOKUP(H23,Hoja1!A$2:G$444,4,0)</f>
        <v>Inspecciones planeadas e inspecciones no planeadas, procedimientos de programas de seguridad y salud en el trabajo</v>
      </c>
      <c r="L23" s="142" t="str">
        <f>VLOOKUP(H23,Hoja1!A$2:G$444,5,0)</f>
        <v>E.P.P. Colectivos entibados y cajas de entibados</v>
      </c>
      <c r="M23" s="18">
        <v>2</v>
      </c>
      <c r="N23" s="19">
        <v>3</v>
      </c>
      <c r="O23" s="19">
        <v>25</v>
      </c>
      <c r="P23" s="31">
        <f t="shared" si="1"/>
        <v>6</v>
      </c>
      <c r="Q23" s="31">
        <f t="shared" si="2"/>
        <v>150</v>
      </c>
      <c r="R23" s="38" t="str">
        <f t="shared" si="3"/>
        <v>M-6</v>
      </c>
      <c r="S23" s="40" t="str">
        <f t="shared" si="0"/>
        <v>II</v>
      </c>
      <c r="T23" s="42" t="str">
        <f t="shared" si="4"/>
        <v>No Aceptable o Aceptable Con Control Especifico</v>
      </c>
      <c r="U23" s="203"/>
      <c r="V23" s="142" t="str">
        <f>VLOOKUP(H23,Hoja1!A$2:G$444,6,0)</f>
        <v>Muerte</v>
      </c>
      <c r="W23" s="20"/>
      <c r="X23" s="20"/>
      <c r="Y23" s="20"/>
      <c r="Z23" s="17"/>
      <c r="AA23" s="27" t="str">
        <f>VLOOKUP(H23,Hoja1!A$2:G$444,7,0)</f>
        <v>Prevención en riesgo en excavaciones y manejo de entibados, prevención en roturas de redes de gas antural, diligenciamieto de permisos de trabajo, uso y manejo adecuado de E.P.P.</v>
      </c>
      <c r="AB23" s="20"/>
      <c r="AC23" s="206"/>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63.75">
      <c r="A24" s="278"/>
      <c r="B24" s="278"/>
      <c r="C24" s="206"/>
      <c r="D24" s="214"/>
      <c r="E24" s="217"/>
      <c r="F24" s="217"/>
      <c r="G24" s="142" t="str">
        <f>VLOOKUP(H24,Hoja1!A$1:G$444,2,0)</f>
        <v>Herramientas Manuales</v>
      </c>
      <c r="H24" s="29" t="s">
        <v>606</v>
      </c>
      <c r="I24" s="142" t="str">
        <f>VLOOKUP(H24,Hoja1!A$2:G$444,3,0)</f>
        <v>Quemaduras, contusiones y lesiones</v>
      </c>
      <c r="J24" s="18"/>
      <c r="K24" s="142" t="str">
        <f>VLOOKUP(H24,Hoja1!A$2:G$444,4,0)</f>
        <v>Inspecciones planeadas e inspecciones no planeadas, procedimientos de programas de seguridad y salud en el trabajo</v>
      </c>
      <c r="L24" s="142" t="str">
        <f>VLOOKUP(H24,Hoja1!A$2:G$444,5,0)</f>
        <v>E.P.P.</v>
      </c>
      <c r="M24" s="18">
        <v>2</v>
      </c>
      <c r="N24" s="19">
        <v>3</v>
      </c>
      <c r="O24" s="19">
        <v>25</v>
      </c>
      <c r="P24" s="31">
        <f t="shared" si="1"/>
        <v>6</v>
      </c>
      <c r="Q24" s="31">
        <f t="shared" si="2"/>
        <v>150</v>
      </c>
      <c r="R24" s="38" t="str">
        <f t="shared" si="3"/>
        <v>M-6</v>
      </c>
      <c r="S24" s="40" t="str">
        <f t="shared" si="0"/>
        <v>II</v>
      </c>
      <c r="T24" s="42" t="str">
        <f t="shared" si="4"/>
        <v>No Aceptable o Aceptable Con Control Especifico</v>
      </c>
      <c r="U24" s="203"/>
      <c r="V24" s="142" t="str">
        <f>VLOOKUP(H24,Hoja1!A$2:G$444,6,0)</f>
        <v>Amputación</v>
      </c>
      <c r="W24" s="20"/>
      <c r="X24" s="20"/>
      <c r="Y24" s="20"/>
      <c r="Z24" s="17"/>
      <c r="AA24" s="27" t="str">
        <f>VLOOKUP(H24,Hoja1!A$2:G$444,7,0)</f>
        <v xml:space="preserve">
Uso y manejo adecuado de E.P.P., uso y manejo adecuado de herramientas manuales y/o máqinas y equipos</v>
      </c>
      <c r="AB24" s="20"/>
      <c r="AC24" s="206"/>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
      <c r="A25" s="278"/>
      <c r="B25" s="278"/>
      <c r="C25" s="206"/>
      <c r="D25" s="214"/>
      <c r="E25" s="217"/>
      <c r="F25" s="217"/>
      <c r="G25" s="142" t="str">
        <f>VLOOKUP(H25,Hoja1!A$1:G$444,2,0)</f>
        <v>Maquinaria y equipo</v>
      </c>
      <c r="H25" s="29" t="s">
        <v>612</v>
      </c>
      <c r="I25" s="142" t="str">
        <f>VLOOKUP(H25,Hoja1!A$2:G$444,3,0)</f>
        <v>Atrapamiento, amputación, aplastamiento, fractura, muerte</v>
      </c>
      <c r="J25" s="18"/>
      <c r="K25" s="142" t="str">
        <f>VLOOKUP(H25,Hoja1!A$2:G$444,4,0)</f>
        <v>Inspecciones planeadas e inspecciones no planeadas, procedimientos de programas de seguridad y salud en el trabajo</v>
      </c>
      <c r="L25" s="142" t="str">
        <f>VLOOKUP(H25,Hoja1!A$2:G$444,5,0)</f>
        <v>E.P.P.</v>
      </c>
      <c r="M25" s="18">
        <v>2</v>
      </c>
      <c r="N25" s="19">
        <v>3</v>
      </c>
      <c r="O25" s="19">
        <v>25</v>
      </c>
      <c r="P25" s="31">
        <f t="shared" si="1"/>
        <v>6</v>
      </c>
      <c r="Q25" s="31">
        <f t="shared" si="2"/>
        <v>150</v>
      </c>
      <c r="R25" s="38" t="str">
        <f t="shared" si="3"/>
        <v>M-6</v>
      </c>
      <c r="S25" s="40" t="str">
        <f t="shared" si="0"/>
        <v>II</v>
      </c>
      <c r="T25" s="42" t="str">
        <f t="shared" si="4"/>
        <v>No Aceptable o Aceptable Con Control Especifico</v>
      </c>
      <c r="U25" s="203"/>
      <c r="V25" s="142" t="str">
        <f>VLOOKUP(H25,Hoja1!A$2:G$444,6,0)</f>
        <v>Aplastamiento</v>
      </c>
      <c r="W25" s="20"/>
      <c r="X25" s="20"/>
      <c r="Y25" s="20"/>
      <c r="Z25" s="17"/>
      <c r="AA25" s="27" t="str">
        <f>VLOOKUP(H25,Hoja1!A$2:G$444,7,0)</f>
        <v>Uso y manejo adecuado de E.P.P., uso y manejo adecuado de herramientas amnuales y/o máquinas y equipos</v>
      </c>
      <c r="AB25" s="20"/>
      <c r="AC25" s="206"/>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
      <c r="A26" s="278"/>
      <c r="B26" s="278"/>
      <c r="C26" s="206"/>
      <c r="D26" s="214"/>
      <c r="E26" s="217"/>
      <c r="F26" s="217"/>
      <c r="G26" s="142" t="str">
        <f>VLOOKUP(H26,Hoja1!A$1:G$444,2,0)</f>
        <v>Atraco, golpiza, atentados y secuestrados</v>
      </c>
      <c r="H26" s="29" t="s">
        <v>57</v>
      </c>
      <c r="I26" s="142" t="str">
        <f>VLOOKUP(H26,Hoja1!A$2:G$444,3,0)</f>
        <v>Estrés, golpes, Secuestros</v>
      </c>
      <c r="J26" s="18"/>
      <c r="K26" s="142" t="str">
        <f>VLOOKUP(H26,Hoja1!A$2:G$444,4,0)</f>
        <v>Inspecciones planeadas e inspecciones no planeadas, procedimientos de programas de seguridad y salud en el trabajo</v>
      </c>
      <c r="L26" s="142" t="str">
        <f>VLOOKUP(H26,Hoja1!A$2:G$444,5,0)</f>
        <v xml:space="preserve">Uniformes Corporativos, Caquetas corporativas, Carnetización
</v>
      </c>
      <c r="M26" s="18">
        <v>2</v>
      </c>
      <c r="N26" s="19">
        <v>3</v>
      </c>
      <c r="O26" s="19">
        <v>25</v>
      </c>
      <c r="P26" s="31">
        <f t="shared" si="1"/>
        <v>6</v>
      </c>
      <c r="Q26" s="31">
        <f t="shared" si="2"/>
        <v>150</v>
      </c>
      <c r="R26" s="38" t="str">
        <f t="shared" si="3"/>
        <v>M-6</v>
      </c>
      <c r="S26" s="40" t="str">
        <f t="shared" si="0"/>
        <v>II</v>
      </c>
      <c r="T26" s="42" t="str">
        <f t="shared" si="4"/>
        <v>No Aceptable o Aceptable Con Control Especifico</v>
      </c>
      <c r="U26" s="203"/>
      <c r="V26" s="142" t="str">
        <f>VLOOKUP(H26,Hoja1!A$2:G$444,6,0)</f>
        <v>Secuestros</v>
      </c>
      <c r="W26" s="20"/>
      <c r="X26" s="20"/>
      <c r="Y26" s="20"/>
      <c r="Z26" s="17"/>
      <c r="AA26" s="27" t="str">
        <f>VLOOKUP(H26,Hoja1!A$2:G$444,7,0)</f>
        <v>N/A</v>
      </c>
      <c r="AB26" s="20"/>
      <c r="AC26" s="206"/>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
      <c r="A27" s="278"/>
      <c r="B27" s="278"/>
      <c r="C27" s="206"/>
      <c r="D27" s="214"/>
      <c r="E27" s="217"/>
      <c r="F27" s="217"/>
      <c r="G27" s="142" t="str">
        <f>VLOOKUP(H27,Hoja1!A$1:G$444,2,0)</f>
        <v>LLUVIAS, GRANIZADA, HELADAS</v>
      </c>
      <c r="H27" s="29" t="s">
        <v>633</v>
      </c>
      <c r="I27" s="142" t="str">
        <f>VLOOKUP(H27,Hoja1!A$2:G$444,3,0)</f>
        <v>DERRUMBES, HIPOTERMIA, DAÑO EN INSTALACIONES</v>
      </c>
      <c r="J27" s="18"/>
      <c r="K27" s="142" t="str">
        <f>VLOOKUP(H27,Hoja1!A$2:G$444,4,0)</f>
        <v>Inspecciones planeadas e inspecciones no planeadas, procedimientos de programas de seguridad y salud en el trabajo</v>
      </c>
      <c r="L27" s="142" t="str">
        <f>VLOOKUP(H27,Hoja1!A$2:G$444,5,0)</f>
        <v>BRIGADAS DE EMERGENCIAS</v>
      </c>
      <c r="M27" s="18">
        <v>2</v>
      </c>
      <c r="N27" s="19">
        <v>2</v>
      </c>
      <c r="O27" s="19">
        <v>25</v>
      </c>
      <c r="P27" s="31">
        <f t="shared" si="1"/>
        <v>4</v>
      </c>
      <c r="Q27" s="31">
        <f t="shared" si="2"/>
        <v>100</v>
      </c>
      <c r="R27" s="38" t="str">
        <f t="shared" si="3"/>
        <v>B-4</v>
      </c>
      <c r="S27" s="40" t="str">
        <f t="shared" si="0"/>
        <v>III</v>
      </c>
      <c r="T27" s="42" t="str">
        <f t="shared" si="4"/>
        <v>Mejorable</v>
      </c>
      <c r="U27" s="203"/>
      <c r="V27" s="142" t="str">
        <f>VLOOKUP(H27,Hoja1!A$2:G$444,6,0)</f>
        <v>MUERTE</v>
      </c>
      <c r="W27" s="20"/>
      <c r="X27" s="20"/>
      <c r="Y27" s="20"/>
      <c r="Z27" s="17"/>
      <c r="AA27" s="27" t="str">
        <f>VLOOKUP(H27,Hoja1!A$2:G$444,7,0)</f>
        <v>ENTRENAMIENTO DE LA BRIGADA; DIVULGACIÓN DE PLAN DE EMERGENCIA</v>
      </c>
      <c r="AB27" s="20"/>
      <c r="AC27" s="206"/>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1.75" thickBot="1">
      <c r="A28" s="279"/>
      <c r="B28" s="279"/>
      <c r="C28" s="233"/>
      <c r="D28" s="234"/>
      <c r="E28" s="238"/>
      <c r="F28" s="238"/>
      <c r="G28" s="141" t="str">
        <f>VLOOKUP(H28,Hoja1!A$1:G$444,2,0)</f>
        <v>SISMOS, INCENDIOS, INUNDACIONES, TERREMOTOS, VENDAVALES, DERRUMBE</v>
      </c>
      <c r="H28" s="77" t="s">
        <v>62</v>
      </c>
      <c r="I28" s="141" t="str">
        <f>VLOOKUP(H28,Hoja1!A$2:G$444,3,0)</f>
        <v>SISMOS, INCENDIOS, INUNDACIONES, TERREMOTOS, VENDAVALES</v>
      </c>
      <c r="J28" s="23"/>
      <c r="K28" s="141" t="str">
        <f>VLOOKUP(H28,Hoja1!A$2:G$444,4,0)</f>
        <v>Inspecciones planeadas e inspecciones no planeadas, procedimientos de programas de seguridad y salud en el trabajo</v>
      </c>
      <c r="L28" s="141" t="str">
        <f>VLOOKUP(H28,Hoja1!A$2:G$444,5,0)</f>
        <v>BRIGADAS DE EMERGENCIAS</v>
      </c>
      <c r="M28" s="23">
        <v>2</v>
      </c>
      <c r="N28" s="24">
        <v>1</v>
      </c>
      <c r="O28" s="24">
        <v>100</v>
      </c>
      <c r="P28" s="78">
        <f t="shared" si="1"/>
        <v>2</v>
      </c>
      <c r="Q28" s="78">
        <f t="shared" si="2"/>
        <v>200</v>
      </c>
      <c r="R28" s="43" t="str">
        <f t="shared" si="3"/>
        <v>B-2</v>
      </c>
      <c r="S28" s="44" t="str">
        <f t="shared" si="0"/>
        <v>II</v>
      </c>
      <c r="T28" s="45" t="str">
        <f t="shared" si="4"/>
        <v>No Aceptable o Aceptable Con Control Especifico</v>
      </c>
      <c r="U28" s="204"/>
      <c r="V28" s="141" t="str">
        <f>VLOOKUP(H28,Hoja1!A$2:G$444,6,0)</f>
        <v>MUERTE</v>
      </c>
      <c r="W28" s="25"/>
      <c r="X28" s="25"/>
      <c r="Y28" s="25"/>
      <c r="Z28" s="21"/>
      <c r="AA28" s="79" t="str">
        <f>VLOOKUP(H28,Hoja1!A$2:G$444,7,0)</f>
        <v>ENTRENAMIENTO DE LA BRIGADA; DIVULGACIÓN DE PLAN DE EMERGENCIA</v>
      </c>
      <c r="AB28" s="25" t="s">
        <v>1225</v>
      </c>
      <c r="AC28" s="207"/>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sheetData>
  <mergeCells count="25">
    <mergeCell ref="J8:L9"/>
    <mergeCell ref="C2:D2"/>
    <mergeCell ref="E2:I2"/>
    <mergeCell ref="E3:I3"/>
    <mergeCell ref="C4:D4"/>
    <mergeCell ref="E4:I4"/>
    <mergeCell ref="E5:G5"/>
    <mergeCell ref="A8:A10"/>
    <mergeCell ref="B8:B10"/>
    <mergeCell ref="C8:F9"/>
    <mergeCell ref="G8:H9"/>
    <mergeCell ref="I8:I10"/>
    <mergeCell ref="M8:S9"/>
    <mergeCell ref="T8:T9"/>
    <mergeCell ref="U8:V9"/>
    <mergeCell ref="W8:AC9"/>
    <mergeCell ref="U11:U28"/>
    <mergeCell ref="AB11:AB13"/>
    <mergeCell ref="AC11:AC28"/>
    <mergeCell ref="A11:A28"/>
    <mergeCell ref="C11:C28"/>
    <mergeCell ref="D11:D28"/>
    <mergeCell ref="E11:E28"/>
    <mergeCell ref="F11:F28"/>
    <mergeCell ref="B11:B28"/>
  </mergeCells>
  <conditionalFormatting sqref="T1:T10 T29:T1048576">
    <cfRule type="containsText" priority="19" dxfId="8" operator="containsText" text="No Aceptable o Aceptable con Control Especifico">
      <formula>NOT(ISERROR(SEARCH("No Aceptable o Aceptable con Control Especifico",T1)))</formula>
    </cfRule>
    <cfRule type="containsText" priority="20" dxfId="10" operator="containsText" text="No Aceptable">
      <formula>NOT(ISERROR(SEARCH("No Aceptable",T1)))</formula>
    </cfRule>
    <cfRule type="containsText" priority="21" dxfId="9" operator="containsText" text="No Aceptable o Aceptable con Control Especifico">
      <formula>NOT(ISERROR(SEARCH("No Aceptable o Aceptable con Control Especifico",T1)))</formula>
    </cfRule>
  </conditionalFormatting>
  <conditionalFormatting sqref="S1:S10 S29:S1048576">
    <cfRule type="cellIs" priority="18" dxfId="8" operator="equal">
      <formula>"II"</formula>
    </cfRule>
  </conditionalFormatting>
  <conditionalFormatting sqref="O11:O28">
    <cfRule type="cellIs" priority="9" operator="equal" stopIfTrue="1">
      <formula>"10, 25, 50, 100"</formula>
    </cfRule>
  </conditionalFormatting>
  <conditionalFormatting sqref="S11:S28">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11:T28">
    <cfRule type="cellIs" priority="3" dxfId="3" operator="equal" stopIfTrue="1">
      <formula>"No Aceptable"</formula>
    </cfRule>
    <cfRule type="cellIs" priority="4" dxfId="2" operator="equal" stopIfTrue="1">
      <formula>"Aceptable"</formula>
    </cfRule>
  </conditionalFormatting>
  <conditionalFormatting sqref="T11:T28">
    <cfRule type="cellIs" priority="2" dxfId="1" operator="equal" stopIfTrue="1">
      <formula>"No Aceptable o Aceptable Con Control Especifico"</formula>
    </cfRule>
  </conditionalFormatting>
  <conditionalFormatting sqref="T11:T28">
    <cfRule type="containsText" priority="1" dxfId="0" operator="containsText" stopIfTrue="1" text="Mejorable">
      <formula>NOT(ISERROR(SEARCH("Mejorable",T11)))</formula>
    </cfRule>
  </conditionalFormatting>
  <dataValidations count="4">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28">
      <formula1>10</formula1>
      <formula2>100</formula2>
    </dataValidation>
    <dataValidation type="whole" allowBlank="1" showInputMessage="1" showErrorMessage="1" prompt="1 Esporadica (EE)_x000a_2 Ocasional (EO)_x000a_3 Frecuente (EF)_x000a_4 continua (EC)" sqref="N11:N28">
      <formula1>1</formula1>
      <formula2>4</formula2>
    </dataValidation>
    <dataValidation type="list" allowBlank="1" showInputMessage="1" showErrorMessage="1" sqref="E11">
      <formula1>Hoja2!$A$2:$A$81</formula1>
    </dataValidation>
    <dataValidation type="list" allowBlank="1" showInputMessage="1" showErrorMessage="1" sqref="H11:H28">
      <formula1>Hoja1!$A$2:$A$444</formula1>
    </dataValidation>
  </dataValidations>
  <printOptions/>
  <pageMargins left="0.7" right="0.7" top="0.75" bottom="0.75" header="0.3" footer="0.3"/>
  <pageSetup horizontalDpi="600" verticalDpi="600" orientation="portrait" scale="11" r:id="rId2"/>
  <colBreaks count="1" manualBreakCount="1">
    <brk id="29" max="16383"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48"/>
  <sheetViews>
    <sheetView showGridLines="0" view="pageBreakPreview" zoomScale="80" zoomScaleSheetLayoutView="80" workbookViewId="0" topLeftCell="A1">
      <selection activeCell="H11" sqref="H11"/>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260"/>
      <c r="D2" s="260"/>
      <c r="E2" s="261" t="s">
        <v>1236</v>
      </c>
      <c r="F2" s="262"/>
      <c r="G2" s="262"/>
      <c r="H2" s="262"/>
      <c r="I2" s="263"/>
      <c r="J2" s="9"/>
      <c r="K2" s="9"/>
      <c r="L2" s="9"/>
      <c r="M2" s="8"/>
      <c r="N2" s="8"/>
      <c r="O2" s="8"/>
      <c r="P2" s="8"/>
      <c r="Q2" s="8"/>
      <c r="R2" s="8"/>
      <c r="S2" s="8"/>
      <c r="T2" s="8"/>
      <c r="U2" s="9"/>
      <c r="V2" s="8"/>
      <c r="W2" s="8"/>
      <c r="X2" s="8"/>
      <c r="Y2" s="8"/>
      <c r="Z2" s="8"/>
      <c r="AA2" s="10"/>
    </row>
    <row r="3" spans="1:27" s="6" customFormat="1" ht="15" customHeight="1">
      <c r="A3" s="5"/>
      <c r="C3" s="11"/>
      <c r="D3" s="8"/>
      <c r="E3" s="264" t="s">
        <v>1240</v>
      </c>
      <c r="F3" s="265"/>
      <c r="G3" s="265"/>
      <c r="H3" s="265"/>
      <c r="I3" s="266"/>
      <c r="J3" s="9"/>
      <c r="K3" s="9"/>
      <c r="L3" s="9"/>
      <c r="M3" s="8"/>
      <c r="N3" s="8"/>
      <c r="O3" s="8"/>
      <c r="P3" s="8"/>
      <c r="Q3" s="8"/>
      <c r="R3" s="8"/>
      <c r="S3" s="8"/>
      <c r="T3" s="8"/>
      <c r="U3" s="9"/>
      <c r="V3" s="8"/>
      <c r="W3" s="8"/>
      <c r="X3" s="8"/>
      <c r="Y3" s="8"/>
      <c r="Z3" s="8"/>
      <c r="AA3" s="10"/>
    </row>
    <row r="4" spans="1:27" s="6" customFormat="1" ht="15" customHeight="1" thickBot="1">
      <c r="A4" s="5"/>
      <c r="C4" s="260"/>
      <c r="D4" s="260"/>
      <c r="E4" s="267" t="s">
        <v>1238</v>
      </c>
      <c r="F4" s="268"/>
      <c r="G4" s="268"/>
      <c r="H4" s="268"/>
      <c r="I4" s="269"/>
      <c r="J4" s="9"/>
      <c r="K4" s="9"/>
      <c r="L4" s="9"/>
      <c r="M4" s="8"/>
      <c r="N4" s="8"/>
      <c r="O4" s="8"/>
      <c r="P4" s="8"/>
      <c r="Q4" s="8"/>
      <c r="R4" s="8"/>
      <c r="S4" s="8"/>
      <c r="T4" s="8"/>
      <c r="U4" s="9"/>
      <c r="V4" s="8"/>
      <c r="W4" s="8"/>
      <c r="X4" s="8"/>
      <c r="Y4" s="8"/>
      <c r="Z4" s="8"/>
      <c r="AA4" s="10"/>
    </row>
    <row r="5" spans="1:27" s="6" customFormat="1" ht="11.25" customHeight="1">
      <c r="A5" s="5"/>
      <c r="C5" s="11"/>
      <c r="D5" s="8"/>
      <c r="E5" s="259"/>
      <c r="F5" s="259"/>
      <c r="G5" s="259"/>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250" t="s">
        <v>11</v>
      </c>
      <c r="B8" s="253" t="s">
        <v>12</v>
      </c>
      <c r="C8" s="256" t="s">
        <v>0</v>
      </c>
      <c r="D8" s="256"/>
      <c r="E8" s="256"/>
      <c r="F8" s="256"/>
      <c r="G8" s="247" t="s">
        <v>1</v>
      </c>
      <c r="H8" s="248"/>
      <c r="I8" s="257" t="s">
        <v>2</v>
      </c>
      <c r="J8" s="247" t="s">
        <v>3</v>
      </c>
      <c r="K8" s="247"/>
      <c r="L8" s="247"/>
      <c r="M8" s="247" t="s">
        <v>4</v>
      </c>
      <c r="N8" s="247"/>
      <c r="O8" s="247"/>
      <c r="P8" s="247"/>
      <c r="Q8" s="247"/>
      <c r="R8" s="247"/>
      <c r="S8" s="247"/>
      <c r="T8" s="247" t="s">
        <v>5</v>
      </c>
      <c r="U8" s="247" t="s">
        <v>6</v>
      </c>
      <c r="V8" s="248"/>
      <c r="W8" s="249" t="s">
        <v>7</v>
      </c>
      <c r="X8" s="249"/>
      <c r="Y8" s="249"/>
      <c r="Z8" s="249"/>
      <c r="AA8" s="249"/>
      <c r="AB8" s="249"/>
      <c r="AC8" s="249"/>
    </row>
    <row r="9" spans="1:29" ht="15.75" customHeight="1" thickBot="1">
      <c r="A9" s="251"/>
      <c r="B9" s="254"/>
      <c r="C9" s="256"/>
      <c r="D9" s="256"/>
      <c r="E9" s="256"/>
      <c r="F9" s="256"/>
      <c r="G9" s="248"/>
      <c r="H9" s="248"/>
      <c r="I9" s="257"/>
      <c r="J9" s="247"/>
      <c r="K9" s="247"/>
      <c r="L9" s="247"/>
      <c r="M9" s="247"/>
      <c r="N9" s="247"/>
      <c r="O9" s="247"/>
      <c r="P9" s="247"/>
      <c r="Q9" s="247"/>
      <c r="R9" s="247"/>
      <c r="S9" s="247"/>
      <c r="T9" s="248"/>
      <c r="U9" s="248"/>
      <c r="V9" s="248"/>
      <c r="W9" s="249"/>
      <c r="X9" s="249"/>
      <c r="Y9" s="249"/>
      <c r="Z9" s="249"/>
      <c r="AA9" s="249"/>
      <c r="AB9" s="249"/>
      <c r="AC9" s="249"/>
    </row>
    <row r="10" spans="1:276" s="13" customFormat="1" ht="39" thickBot="1">
      <c r="A10" s="252"/>
      <c r="B10" s="255"/>
      <c r="C10" s="26" t="s">
        <v>13</v>
      </c>
      <c r="D10" s="26" t="s">
        <v>14</v>
      </c>
      <c r="E10" s="26" t="s">
        <v>1077</v>
      </c>
      <c r="F10" s="26" t="s">
        <v>15</v>
      </c>
      <c r="G10" s="26" t="s">
        <v>16</v>
      </c>
      <c r="H10" s="26" t="s">
        <v>17</v>
      </c>
      <c r="I10" s="257"/>
      <c r="J10" s="26" t="s">
        <v>18</v>
      </c>
      <c r="K10" s="26" t="s">
        <v>19</v>
      </c>
      <c r="L10" s="26" t="s">
        <v>20</v>
      </c>
      <c r="M10" s="26" t="s">
        <v>21</v>
      </c>
      <c r="N10" s="26" t="s">
        <v>22</v>
      </c>
      <c r="O10" s="26" t="s">
        <v>37</v>
      </c>
      <c r="P10" s="26" t="s">
        <v>36</v>
      </c>
      <c r="Q10" s="26" t="s">
        <v>23</v>
      </c>
      <c r="R10" s="26" t="s">
        <v>38</v>
      </c>
      <c r="S10" s="26" t="s">
        <v>24</v>
      </c>
      <c r="T10" s="26" t="s">
        <v>25</v>
      </c>
      <c r="U10" s="26" t="s">
        <v>39</v>
      </c>
      <c r="V10" s="26" t="s">
        <v>26</v>
      </c>
      <c r="W10" s="26" t="s">
        <v>8</v>
      </c>
      <c r="X10" s="26" t="s">
        <v>9</v>
      </c>
      <c r="Y10" s="26" t="s">
        <v>10</v>
      </c>
      <c r="Z10" s="26" t="s">
        <v>31</v>
      </c>
      <c r="AA10" s="26" t="s">
        <v>27</v>
      </c>
      <c r="AB10" s="26" t="s">
        <v>28</v>
      </c>
      <c r="AC10" s="26"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38.25">
      <c r="A11" s="277" t="s">
        <v>1230</v>
      </c>
      <c r="B11" s="277" t="s">
        <v>1186</v>
      </c>
      <c r="C11" s="211" t="str">
        <f>VLOOKUP(E11,Hoja2!A$2:C$81,2,0)</f>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
      <c r="D11" s="213" t="str">
        <f>VLOOKUP(E11,Hoja2!A$2:C$81,3,0)</f>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
      <c r="E11" s="216" t="s">
        <v>1038</v>
      </c>
      <c r="F11" s="216" t="s">
        <v>1187</v>
      </c>
      <c r="G11" s="72" t="str">
        <f>VLOOKUP(H11,Hoja1!A$1:G$444,2,0)</f>
        <v>Modeduras</v>
      </c>
      <c r="H11" s="37" t="s">
        <v>79</v>
      </c>
      <c r="I11" s="72" t="str">
        <f>VLOOKUP(H11,Hoja1!A$2:G$444,3,0)</f>
        <v>Lesiones, tejidos, muerte, enfermedades infectocontagiosas</v>
      </c>
      <c r="J11" s="71"/>
      <c r="K11" s="72" t="str">
        <f>VLOOKUP(H11,Hoja1!A$2:G$444,4,0)</f>
        <v>N/A</v>
      </c>
      <c r="L11" s="72" t="str">
        <f>VLOOKUP(H11,Hoja1!A$2:G$444,5,0)</f>
        <v>N/A</v>
      </c>
      <c r="M11" s="71">
        <v>2</v>
      </c>
      <c r="N11" s="73">
        <v>2</v>
      </c>
      <c r="O11" s="73">
        <v>25</v>
      </c>
      <c r="P11" s="73">
        <f>M11*N11</f>
        <v>4</v>
      </c>
      <c r="Q11" s="73">
        <f>O11*P11</f>
        <v>100</v>
      </c>
      <c r="R11" s="37" t="str">
        <f>IF(P11=40,"MA-40",IF(P11=30,"MA-30",IF(P11=20,"A-20",IF(P11=10,"A-10",IF(P11=24,"MA-24",IF(P11=18,"A-18",IF(P11=12,"A-12",IF(P11=6,"M-6",IF(P11=8,"M-8",IF(P11=6,"M-6",IF(P11=4,"B-4",IF(P11=2,"B-2",))))))))))))</f>
        <v>B-4</v>
      </c>
      <c r="S11" s="39" t="str">
        <f aca="true" t="shared" si="0" ref="S11:S29">IF(Q11&lt;=20,"IV",IF(Q11&lt;=120,"III",IF(Q11&lt;=500,"II",IF(Q11&lt;=4000,"I"))))</f>
        <v>III</v>
      </c>
      <c r="T11" s="41" t="str">
        <f>IF(S11=0,"",IF(S11="IV","Aceptable",IF(S11="III","Mejorable",IF(S11="II","No Aceptable o Aceptable Con Control Especifico",IF(S11="I","No Aceptable","")))))</f>
        <v>Mejorable</v>
      </c>
      <c r="U11" s="212">
        <v>3</v>
      </c>
      <c r="V11" s="72" t="str">
        <f>VLOOKUP(H11,Hoja1!A$2:G$444,6,0)</f>
        <v>Posibles enfermedades</v>
      </c>
      <c r="W11" s="74"/>
      <c r="X11" s="74"/>
      <c r="Y11" s="74"/>
      <c r="Z11" s="75"/>
      <c r="AA11" s="75" t="str">
        <f>VLOOKUP(H11,Hoja1!A$2:G$444,7,0)</f>
        <v xml:space="preserve">Riesgo Biológico, Autocuidado y/o Uso y manejo adecuado de E.P.P.
</v>
      </c>
      <c r="AB11" s="212" t="s">
        <v>1215</v>
      </c>
      <c r="AC11" s="211" t="s">
        <v>1190</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278"/>
      <c r="B12" s="278"/>
      <c r="C12" s="206"/>
      <c r="D12" s="214"/>
      <c r="E12" s="217"/>
      <c r="F12" s="217"/>
      <c r="G12" s="142" t="str">
        <f>VLOOKUP(H12,Hoja1!A$1:G$444,2,0)</f>
        <v>Bacteria</v>
      </c>
      <c r="H12" s="29" t="s">
        <v>108</v>
      </c>
      <c r="I12" s="142" t="str">
        <f>VLOOKUP(H12,Hoja1!A$2:G$444,3,0)</f>
        <v>Infecciones producidas por Bacterianas</v>
      </c>
      <c r="J12" s="18"/>
      <c r="K12" s="142" t="str">
        <f>VLOOKUP(H12,Hoja1!A$2:G$444,4,0)</f>
        <v>Inspecciones planeadas e inspecciones no planeadas, procedimientos de programas de seguridad y salud en el trabajo</v>
      </c>
      <c r="L12" s="142" t="str">
        <f>VLOOKUP(H12,Hoja1!A$2:G$444,5,0)</f>
        <v>Programa de vacunación, bota pantalon, overol, guantes, tapabocas, mascarillas con filtos</v>
      </c>
      <c r="M12" s="18">
        <v>2</v>
      </c>
      <c r="N12" s="19">
        <v>3</v>
      </c>
      <c r="O12" s="19">
        <v>10</v>
      </c>
      <c r="P12" s="31">
        <f aca="true" t="shared" si="1" ref="P12:P29">M12*N12</f>
        <v>6</v>
      </c>
      <c r="Q12" s="31">
        <f aca="true" t="shared" si="2" ref="Q12:Q29">O12*P12</f>
        <v>60</v>
      </c>
      <c r="R12" s="38" t="str">
        <f aca="true" t="shared" si="3" ref="R12:R29">IF(P12=40,"MA-40",IF(P12=30,"MA-30",IF(P12=20,"A-20",IF(P12=10,"A-10",IF(P12=24,"MA-24",IF(P12=18,"A-18",IF(P12=12,"A-12",IF(P12=6,"M-6",IF(P12=8,"M-8",IF(P12=6,"M-6",IF(P12=4,"B-4",IF(P12=2,"B-2",))))))))))))</f>
        <v>M-6</v>
      </c>
      <c r="S12" s="40" t="str">
        <f t="shared" si="0"/>
        <v>III</v>
      </c>
      <c r="T12" s="42" t="str">
        <f aca="true" t="shared" si="4" ref="T12:T29">IF(S12=0,"",IF(S12="IV","Aceptable",IF(S12="III","Mejorable",IF(S12="II","No Aceptable o Aceptable Con Control Especifico",IF(S12="I","No Aceptable","")))))</f>
        <v>Mejorable</v>
      </c>
      <c r="U12" s="203"/>
      <c r="V12" s="142" t="str">
        <f>VLOOKUP(H12,Hoja1!A$2:G$444,6,0)</f>
        <v xml:space="preserve">Enfermedades Infectocontagiosas
</v>
      </c>
      <c r="W12" s="20"/>
      <c r="X12" s="20"/>
      <c r="Y12" s="20"/>
      <c r="Z12" s="17"/>
      <c r="AA12" s="27" t="str">
        <f>VLOOKUP(H12,Hoja1!A$2:G$444,7,0)</f>
        <v xml:space="preserve">Riesgo Biológico, Autocuidado y/o Uso y manejo adecuado de E.P.P.
</v>
      </c>
      <c r="AB12" s="203"/>
      <c r="AC12" s="206"/>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278"/>
      <c r="B13" s="278"/>
      <c r="C13" s="206"/>
      <c r="D13" s="214"/>
      <c r="E13" s="217"/>
      <c r="F13" s="217"/>
      <c r="G13" s="142" t="str">
        <f>VLOOKUP(H13,Hoja1!A$1:G$444,2,0)</f>
        <v>Virus</v>
      </c>
      <c r="H13" s="29" t="s">
        <v>120</v>
      </c>
      <c r="I13" s="142" t="str">
        <f>VLOOKUP(H13,Hoja1!A$2:G$444,3,0)</f>
        <v>Infecciones Virales</v>
      </c>
      <c r="J13" s="18"/>
      <c r="K13" s="142" t="str">
        <f>VLOOKUP(H13,Hoja1!A$2:G$444,4,0)</f>
        <v>Inspecciones planeadas e inspecciones no planeadas, procedimientos de programas de seguridad y salud en el trabajo</v>
      </c>
      <c r="L13" s="142" t="str">
        <f>VLOOKUP(H13,Hoja1!A$2:G$444,5,0)</f>
        <v>Programa de vacunación, bota pantalon, overol, guantes, tapabocas, mascarillas con filtos</v>
      </c>
      <c r="M13" s="18">
        <v>2</v>
      </c>
      <c r="N13" s="19">
        <v>3</v>
      </c>
      <c r="O13" s="19">
        <v>10</v>
      </c>
      <c r="P13" s="31">
        <f t="shared" si="1"/>
        <v>6</v>
      </c>
      <c r="Q13" s="31">
        <f t="shared" si="2"/>
        <v>60</v>
      </c>
      <c r="R13" s="38" t="str">
        <f t="shared" si="3"/>
        <v>M-6</v>
      </c>
      <c r="S13" s="40" t="str">
        <f t="shared" si="0"/>
        <v>III</v>
      </c>
      <c r="T13" s="42" t="str">
        <f t="shared" si="4"/>
        <v>Mejorable</v>
      </c>
      <c r="U13" s="203"/>
      <c r="V13" s="142" t="str">
        <f>VLOOKUP(H13,Hoja1!A$2:G$444,6,0)</f>
        <v xml:space="preserve">Enfermedades Infectocontagiosas
</v>
      </c>
      <c r="W13" s="20"/>
      <c r="X13" s="20"/>
      <c r="Y13" s="20"/>
      <c r="Z13" s="17"/>
      <c r="AA13" s="27" t="str">
        <f>VLOOKUP(H13,Hoja1!A$2:G$444,7,0)</f>
        <v xml:space="preserve">Riesgo Biológico, Autocuidado y/o Uso y manejo adecuado de E.P.P.
</v>
      </c>
      <c r="AB13" s="205"/>
      <c r="AC13" s="206"/>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278"/>
      <c r="B14" s="278"/>
      <c r="C14" s="206"/>
      <c r="D14" s="214"/>
      <c r="E14" s="217"/>
      <c r="F14" s="217"/>
      <c r="G14" s="142" t="str">
        <f>VLOOKUP(H14,Hoja1!A$1:G$444,2,0)</f>
        <v>INFRAROJA, ULTRAVIOLETA, VISIBLE, RADIOFRECUENCIA, MICROONDAS, LASER</v>
      </c>
      <c r="H14" s="29" t="s">
        <v>67</v>
      </c>
      <c r="I14" s="142" t="str">
        <f>VLOOKUP(H14,Hoja1!A$2:G$444,3,0)</f>
        <v>CÁNCER, LESIONES DÉRMICAS Y OCULARES</v>
      </c>
      <c r="J14" s="18"/>
      <c r="K14" s="142" t="str">
        <f>VLOOKUP(H14,Hoja1!A$2:G$444,4,0)</f>
        <v>Inspecciones planeadas e inspecciones no planeadas, procedimientos de programas de seguridad y salud en el trabajo</v>
      </c>
      <c r="L14" s="142" t="str">
        <f>VLOOKUP(H14,Hoja1!A$2:G$444,5,0)</f>
        <v>PROGRAMA BLOQUEADOR SOLAR</v>
      </c>
      <c r="M14" s="18">
        <v>2</v>
      </c>
      <c r="N14" s="19">
        <v>3</v>
      </c>
      <c r="O14" s="19">
        <v>10</v>
      </c>
      <c r="P14" s="31">
        <f t="shared" si="1"/>
        <v>6</v>
      </c>
      <c r="Q14" s="31">
        <f t="shared" si="2"/>
        <v>60</v>
      </c>
      <c r="R14" s="38" t="str">
        <f t="shared" si="3"/>
        <v>M-6</v>
      </c>
      <c r="S14" s="40" t="str">
        <f t="shared" si="0"/>
        <v>III</v>
      </c>
      <c r="T14" s="42" t="str">
        <f t="shared" si="4"/>
        <v>Mejorable</v>
      </c>
      <c r="U14" s="203"/>
      <c r="V14" s="142" t="str">
        <f>VLOOKUP(H14,Hoja1!A$2:G$444,6,0)</f>
        <v>CÁNCER</v>
      </c>
      <c r="W14" s="20"/>
      <c r="X14" s="20"/>
      <c r="Y14" s="20"/>
      <c r="Z14" s="17"/>
      <c r="AA14" s="27" t="str">
        <f>VLOOKUP(H14,Hoja1!A$2:G$444,7,0)</f>
        <v>N/A</v>
      </c>
      <c r="AB14" s="20"/>
      <c r="AC14" s="206"/>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
      <c r="A15" s="278"/>
      <c r="B15" s="278"/>
      <c r="C15" s="206"/>
      <c r="D15" s="214"/>
      <c r="E15" s="217"/>
      <c r="F15" s="217"/>
      <c r="G15" s="142" t="str">
        <f>VLOOKUP(H15,Hoja1!A$1:G$444,2,0)</f>
        <v>MAQUINARIA O EQUIPO</v>
      </c>
      <c r="H15" s="29" t="s">
        <v>164</v>
      </c>
      <c r="I15" s="142" t="str">
        <f>VLOOKUP(H15,Hoja1!A$2:G$444,3,0)</f>
        <v>SORDERA, ESTRÉS, HIPOACUSIA, CEFALA,IRRITABILIDAD</v>
      </c>
      <c r="J15" s="18"/>
      <c r="K15" s="142" t="str">
        <f>VLOOKUP(H15,Hoja1!A$2:G$444,4,0)</f>
        <v>Inspecciones planeadas e inspecciones no planeadas, procedimientos de programas de seguridad y salud en el trabajo</v>
      </c>
      <c r="L15" s="142" t="str">
        <f>VLOOKUP(H15,Hoja1!A$2:G$444,5,0)</f>
        <v>PVE RUIDO</v>
      </c>
      <c r="M15" s="18">
        <v>2</v>
      </c>
      <c r="N15" s="19">
        <v>2</v>
      </c>
      <c r="O15" s="19">
        <v>10</v>
      </c>
      <c r="P15" s="31">
        <f t="shared" si="1"/>
        <v>4</v>
      </c>
      <c r="Q15" s="31">
        <f t="shared" si="2"/>
        <v>40</v>
      </c>
      <c r="R15" s="38" t="str">
        <f t="shared" si="3"/>
        <v>B-4</v>
      </c>
      <c r="S15" s="40" t="str">
        <f t="shared" si="0"/>
        <v>III</v>
      </c>
      <c r="T15" s="42" t="str">
        <f t="shared" si="4"/>
        <v>Mejorable</v>
      </c>
      <c r="U15" s="203"/>
      <c r="V15" s="142" t="str">
        <f>VLOOKUP(H15,Hoja1!A$2:G$444,6,0)</f>
        <v>SORDERA</v>
      </c>
      <c r="W15" s="20"/>
      <c r="X15" s="20"/>
      <c r="Y15" s="20"/>
      <c r="Z15" s="17"/>
      <c r="AA15" s="27" t="str">
        <f>VLOOKUP(H15,Hoja1!A$2:G$444,7,0)</f>
        <v>USO DE EPP</v>
      </c>
      <c r="AB15" s="20"/>
      <c r="AC15" s="206"/>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
      <c r="A16" s="278"/>
      <c r="B16" s="278"/>
      <c r="C16" s="206"/>
      <c r="D16" s="214"/>
      <c r="E16" s="217"/>
      <c r="F16" s="217"/>
      <c r="G16" s="142" t="str">
        <f>VLOOKUP(H16,Hoja1!A$1:G$444,2,0)</f>
        <v>ENERGÍA TÉRMICA, CAMBIO DE TEMPERATURA DURANTE LOS RECORRIDOS</v>
      </c>
      <c r="H16" s="29" t="s">
        <v>170</v>
      </c>
      <c r="I16" s="142" t="str">
        <f>VLOOKUP(H16,Hoja1!A$2:G$444,3,0)</f>
        <v xml:space="preserve"> GOLPE DE CALOR,  DESHIDRATACIÓN</v>
      </c>
      <c r="J16" s="18"/>
      <c r="K16" s="142" t="str">
        <f>VLOOKUP(H16,Hoja1!A$2:G$444,4,0)</f>
        <v>Inspecciones planeadas e inspecciones no planeadas, procedimientos de programas de seguridad y salud en el trabajo</v>
      </c>
      <c r="L16" s="142" t="str">
        <f>VLOOKUP(H16,Hoja1!A$2:G$444,5,0)</f>
        <v>NO OBSERVADO</v>
      </c>
      <c r="M16" s="18">
        <v>2</v>
      </c>
      <c r="N16" s="19">
        <v>2</v>
      </c>
      <c r="O16" s="19">
        <v>10</v>
      </c>
      <c r="P16" s="31">
        <f t="shared" si="1"/>
        <v>4</v>
      </c>
      <c r="Q16" s="31">
        <f t="shared" si="2"/>
        <v>40</v>
      </c>
      <c r="R16" s="38" t="str">
        <f t="shared" si="3"/>
        <v>B-4</v>
      </c>
      <c r="S16" s="40" t="str">
        <f t="shared" si="0"/>
        <v>III</v>
      </c>
      <c r="T16" s="42" t="str">
        <f t="shared" si="4"/>
        <v>Mejorable</v>
      </c>
      <c r="U16" s="203"/>
      <c r="V16" s="142" t="str">
        <f>VLOOKUP(H16,Hoja1!A$2:G$444,6,0)</f>
        <v>CÁNCER DE PIEL</v>
      </c>
      <c r="W16" s="20"/>
      <c r="X16" s="20"/>
      <c r="Y16" s="20"/>
      <c r="Z16" s="17"/>
      <c r="AA16" s="27" t="str">
        <f>VLOOKUP(H16,Hoja1!A$2:G$444,7,0)</f>
        <v>N/A</v>
      </c>
      <c r="AB16" s="20"/>
      <c r="AC16" s="206"/>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278"/>
      <c r="B17" s="278"/>
      <c r="C17" s="206"/>
      <c r="D17" s="214"/>
      <c r="E17" s="217"/>
      <c r="F17" s="217"/>
      <c r="G17" s="142" t="str">
        <f>VLOOKUP(H17,Hoja1!A$1:G$444,2,0)</f>
        <v>ENERGÍA TÉRMICA, CAMBIO DE TEMPERATURA DURANTE LOS RECORRIDOS</v>
      </c>
      <c r="H17" s="29" t="s">
        <v>174</v>
      </c>
      <c r="I17" s="142" t="str">
        <f>VLOOKUP(H17,Hoja1!A$2:G$444,3,0)</f>
        <v xml:space="preserve"> HIPOTERMIA</v>
      </c>
      <c r="J17" s="18"/>
      <c r="K17" s="142" t="str">
        <f>VLOOKUP(H17,Hoja1!A$2:G$444,4,0)</f>
        <v>Inspecciones planeadas e inspecciones no planeadas, procedimientos de programas de seguridad y salud en el trabajo</v>
      </c>
      <c r="L17" s="142" t="str">
        <f>VLOOKUP(H17,Hoja1!A$2:G$444,5,0)</f>
        <v>EPP OVEROLES TERMICOS</v>
      </c>
      <c r="M17" s="18">
        <v>2</v>
      </c>
      <c r="N17" s="19">
        <v>2</v>
      </c>
      <c r="O17" s="19">
        <v>10</v>
      </c>
      <c r="P17" s="31">
        <f t="shared" si="1"/>
        <v>4</v>
      </c>
      <c r="Q17" s="31">
        <f t="shared" si="2"/>
        <v>40</v>
      </c>
      <c r="R17" s="38" t="str">
        <f t="shared" si="3"/>
        <v>B-4</v>
      </c>
      <c r="S17" s="40" t="str">
        <f t="shared" si="0"/>
        <v>III</v>
      </c>
      <c r="T17" s="42" t="str">
        <f t="shared" si="4"/>
        <v>Mejorable</v>
      </c>
      <c r="U17" s="203"/>
      <c r="V17" s="142" t="str">
        <f>VLOOKUP(H17,Hoja1!A$2:G$444,6,0)</f>
        <v xml:space="preserve"> HIPOTERMIA</v>
      </c>
      <c r="W17" s="20"/>
      <c r="X17" s="20"/>
      <c r="Y17" s="20"/>
      <c r="Z17" s="17"/>
      <c r="AA17" s="27" t="str">
        <f>VLOOKUP(H17,Hoja1!A$2:G$444,7,0)</f>
        <v>N/A</v>
      </c>
      <c r="AB17" s="20"/>
      <c r="AC17" s="206"/>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
      <c r="A18" s="278"/>
      <c r="B18" s="278"/>
      <c r="C18" s="206"/>
      <c r="D18" s="214"/>
      <c r="E18" s="217"/>
      <c r="F18" s="217"/>
      <c r="G18" s="142" t="str">
        <f>VLOOKUP(H18,Hoja1!A$1:G$444,2,0)</f>
        <v>MATERIAL PARTICULADO</v>
      </c>
      <c r="H18" s="29" t="s">
        <v>269</v>
      </c>
      <c r="I18" s="142" t="str">
        <f>VLOOKUP(H18,Hoja1!A$2:G$444,3,0)</f>
        <v>NEUMOCONIOSIS, BRONQUITIS, ASMA, SILICOSIS</v>
      </c>
      <c r="J18" s="18"/>
      <c r="K18" s="142" t="str">
        <f>VLOOKUP(H18,Hoja1!A$2:G$444,4,0)</f>
        <v>Inspecciones planeadas e inspecciones no planeadas, procedimientos de programas de seguridad y salud en el trabajo</v>
      </c>
      <c r="L18" s="142" t="str">
        <f>VLOOKUP(H18,Hoja1!A$2:G$444,5,0)</f>
        <v>EPP MASCARILLAS Y FILTROS</v>
      </c>
      <c r="M18" s="18">
        <v>2</v>
      </c>
      <c r="N18" s="19">
        <v>3</v>
      </c>
      <c r="O18" s="19">
        <v>10</v>
      </c>
      <c r="P18" s="31">
        <f t="shared" si="1"/>
        <v>6</v>
      </c>
      <c r="Q18" s="31">
        <f t="shared" si="2"/>
        <v>60</v>
      </c>
      <c r="R18" s="38" t="str">
        <f t="shared" si="3"/>
        <v>M-6</v>
      </c>
      <c r="S18" s="40" t="str">
        <f t="shared" si="0"/>
        <v>III</v>
      </c>
      <c r="T18" s="42" t="str">
        <f t="shared" si="4"/>
        <v>Mejorable</v>
      </c>
      <c r="U18" s="203"/>
      <c r="V18" s="142" t="str">
        <f>VLOOKUP(H18,Hoja1!A$2:G$444,6,0)</f>
        <v>NEUMOCONIOSIS</v>
      </c>
      <c r="W18" s="20"/>
      <c r="X18" s="20"/>
      <c r="Y18" s="20"/>
      <c r="Z18" s="17"/>
      <c r="AA18" s="27" t="str">
        <f>VLOOKUP(H18,Hoja1!A$2:G$444,7,0)</f>
        <v>USO Y MANEJO DE LOS EPP</v>
      </c>
      <c r="AB18" s="20"/>
      <c r="AC18" s="206"/>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15">
      <c r="A19" s="278"/>
      <c r="B19" s="278"/>
      <c r="C19" s="206"/>
      <c r="D19" s="214"/>
      <c r="E19" s="217"/>
      <c r="F19" s="217"/>
      <c r="G19" s="142" t="str">
        <f>VLOOKUP(H19,Hoja1!A$1:G$444,2,0)</f>
        <v>NATURALEZA DE LA TAREA</v>
      </c>
      <c r="H19" s="29" t="s">
        <v>76</v>
      </c>
      <c r="I19" s="142" t="str">
        <f>VLOOKUP(H19,Hoja1!A$2:G$444,3,0)</f>
        <v>ESTRÉS,  TRANSTORNOS DEL SUEÑO</v>
      </c>
      <c r="J19" s="18"/>
      <c r="K19" s="142" t="str">
        <f>VLOOKUP(H19,Hoja1!A$2:G$444,4,0)</f>
        <v>N/A</v>
      </c>
      <c r="L19" s="142" t="str">
        <f>VLOOKUP(H19,Hoja1!A$2:G$444,5,0)</f>
        <v>PVE PSICOSOCIAL</v>
      </c>
      <c r="M19" s="18">
        <v>2</v>
      </c>
      <c r="N19" s="19">
        <v>2</v>
      </c>
      <c r="O19" s="19">
        <v>10</v>
      </c>
      <c r="P19" s="31">
        <f t="shared" si="1"/>
        <v>4</v>
      </c>
      <c r="Q19" s="31">
        <f t="shared" si="2"/>
        <v>40</v>
      </c>
      <c r="R19" s="38" t="str">
        <f t="shared" si="3"/>
        <v>B-4</v>
      </c>
      <c r="S19" s="40" t="str">
        <f t="shared" si="0"/>
        <v>III</v>
      </c>
      <c r="T19" s="42" t="str">
        <f t="shared" si="4"/>
        <v>Mejorable</v>
      </c>
      <c r="U19" s="203"/>
      <c r="V19" s="142" t="str">
        <f>VLOOKUP(H19,Hoja1!A$2:G$444,6,0)</f>
        <v>ESTRÉS</v>
      </c>
      <c r="W19" s="20"/>
      <c r="X19" s="20"/>
      <c r="Y19" s="20"/>
      <c r="Z19" s="17"/>
      <c r="AA19" s="27" t="str">
        <f>VLOOKUP(H19,Hoja1!A$2:G$444,7,0)</f>
        <v>N/A</v>
      </c>
      <c r="AB19" s="20"/>
      <c r="AC19" s="206"/>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
      <c r="A20" s="278"/>
      <c r="B20" s="278"/>
      <c r="C20" s="206"/>
      <c r="D20" s="214"/>
      <c r="E20" s="217"/>
      <c r="F20" s="217"/>
      <c r="G20" s="142" t="str">
        <f>VLOOKUP(H20,Hoja1!A$1:G$444,2,0)</f>
        <v>Forzadas, Prolongadas</v>
      </c>
      <c r="H20" s="29" t="s">
        <v>40</v>
      </c>
      <c r="I20" s="142" t="str">
        <f>VLOOKUP(H20,Hoja1!A$2:G$444,3,0)</f>
        <v xml:space="preserve">Lesiones osteomusculares, lesiones osteoarticulares
</v>
      </c>
      <c r="J20" s="18"/>
      <c r="K20" s="142" t="str">
        <f>VLOOKUP(H20,Hoja1!A$2:G$444,4,0)</f>
        <v>Inspecciones planeadas e inspecciones no planeadas, procedimientos de programas de seguridad y salud en el trabajo</v>
      </c>
      <c r="L20" s="142" t="str">
        <f>VLOOKUP(H20,Hoja1!A$2:G$444,5,0)</f>
        <v>PVE Biomecánico, programa pausas activas, exámenes periódicos, recomendaciones, control de posturas</v>
      </c>
      <c r="M20" s="18">
        <v>2</v>
      </c>
      <c r="N20" s="19">
        <v>3</v>
      </c>
      <c r="O20" s="19">
        <v>25</v>
      </c>
      <c r="P20" s="31">
        <f t="shared" si="1"/>
        <v>6</v>
      </c>
      <c r="Q20" s="31">
        <f t="shared" si="2"/>
        <v>150</v>
      </c>
      <c r="R20" s="38" t="str">
        <f t="shared" si="3"/>
        <v>M-6</v>
      </c>
      <c r="S20" s="40" t="str">
        <f t="shared" si="0"/>
        <v>II</v>
      </c>
      <c r="T20" s="42" t="str">
        <f t="shared" si="4"/>
        <v>No Aceptable o Aceptable Con Control Especifico</v>
      </c>
      <c r="U20" s="203"/>
      <c r="V20" s="142" t="str">
        <f>VLOOKUP(H20,Hoja1!A$2:G$444,6,0)</f>
        <v>Enfermedades Osteomusculares</v>
      </c>
      <c r="W20" s="20"/>
      <c r="X20" s="20"/>
      <c r="Y20" s="20"/>
      <c r="Z20" s="17"/>
      <c r="AA20" s="27" t="str">
        <f>VLOOKUP(H20,Hoja1!A$2:G$444,7,0)</f>
        <v>Prevención en lesiones osteomusculares, líderes de pausas activas</v>
      </c>
      <c r="AB20" s="20"/>
      <c r="AC20" s="206"/>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40.5">
      <c r="A21" s="278"/>
      <c r="B21" s="278"/>
      <c r="C21" s="206"/>
      <c r="D21" s="214"/>
      <c r="E21" s="217"/>
      <c r="F21" s="217"/>
      <c r="G21" s="142" t="str">
        <f>VLOOKUP(H21,Hoja1!A$1:G$444,2,0)</f>
        <v>Movimientos repetitivos, Miembros Superiores</v>
      </c>
      <c r="H21" s="29" t="s">
        <v>47</v>
      </c>
      <c r="I21" s="142" t="str">
        <f>VLOOKUP(H21,Hoja1!A$2:G$444,3,0)</f>
        <v>Lesiones Musculoesqueléticas</v>
      </c>
      <c r="J21" s="18"/>
      <c r="K21" s="142" t="str">
        <f>VLOOKUP(H21,Hoja1!A$2:G$444,4,0)</f>
        <v>N/A</v>
      </c>
      <c r="L21" s="142" t="str">
        <f>VLOOKUP(H21,Hoja1!A$2:G$444,5,0)</f>
        <v>PVE BIomécanico, programa pausas activas, examenes periódicos, recomendaicones, control de posturas</v>
      </c>
      <c r="M21" s="18">
        <v>2</v>
      </c>
      <c r="N21" s="19">
        <v>3</v>
      </c>
      <c r="O21" s="19">
        <v>25</v>
      </c>
      <c r="P21" s="31">
        <f t="shared" si="1"/>
        <v>6</v>
      </c>
      <c r="Q21" s="31">
        <f t="shared" si="2"/>
        <v>150</v>
      </c>
      <c r="R21" s="38" t="str">
        <f t="shared" si="3"/>
        <v>M-6</v>
      </c>
      <c r="S21" s="40" t="str">
        <f t="shared" si="0"/>
        <v>II</v>
      </c>
      <c r="T21" s="42" t="str">
        <f t="shared" si="4"/>
        <v>No Aceptable o Aceptable Con Control Especifico</v>
      </c>
      <c r="U21" s="203"/>
      <c r="V21" s="142" t="str">
        <f>VLOOKUP(H21,Hoja1!A$2:G$444,6,0)</f>
        <v>Enfermedades musculoesqueleticas</v>
      </c>
      <c r="W21" s="20"/>
      <c r="X21" s="20"/>
      <c r="Y21" s="20"/>
      <c r="Z21" s="17"/>
      <c r="AA21" s="27" t="str">
        <f>VLOOKUP(H21,Hoja1!A$2:G$444,7,0)</f>
        <v>Prevención en lesiones osteomusculares, líderes de pausas activas</v>
      </c>
      <c r="AB21" s="20"/>
      <c r="AC21" s="206"/>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
      <c r="A22" s="278"/>
      <c r="B22" s="278"/>
      <c r="C22" s="206"/>
      <c r="D22" s="214"/>
      <c r="E22" s="217"/>
      <c r="F22" s="217"/>
      <c r="G22" s="142" t="str">
        <f>VLOOKUP(H22,Hoja1!A$1:G$444,2,0)</f>
        <v>Atropellamiento, Envestir</v>
      </c>
      <c r="H22" s="29" t="s">
        <v>1194</v>
      </c>
      <c r="I22" s="142" t="str">
        <f>VLOOKUP(H22,Hoja1!A$2:G$444,3,0)</f>
        <v>Lesiones, pérdidas materiales, muerte</v>
      </c>
      <c r="J22" s="18"/>
      <c r="K22" s="142" t="str">
        <f>VLOOKUP(H22,Hoja1!A$2:G$444,4,0)</f>
        <v>Inspecciones planeadas e inspecciones no planeadas, procedimientos de programas de seguridad y salud en el trabajo</v>
      </c>
      <c r="L22" s="142" t="str">
        <f>VLOOKUP(H22,Hoja1!A$2:G$444,5,0)</f>
        <v>Programa de seguridad vial, señalización</v>
      </c>
      <c r="M22" s="18">
        <v>2</v>
      </c>
      <c r="N22" s="19">
        <v>3</v>
      </c>
      <c r="O22" s="19">
        <v>25</v>
      </c>
      <c r="P22" s="31">
        <f t="shared" si="1"/>
        <v>6</v>
      </c>
      <c r="Q22" s="31">
        <f t="shared" si="2"/>
        <v>150</v>
      </c>
      <c r="R22" s="38" t="str">
        <f t="shared" si="3"/>
        <v>M-6</v>
      </c>
      <c r="S22" s="40" t="str">
        <f t="shared" si="0"/>
        <v>II</v>
      </c>
      <c r="T22" s="42" t="str">
        <f t="shared" si="4"/>
        <v>No Aceptable o Aceptable Con Control Especifico</v>
      </c>
      <c r="U22" s="203"/>
      <c r="V22" s="142" t="str">
        <f>VLOOKUP(H22,Hoja1!A$2:G$444,6,0)</f>
        <v>Muerte</v>
      </c>
      <c r="W22" s="20"/>
      <c r="X22" s="20"/>
      <c r="Y22" s="20"/>
      <c r="Z22" s="17"/>
      <c r="AA22" s="27" t="str">
        <f>VLOOKUP(H22,Hoja1!A$2:G$444,7,0)</f>
        <v>Seguridad vial y manejo defensivo, aseguramiento de áreas de trabajo</v>
      </c>
      <c r="AB22" s="20"/>
      <c r="AC22" s="206"/>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63.75">
      <c r="A23" s="278"/>
      <c r="B23" s="278"/>
      <c r="C23" s="206"/>
      <c r="D23" s="214"/>
      <c r="E23" s="217"/>
      <c r="F23" s="217"/>
      <c r="G23" s="142" t="str">
        <f>VLOOKUP(H23,Hoja1!A$1:G$444,2,0)</f>
        <v>Reparación de redes e instalaciones</v>
      </c>
      <c r="H23" s="29" t="s">
        <v>576</v>
      </c>
      <c r="I23" s="142" t="str">
        <f>VLOOKUP(H23,Hoja1!A$2:G$444,3,0)</f>
        <v>Atrapamiento, apastamiento, lesiones, fracturas, muerte</v>
      </c>
      <c r="J23" s="18"/>
      <c r="K23" s="142" t="str">
        <f>VLOOKUP(H23,Hoja1!A$2:G$444,4,0)</f>
        <v>Inspecciones planeadas e inspecciones no planeadas, procedimientos de programas de seguridad y salud en el trabajo</v>
      </c>
      <c r="L23" s="142" t="str">
        <f>VLOOKUP(H23,Hoja1!A$2:G$444,5,0)</f>
        <v>E.P.P. Colectivos entibados y cajas de entibados</v>
      </c>
      <c r="M23" s="18">
        <v>2</v>
      </c>
      <c r="N23" s="19">
        <v>3</v>
      </c>
      <c r="O23" s="19">
        <v>25</v>
      </c>
      <c r="P23" s="31">
        <f t="shared" si="1"/>
        <v>6</v>
      </c>
      <c r="Q23" s="31">
        <f t="shared" si="2"/>
        <v>150</v>
      </c>
      <c r="R23" s="38" t="str">
        <f t="shared" si="3"/>
        <v>M-6</v>
      </c>
      <c r="S23" s="40" t="str">
        <f t="shared" si="0"/>
        <v>II</v>
      </c>
      <c r="T23" s="42" t="str">
        <f t="shared" si="4"/>
        <v>No Aceptable o Aceptable Con Control Especifico</v>
      </c>
      <c r="U23" s="203"/>
      <c r="V23" s="142" t="str">
        <f>VLOOKUP(H23,Hoja1!A$2:G$444,6,0)</f>
        <v>Muerte</v>
      </c>
      <c r="W23" s="20"/>
      <c r="X23" s="20"/>
      <c r="Y23" s="20"/>
      <c r="Z23" s="17"/>
      <c r="AA23" s="27" t="str">
        <f>VLOOKUP(H23,Hoja1!A$2:G$444,7,0)</f>
        <v>Prevención en riesgo en excavaciones y manejo de entibados, prevención en roturas de redes de gas antural, diligenciamieto de permisos de trabajo, uso y manejo adecuado de E.P.P.</v>
      </c>
      <c r="AB23" s="20"/>
      <c r="AC23" s="206"/>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63.75">
      <c r="A24" s="278"/>
      <c r="B24" s="278"/>
      <c r="C24" s="206"/>
      <c r="D24" s="214"/>
      <c r="E24" s="217"/>
      <c r="F24" s="217"/>
      <c r="G24" s="142" t="str">
        <f>VLOOKUP(H24,Hoja1!A$1:G$444,2,0)</f>
        <v>Herramientas Manuales</v>
      </c>
      <c r="H24" s="29" t="s">
        <v>606</v>
      </c>
      <c r="I24" s="142" t="str">
        <f>VLOOKUP(H24,Hoja1!A$2:G$444,3,0)</f>
        <v>Quemaduras, contusiones y lesiones</v>
      </c>
      <c r="J24" s="18"/>
      <c r="K24" s="142" t="str">
        <f>VLOOKUP(H24,Hoja1!A$2:G$444,4,0)</f>
        <v>Inspecciones planeadas e inspecciones no planeadas, procedimientos de programas de seguridad y salud en el trabajo</v>
      </c>
      <c r="L24" s="142" t="str">
        <f>VLOOKUP(H24,Hoja1!A$2:G$444,5,0)</f>
        <v>E.P.P.</v>
      </c>
      <c r="M24" s="18">
        <v>2</v>
      </c>
      <c r="N24" s="19">
        <v>3</v>
      </c>
      <c r="O24" s="19">
        <v>25</v>
      </c>
      <c r="P24" s="31">
        <f t="shared" si="1"/>
        <v>6</v>
      </c>
      <c r="Q24" s="31">
        <f t="shared" si="2"/>
        <v>150</v>
      </c>
      <c r="R24" s="38" t="str">
        <f t="shared" si="3"/>
        <v>M-6</v>
      </c>
      <c r="S24" s="40" t="str">
        <f t="shared" si="0"/>
        <v>II</v>
      </c>
      <c r="T24" s="42" t="str">
        <f t="shared" si="4"/>
        <v>No Aceptable o Aceptable Con Control Especifico</v>
      </c>
      <c r="U24" s="203"/>
      <c r="V24" s="142" t="str">
        <f>VLOOKUP(H24,Hoja1!A$2:G$444,6,0)</f>
        <v>Amputación</v>
      </c>
      <c r="W24" s="20"/>
      <c r="X24" s="20"/>
      <c r="Y24" s="20"/>
      <c r="Z24" s="17"/>
      <c r="AA24" s="27" t="str">
        <f>VLOOKUP(H24,Hoja1!A$2:G$444,7,0)</f>
        <v xml:space="preserve">
Uso y manejo adecuado de E.P.P., uso y manejo adecuado de herramientas manuales y/o máqinas y equipos</v>
      </c>
      <c r="AB24" s="20"/>
      <c r="AC24" s="206"/>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
      <c r="A25" s="278"/>
      <c r="B25" s="278"/>
      <c r="C25" s="206"/>
      <c r="D25" s="214"/>
      <c r="E25" s="217"/>
      <c r="F25" s="217"/>
      <c r="G25" s="142" t="str">
        <f>VLOOKUP(H25,Hoja1!A$1:G$444,2,0)</f>
        <v>Maquinaria y equipo</v>
      </c>
      <c r="H25" s="29" t="s">
        <v>612</v>
      </c>
      <c r="I25" s="142" t="str">
        <f>VLOOKUP(H25,Hoja1!A$2:G$444,3,0)</f>
        <v>Atrapamiento, amputación, aplastamiento, fractura, muerte</v>
      </c>
      <c r="J25" s="18"/>
      <c r="K25" s="142" t="str">
        <f>VLOOKUP(H25,Hoja1!A$2:G$444,4,0)</f>
        <v>Inspecciones planeadas e inspecciones no planeadas, procedimientos de programas de seguridad y salud en el trabajo</v>
      </c>
      <c r="L25" s="142" t="str">
        <f>VLOOKUP(H25,Hoja1!A$2:G$444,5,0)</f>
        <v>E.P.P.</v>
      </c>
      <c r="M25" s="18">
        <v>2</v>
      </c>
      <c r="N25" s="19">
        <v>3</v>
      </c>
      <c r="O25" s="19">
        <v>25</v>
      </c>
      <c r="P25" s="31">
        <f t="shared" si="1"/>
        <v>6</v>
      </c>
      <c r="Q25" s="31">
        <f t="shared" si="2"/>
        <v>150</v>
      </c>
      <c r="R25" s="38" t="str">
        <f t="shared" si="3"/>
        <v>M-6</v>
      </c>
      <c r="S25" s="40" t="str">
        <f t="shared" si="0"/>
        <v>II</v>
      </c>
      <c r="T25" s="42" t="str">
        <f t="shared" si="4"/>
        <v>No Aceptable o Aceptable Con Control Especifico</v>
      </c>
      <c r="U25" s="203"/>
      <c r="V25" s="142" t="str">
        <f>VLOOKUP(H25,Hoja1!A$2:G$444,6,0)</f>
        <v>Aplastamiento</v>
      </c>
      <c r="W25" s="20"/>
      <c r="X25" s="20"/>
      <c r="Y25" s="20"/>
      <c r="Z25" s="17"/>
      <c r="AA25" s="27" t="str">
        <f>VLOOKUP(H25,Hoja1!A$2:G$444,7,0)</f>
        <v>Uso y manejo adecuado de E.P.P., uso y manejo adecuado de herramientas amnuales y/o máquinas y equipos</v>
      </c>
      <c r="AB25" s="20"/>
      <c r="AC25" s="206"/>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
      <c r="A26" s="278"/>
      <c r="B26" s="278"/>
      <c r="C26" s="206"/>
      <c r="D26" s="214"/>
      <c r="E26" s="217"/>
      <c r="F26" s="217"/>
      <c r="G26" s="142" t="str">
        <f>VLOOKUP(H26,Hoja1!A$1:G$444,2,0)</f>
        <v>Atraco, golpiza, atentados y secuestrados</v>
      </c>
      <c r="H26" s="29" t="s">
        <v>57</v>
      </c>
      <c r="I26" s="142" t="str">
        <f>VLOOKUP(H26,Hoja1!A$2:G$444,3,0)</f>
        <v>Estrés, golpes, Secuestros</v>
      </c>
      <c r="J26" s="18"/>
      <c r="K26" s="142" t="str">
        <f>VLOOKUP(H26,Hoja1!A$2:G$444,4,0)</f>
        <v>Inspecciones planeadas e inspecciones no planeadas, procedimientos de programas de seguridad y salud en el trabajo</v>
      </c>
      <c r="L26" s="142" t="str">
        <f>VLOOKUP(H26,Hoja1!A$2:G$444,5,0)</f>
        <v xml:space="preserve">Uniformes Corporativos, Caquetas corporativas, Carnetización
</v>
      </c>
      <c r="M26" s="18">
        <v>2</v>
      </c>
      <c r="N26" s="19">
        <v>3</v>
      </c>
      <c r="O26" s="19">
        <v>25</v>
      </c>
      <c r="P26" s="31">
        <f t="shared" si="1"/>
        <v>6</v>
      </c>
      <c r="Q26" s="31">
        <f t="shared" si="2"/>
        <v>150</v>
      </c>
      <c r="R26" s="38" t="str">
        <f t="shared" si="3"/>
        <v>M-6</v>
      </c>
      <c r="S26" s="40" t="str">
        <f t="shared" si="0"/>
        <v>II</v>
      </c>
      <c r="T26" s="42" t="str">
        <f t="shared" si="4"/>
        <v>No Aceptable o Aceptable Con Control Especifico</v>
      </c>
      <c r="U26" s="203"/>
      <c r="V26" s="142" t="str">
        <f>VLOOKUP(H26,Hoja1!A$2:G$444,6,0)</f>
        <v>Secuestros</v>
      </c>
      <c r="W26" s="20"/>
      <c r="X26" s="20"/>
      <c r="Y26" s="20"/>
      <c r="Z26" s="17"/>
      <c r="AA26" s="27" t="str">
        <f>VLOOKUP(H26,Hoja1!A$2:G$444,7,0)</f>
        <v>N/A</v>
      </c>
      <c r="AB26" s="20"/>
      <c r="AC26" s="206"/>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81" customFormat="1" ht="38.25">
      <c r="A27" s="278"/>
      <c r="B27" s="278"/>
      <c r="C27" s="206"/>
      <c r="D27" s="214"/>
      <c r="E27" s="217"/>
      <c r="F27" s="217"/>
      <c r="G27" s="142" t="str">
        <f>VLOOKUP(H27,Hoja1!A$1:G$444,2,0)</f>
        <v>ATENCIÓN AL PÚBLICO</v>
      </c>
      <c r="H27" s="29" t="s">
        <v>448</v>
      </c>
      <c r="I27" s="142" t="str">
        <f>VLOOKUP(H27,Hoja1!A$2:G$444,3,0)</f>
        <v>ESTRÉS, ENFERMEDADES DIGESTIVAS, IRRITABILIDAD, TRANSTORNOS DEL SUEÑO</v>
      </c>
      <c r="J27" s="18"/>
      <c r="K27" s="142" t="str">
        <f>VLOOKUP(H27,Hoja1!A$2:G$444,4,0)</f>
        <v>N/A</v>
      </c>
      <c r="L27" s="142" t="str">
        <f>VLOOKUP(H27,Hoja1!A$2:G$444,5,0)</f>
        <v>PVE PSICOSOCIAL</v>
      </c>
      <c r="M27" s="18">
        <v>2</v>
      </c>
      <c r="N27" s="19">
        <v>2</v>
      </c>
      <c r="O27" s="19">
        <v>10</v>
      </c>
      <c r="P27" s="31">
        <f t="shared" si="1"/>
        <v>4</v>
      </c>
      <c r="Q27" s="31">
        <f t="shared" si="2"/>
        <v>40</v>
      </c>
      <c r="R27" s="38" t="str">
        <f t="shared" si="3"/>
        <v>B-4</v>
      </c>
      <c r="S27" s="40" t="str">
        <f t="shared" si="0"/>
        <v>III</v>
      </c>
      <c r="T27" s="42" t="str">
        <f t="shared" si="4"/>
        <v>Mejorable</v>
      </c>
      <c r="U27" s="203"/>
      <c r="V27" s="142" t="str">
        <f>VLOOKUP(H27,Hoja1!A$2:G$444,6,0)</f>
        <v>ESTRÉS</v>
      </c>
      <c r="W27" s="20"/>
      <c r="X27" s="20"/>
      <c r="Y27" s="20"/>
      <c r="Z27" s="17"/>
      <c r="AA27" s="27" t="str">
        <f>VLOOKUP(H27,Hoja1!A$2:G$444,7,0)</f>
        <v>RESOLUCIÓN DE CONFLICTOS; COMUNICACIÓN ASERTIVA; SERVICIO AL CLIENTE</v>
      </c>
      <c r="AB27" s="20"/>
      <c r="AC27" s="206"/>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80"/>
    </row>
    <row r="28" spans="1:150" s="13" customFormat="1" ht="51">
      <c r="A28" s="278"/>
      <c r="B28" s="278"/>
      <c r="C28" s="206"/>
      <c r="D28" s="214"/>
      <c r="E28" s="217"/>
      <c r="F28" s="217"/>
      <c r="G28" s="142" t="str">
        <f>VLOOKUP(H28,Hoja1!A$1:G$444,2,0)</f>
        <v>LLUVIAS, GRANIZADA, HELADAS</v>
      </c>
      <c r="H28" s="29" t="s">
        <v>633</v>
      </c>
      <c r="I28" s="142" t="str">
        <f>VLOOKUP(H28,Hoja1!A$2:G$444,3,0)</f>
        <v>DERRUMBES, HIPOTERMIA, DAÑO EN INSTALACIONES</v>
      </c>
      <c r="J28" s="18"/>
      <c r="K28" s="142" t="str">
        <f>VLOOKUP(H28,Hoja1!A$2:G$444,4,0)</f>
        <v>Inspecciones planeadas e inspecciones no planeadas, procedimientos de programas de seguridad y salud en el trabajo</v>
      </c>
      <c r="L28" s="142" t="str">
        <f>VLOOKUP(H28,Hoja1!A$2:G$444,5,0)</f>
        <v>BRIGADAS DE EMERGENCIAS</v>
      </c>
      <c r="M28" s="18">
        <v>2</v>
      </c>
      <c r="N28" s="19">
        <v>2</v>
      </c>
      <c r="O28" s="19">
        <v>25</v>
      </c>
      <c r="P28" s="31">
        <f t="shared" si="1"/>
        <v>4</v>
      </c>
      <c r="Q28" s="31">
        <f t="shared" si="2"/>
        <v>100</v>
      </c>
      <c r="R28" s="38" t="str">
        <f t="shared" si="3"/>
        <v>B-4</v>
      </c>
      <c r="S28" s="40" t="str">
        <f t="shared" si="0"/>
        <v>III</v>
      </c>
      <c r="T28" s="42" t="str">
        <f t="shared" si="4"/>
        <v>Mejorable</v>
      </c>
      <c r="U28" s="203"/>
      <c r="V28" s="142" t="str">
        <f>VLOOKUP(H28,Hoja1!A$2:G$444,6,0)</f>
        <v>MUERTE</v>
      </c>
      <c r="W28" s="20"/>
      <c r="X28" s="20"/>
      <c r="Y28" s="20"/>
      <c r="Z28" s="17"/>
      <c r="AA28" s="27" t="str">
        <f>VLOOKUP(H28,Hoja1!A$2:G$444,7,0)</f>
        <v>ENTRENAMIENTO DE LA BRIGADA; DIVULGACIÓN DE PLAN DE EMERGENCIA</v>
      </c>
      <c r="AB28" s="20"/>
      <c r="AC28" s="206"/>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75" thickBot="1">
      <c r="A29" s="278"/>
      <c r="B29" s="278"/>
      <c r="C29" s="207"/>
      <c r="D29" s="215"/>
      <c r="E29" s="218"/>
      <c r="F29" s="218"/>
      <c r="G29" s="141" t="str">
        <f>VLOOKUP(H29,Hoja1!A$1:G$444,2,0)</f>
        <v>SISMOS, INCENDIOS, INUNDACIONES, TERREMOTOS, VENDAVALES, DERRUMBE</v>
      </c>
      <c r="H29" s="77" t="s">
        <v>62</v>
      </c>
      <c r="I29" s="141" t="str">
        <f>VLOOKUP(H29,Hoja1!A$2:G$444,3,0)</f>
        <v>SISMOS, INCENDIOS, INUNDACIONES, TERREMOTOS, VENDAVALES</v>
      </c>
      <c r="J29" s="23"/>
      <c r="K29" s="141" t="str">
        <f>VLOOKUP(H29,Hoja1!A$2:G$444,4,0)</f>
        <v>Inspecciones planeadas e inspecciones no planeadas, procedimientos de programas de seguridad y salud en el trabajo</v>
      </c>
      <c r="L29" s="141" t="str">
        <f>VLOOKUP(H29,Hoja1!A$2:G$444,5,0)</f>
        <v>BRIGADAS DE EMERGENCIAS</v>
      </c>
      <c r="M29" s="23">
        <v>2</v>
      </c>
      <c r="N29" s="24">
        <v>1</v>
      </c>
      <c r="O29" s="24">
        <v>100</v>
      </c>
      <c r="P29" s="78">
        <f t="shared" si="1"/>
        <v>2</v>
      </c>
      <c r="Q29" s="78">
        <f t="shared" si="2"/>
        <v>200</v>
      </c>
      <c r="R29" s="43" t="str">
        <f t="shared" si="3"/>
        <v>B-2</v>
      </c>
      <c r="S29" s="44" t="str">
        <f t="shared" si="0"/>
        <v>II</v>
      </c>
      <c r="T29" s="45" t="str">
        <f t="shared" si="4"/>
        <v>No Aceptable o Aceptable Con Control Especifico</v>
      </c>
      <c r="U29" s="204"/>
      <c r="V29" s="141" t="str">
        <f>VLOOKUP(H29,Hoja1!A$2:G$444,6,0)</f>
        <v>MUERTE</v>
      </c>
      <c r="W29" s="25"/>
      <c r="X29" s="25"/>
      <c r="Y29" s="25"/>
      <c r="Z29" s="21"/>
      <c r="AA29" s="79" t="str">
        <f>VLOOKUP(H29,Hoja1!A$2:G$444,7,0)</f>
        <v>ENTRENAMIENTO DE LA BRIGADA; DIVULGACIÓN DE PLAN DE EMERGENCIA</v>
      </c>
      <c r="AB29" s="25" t="s">
        <v>1225</v>
      </c>
      <c r="AC29" s="207"/>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187.5" customHeight="1">
      <c r="A30" s="278"/>
      <c r="B30" s="278"/>
      <c r="C30" s="274" t="s">
        <v>1231</v>
      </c>
      <c r="D30" s="280" t="s">
        <v>1232</v>
      </c>
      <c r="E30" s="283" t="s">
        <v>1029</v>
      </c>
      <c r="F30" s="283" t="s">
        <v>1187</v>
      </c>
      <c r="G30" s="173" t="str">
        <f>VLOOKUP(H30,Hoja1!A$1:G$444,2,0)</f>
        <v>Modeduras</v>
      </c>
      <c r="H30" s="174" t="s">
        <v>79</v>
      </c>
      <c r="I30" s="173" t="str">
        <f>VLOOKUP(H30,Hoja1!A$2:G$444,3,0)</f>
        <v>Lesiones, tejidos, muerte, enfermedades infectocontagiosas</v>
      </c>
      <c r="J30" s="175"/>
      <c r="K30" s="173" t="str">
        <f>VLOOKUP(H30,Hoja1!A$2:G$444,4,0)</f>
        <v>N/A</v>
      </c>
      <c r="L30" s="173" t="str">
        <f>VLOOKUP(H30,Hoja1!A$2:G$444,5,0)</f>
        <v>N/A</v>
      </c>
      <c r="M30" s="175">
        <v>2</v>
      </c>
      <c r="N30" s="176">
        <v>2</v>
      </c>
      <c r="O30" s="176">
        <v>25</v>
      </c>
      <c r="P30" s="176">
        <f>M30*N30</f>
        <v>4</v>
      </c>
      <c r="Q30" s="176">
        <f>O30*P30</f>
        <v>100</v>
      </c>
      <c r="R30" s="174" t="str">
        <f>IF(P30=40,"MA-40",IF(P30=30,"MA-30",IF(P30=20,"A-20",IF(P30=10,"A-10",IF(P30=24,"MA-24",IF(P30=18,"A-18",IF(P30=12,"A-12",IF(P30=6,"M-6",IF(P30=8,"M-8",IF(P30=6,"M-6",IF(P30=4,"B-4",IF(P30=2,"B-2",))))))))))))</f>
        <v>B-4</v>
      </c>
      <c r="S30" s="177" t="str">
        <f aca="true" t="shared" si="5" ref="S30:S47">IF(Q30&lt;=20,"IV",IF(Q30&lt;=120,"III",IF(Q30&lt;=500,"II",IF(Q30&lt;=4000,"I"))))</f>
        <v>III</v>
      </c>
      <c r="T30" s="178" t="str">
        <f>IF(S30=0,"",IF(S30="IV","Aceptable",IF(S30="III","Mejorable",IF(S30="II","No Aceptable o Aceptable Con Control Especifico",IF(S30="I","No Aceptable","")))))</f>
        <v>Mejorable</v>
      </c>
      <c r="U30" s="270">
        <v>5</v>
      </c>
      <c r="V30" s="173" t="str">
        <f>VLOOKUP(H30,Hoja1!A$2:G$444,6,0)</f>
        <v>Posibles enfermedades</v>
      </c>
      <c r="W30" s="179"/>
      <c r="X30" s="179"/>
      <c r="Y30" s="179"/>
      <c r="Z30" s="180"/>
      <c r="AA30" s="180" t="str">
        <f>VLOOKUP(H30,Hoja1!A$2:G$444,7,0)</f>
        <v xml:space="preserve">Riesgo Biológico, Autocuidado y/o Uso y manejo adecuado de E.P.P.
</v>
      </c>
      <c r="AB30" s="270" t="s">
        <v>1215</v>
      </c>
      <c r="AC30" s="274" t="s">
        <v>1190</v>
      </c>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38.25" customHeight="1">
      <c r="A31" s="278"/>
      <c r="B31" s="278"/>
      <c r="C31" s="275"/>
      <c r="D31" s="281"/>
      <c r="E31" s="284"/>
      <c r="F31" s="284"/>
      <c r="G31" s="181" t="str">
        <f>VLOOKUP(H31,Hoja1!A$1:G$444,2,0)</f>
        <v>Bacteria</v>
      </c>
      <c r="H31" s="182" t="s">
        <v>108</v>
      </c>
      <c r="I31" s="181" t="str">
        <f>VLOOKUP(H31,Hoja1!A$2:G$444,3,0)</f>
        <v>Infecciones producidas por Bacterianas</v>
      </c>
      <c r="J31" s="183"/>
      <c r="K31" s="181" t="str">
        <f>VLOOKUP(H31,Hoja1!A$2:G$444,4,0)</f>
        <v>Inspecciones planeadas e inspecciones no planeadas, procedimientos de programas de seguridad y salud en el trabajo</v>
      </c>
      <c r="L31" s="181" t="str">
        <f>VLOOKUP(H31,Hoja1!A$2:G$444,5,0)</f>
        <v>Programa de vacunación, bota pantalon, overol, guantes, tapabocas, mascarillas con filtos</v>
      </c>
      <c r="M31" s="183">
        <v>2</v>
      </c>
      <c r="N31" s="184">
        <v>3</v>
      </c>
      <c r="O31" s="184">
        <v>10</v>
      </c>
      <c r="P31" s="185">
        <f aca="true" t="shared" si="6" ref="P31:P47">M31*N31</f>
        <v>6</v>
      </c>
      <c r="Q31" s="185">
        <f aca="true" t="shared" si="7" ref="Q31:Q47">O31*P31</f>
        <v>60</v>
      </c>
      <c r="R31" s="186" t="str">
        <f aca="true" t="shared" si="8" ref="R31:R47">IF(P31=40,"MA-40",IF(P31=30,"MA-30",IF(P31=20,"A-20",IF(P31=10,"A-10",IF(P31=24,"MA-24",IF(P31=18,"A-18",IF(P31=12,"A-12",IF(P31=6,"M-6",IF(P31=8,"M-8",IF(P31=6,"M-6",IF(P31=4,"B-4",IF(P31=2,"B-2",))))))))))))</f>
        <v>M-6</v>
      </c>
      <c r="S31" s="187" t="str">
        <f t="shared" si="5"/>
        <v>III</v>
      </c>
      <c r="T31" s="188" t="str">
        <f aca="true" t="shared" si="9" ref="T31:T47">IF(S31=0,"",IF(S31="IV","Aceptable",IF(S31="III","Mejorable",IF(S31="II","No Aceptable o Aceptable Con Control Especifico",IF(S31="I","No Aceptable","")))))</f>
        <v>Mejorable</v>
      </c>
      <c r="U31" s="271"/>
      <c r="V31" s="181" t="str">
        <f>VLOOKUP(H31,Hoja1!A$2:G$444,6,0)</f>
        <v xml:space="preserve">Enfermedades Infectocontagiosas
</v>
      </c>
      <c r="W31" s="189"/>
      <c r="X31" s="189"/>
      <c r="Y31" s="189"/>
      <c r="Z31" s="190"/>
      <c r="AA31" s="191" t="str">
        <f>VLOOKUP(H31,Hoja1!A$2:G$444,7,0)</f>
        <v xml:space="preserve">Riesgo Biológico, Autocuidado y/o Uso y manejo adecuado de E.P.P.
</v>
      </c>
      <c r="AB31" s="271"/>
      <c r="AC31" s="275"/>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
      <c r="A32" s="278"/>
      <c r="B32" s="278"/>
      <c r="C32" s="275"/>
      <c r="D32" s="281"/>
      <c r="E32" s="284"/>
      <c r="F32" s="284"/>
      <c r="G32" s="181" t="str">
        <f>VLOOKUP(H32,Hoja1!A$1:G$444,2,0)</f>
        <v>Virus</v>
      </c>
      <c r="H32" s="182" t="s">
        <v>120</v>
      </c>
      <c r="I32" s="181" t="str">
        <f>VLOOKUP(H32,Hoja1!A$2:G$444,3,0)</f>
        <v>Infecciones Virales</v>
      </c>
      <c r="J32" s="183"/>
      <c r="K32" s="181" t="str">
        <f>VLOOKUP(H32,Hoja1!A$2:G$444,4,0)</f>
        <v>Inspecciones planeadas e inspecciones no planeadas, procedimientos de programas de seguridad y salud en el trabajo</v>
      </c>
      <c r="L32" s="181" t="str">
        <f>VLOOKUP(H32,Hoja1!A$2:G$444,5,0)</f>
        <v>Programa de vacunación, bota pantalon, overol, guantes, tapabocas, mascarillas con filtos</v>
      </c>
      <c r="M32" s="183">
        <v>2</v>
      </c>
      <c r="N32" s="184">
        <v>3</v>
      </c>
      <c r="O32" s="184">
        <v>10</v>
      </c>
      <c r="P32" s="185">
        <f t="shared" si="6"/>
        <v>6</v>
      </c>
      <c r="Q32" s="185">
        <f t="shared" si="7"/>
        <v>60</v>
      </c>
      <c r="R32" s="186" t="str">
        <f t="shared" si="8"/>
        <v>M-6</v>
      </c>
      <c r="S32" s="187" t="str">
        <f t="shared" si="5"/>
        <v>III</v>
      </c>
      <c r="T32" s="188" t="str">
        <f t="shared" si="9"/>
        <v>Mejorable</v>
      </c>
      <c r="U32" s="271"/>
      <c r="V32" s="181" t="str">
        <f>VLOOKUP(H32,Hoja1!A$2:G$444,6,0)</f>
        <v xml:space="preserve">Enfermedades Infectocontagiosas
</v>
      </c>
      <c r="W32" s="189"/>
      <c r="X32" s="189"/>
      <c r="Y32" s="189"/>
      <c r="Z32" s="190"/>
      <c r="AA32" s="191" t="str">
        <f>VLOOKUP(H32,Hoja1!A$2:G$444,7,0)</f>
        <v xml:space="preserve">Riesgo Biológico, Autocuidado y/o Uso y manejo adecuado de E.P.P.
</v>
      </c>
      <c r="AB32" s="273"/>
      <c r="AC32" s="275"/>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51">
      <c r="A33" s="278"/>
      <c r="B33" s="278"/>
      <c r="C33" s="275"/>
      <c r="D33" s="281"/>
      <c r="E33" s="284"/>
      <c r="F33" s="284"/>
      <c r="G33" s="181" t="str">
        <f>VLOOKUP(H33,Hoja1!A$1:G$444,2,0)</f>
        <v>INFRAROJA, ULTRAVIOLETA, VISIBLE, RADIOFRECUENCIA, MICROONDAS, LASER</v>
      </c>
      <c r="H33" s="182" t="s">
        <v>67</v>
      </c>
      <c r="I33" s="181" t="str">
        <f>VLOOKUP(H33,Hoja1!A$2:G$444,3,0)</f>
        <v>CÁNCER, LESIONES DÉRMICAS Y OCULARES</v>
      </c>
      <c r="J33" s="183"/>
      <c r="K33" s="181" t="str">
        <f>VLOOKUP(H33,Hoja1!A$2:G$444,4,0)</f>
        <v>Inspecciones planeadas e inspecciones no planeadas, procedimientos de programas de seguridad y salud en el trabajo</v>
      </c>
      <c r="L33" s="181" t="str">
        <f>VLOOKUP(H33,Hoja1!A$2:G$444,5,0)</f>
        <v>PROGRAMA BLOQUEADOR SOLAR</v>
      </c>
      <c r="M33" s="183">
        <v>2</v>
      </c>
      <c r="N33" s="184">
        <v>3</v>
      </c>
      <c r="O33" s="184">
        <v>10</v>
      </c>
      <c r="P33" s="185">
        <f t="shared" si="6"/>
        <v>6</v>
      </c>
      <c r="Q33" s="185">
        <f t="shared" si="7"/>
        <v>60</v>
      </c>
      <c r="R33" s="186" t="str">
        <f t="shared" si="8"/>
        <v>M-6</v>
      </c>
      <c r="S33" s="187" t="str">
        <f t="shared" si="5"/>
        <v>III</v>
      </c>
      <c r="T33" s="188" t="str">
        <f t="shared" si="9"/>
        <v>Mejorable</v>
      </c>
      <c r="U33" s="271"/>
      <c r="V33" s="181" t="str">
        <f>VLOOKUP(H33,Hoja1!A$2:G$444,6,0)</f>
        <v>CÁNCER</v>
      </c>
      <c r="W33" s="189"/>
      <c r="X33" s="189"/>
      <c r="Y33" s="189"/>
      <c r="Z33" s="190"/>
      <c r="AA33" s="191" t="str">
        <f>VLOOKUP(H33,Hoja1!A$2:G$444,7,0)</f>
        <v>N/A</v>
      </c>
      <c r="AB33" s="189"/>
      <c r="AC33" s="275"/>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51">
      <c r="A34" s="278"/>
      <c r="B34" s="278"/>
      <c r="C34" s="275"/>
      <c r="D34" s="281"/>
      <c r="E34" s="284"/>
      <c r="F34" s="284"/>
      <c r="G34" s="181" t="str">
        <f>VLOOKUP(H34,Hoja1!A$1:G$444,2,0)</f>
        <v>MAQUINARIA O EQUIPO</v>
      </c>
      <c r="H34" s="182" t="s">
        <v>164</v>
      </c>
      <c r="I34" s="181" t="str">
        <f>VLOOKUP(H34,Hoja1!A$2:G$444,3,0)</f>
        <v>SORDERA, ESTRÉS, HIPOACUSIA, CEFALA,IRRITABILIDAD</v>
      </c>
      <c r="J34" s="183"/>
      <c r="K34" s="181" t="str">
        <f>VLOOKUP(H34,Hoja1!A$2:G$444,4,0)</f>
        <v>Inspecciones planeadas e inspecciones no planeadas, procedimientos de programas de seguridad y salud en el trabajo</v>
      </c>
      <c r="L34" s="181" t="str">
        <f>VLOOKUP(H34,Hoja1!A$2:G$444,5,0)</f>
        <v>PVE RUIDO</v>
      </c>
      <c r="M34" s="183">
        <v>2</v>
      </c>
      <c r="N34" s="184">
        <v>2</v>
      </c>
      <c r="O34" s="184">
        <v>10</v>
      </c>
      <c r="P34" s="185">
        <f t="shared" si="6"/>
        <v>4</v>
      </c>
      <c r="Q34" s="185">
        <f t="shared" si="7"/>
        <v>40</v>
      </c>
      <c r="R34" s="186" t="str">
        <f t="shared" si="8"/>
        <v>B-4</v>
      </c>
      <c r="S34" s="187" t="str">
        <f t="shared" si="5"/>
        <v>III</v>
      </c>
      <c r="T34" s="188" t="str">
        <f t="shared" si="9"/>
        <v>Mejorable</v>
      </c>
      <c r="U34" s="271"/>
      <c r="V34" s="181" t="str">
        <f>VLOOKUP(H34,Hoja1!A$2:G$444,6,0)</f>
        <v>SORDERA</v>
      </c>
      <c r="W34" s="189"/>
      <c r="X34" s="189"/>
      <c r="Y34" s="189"/>
      <c r="Z34" s="190"/>
      <c r="AA34" s="191" t="str">
        <f>VLOOKUP(H34,Hoja1!A$2:G$444,7,0)</f>
        <v>USO DE EPP</v>
      </c>
      <c r="AB34" s="189"/>
      <c r="AC34" s="275"/>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
      <c r="A35" s="278"/>
      <c r="B35" s="278"/>
      <c r="C35" s="275"/>
      <c r="D35" s="281"/>
      <c r="E35" s="284"/>
      <c r="F35" s="284"/>
      <c r="G35" s="181" t="str">
        <f>VLOOKUP(H35,Hoja1!A$1:G$444,2,0)</f>
        <v>ENERGÍA TÉRMICA, CAMBIO DE TEMPERATURA DURANTE LOS RECORRIDOS</v>
      </c>
      <c r="H35" s="182" t="s">
        <v>170</v>
      </c>
      <c r="I35" s="181" t="str">
        <f>VLOOKUP(H35,Hoja1!A$2:G$444,3,0)</f>
        <v xml:space="preserve"> GOLPE DE CALOR,  DESHIDRATACIÓN</v>
      </c>
      <c r="J35" s="183"/>
      <c r="K35" s="181" t="str">
        <f>VLOOKUP(H35,Hoja1!A$2:G$444,4,0)</f>
        <v>Inspecciones planeadas e inspecciones no planeadas, procedimientos de programas de seguridad y salud en el trabajo</v>
      </c>
      <c r="L35" s="181" t="str">
        <f>VLOOKUP(H35,Hoja1!A$2:G$444,5,0)</f>
        <v>NO OBSERVADO</v>
      </c>
      <c r="M35" s="183">
        <v>2</v>
      </c>
      <c r="N35" s="184">
        <v>2</v>
      </c>
      <c r="O35" s="184">
        <v>10</v>
      </c>
      <c r="P35" s="185">
        <f t="shared" si="6"/>
        <v>4</v>
      </c>
      <c r="Q35" s="185">
        <f t="shared" si="7"/>
        <v>40</v>
      </c>
      <c r="R35" s="186" t="str">
        <f t="shared" si="8"/>
        <v>B-4</v>
      </c>
      <c r="S35" s="187" t="str">
        <f t="shared" si="5"/>
        <v>III</v>
      </c>
      <c r="T35" s="188" t="str">
        <f t="shared" si="9"/>
        <v>Mejorable</v>
      </c>
      <c r="U35" s="271"/>
      <c r="V35" s="181" t="str">
        <f>VLOOKUP(H35,Hoja1!A$2:G$444,6,0)</f>
        <v>CÁNCER DE PIEL</v>
      </c>
      <c r="W35" s="189"/>
      <c r="X35" s="189"/>
      <c r="Y35" s="189"/>
      <c r="Z35" s="190"/>
      <c r="AA35" s="191" t="str">
        <f>VLOOKUP(H35,Hoja1!A$2:G$444,7,0)</f>
        <v>N/A</v>
      </c>
      <c r="AB35" s="189"/>
      <c r="AC35" s="275"/>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
      <c r="A36" s="278"/>
      <c r="B36" s="278"/>
      <c r="C36" s="275"/>
      <c r="D36" s="281"/>
      <c r="E36" s="284"/>
      <c r="F36" s="284"/>
      <c r="G36" s="181" t="str">
        <f>VLOOKUP(H36,Hoja1!A$1:G$444,2,0)</f>
        <v>ENERGÍA TÉRMICA, CAMBIO DE TEMPERATURA DURANTE LOS RECORRIDOS</v>
      </c>
      <c r="H36" s="182" t="s">
        <v>174</v>
      </c>
      <c r="I36" s="181" t="str">
        <f>VLOOKUP(H36,Hoja1!A$2:G$444,3,0)</f>
        <v xml:space="preserve"> HIPOTERMIA</v>
      </c>
      <c r="J36" s="183"/>
      <c r="K36" s="181" t="str">
        <f>VLOOKUP(H36,Hoja1!A$2:G$444,4,0)</f>
        <v>Inspecciones planeadas e inspecciones no planeadas, procedimientos de programas de seguridad y salud en el trabajo</v>
      </c>
      <c r="L36" s="181" t="str">
        <f>VLOOKUP(H36,Hoja1!A$2:G$444,5,0)</f>
        <v>EPP OVEROLES TERMICOS</v>
      </c>
      <c r="M36" s="183">
        <v>2</v>
      </c>
      <c r="N36" s="184">
        <v>2</v>
      </c>
      <c r="O36" s="184">
        <v>10</v>
      </c>
      <c r="P36" s="185">
        <f t="shared" si="6"/>
        <v>4</v>
      </c>
      <c r="Q36" s="185">
        <f t="shared" si="7"/>
        <v>40</v>
      </c>
      <c r="R36" s="186" t="str">
        <f t="shared" si="8"/>
        <v>B-4</v>
      </c>
      <c r="S36" s="187" t="str">
        <f t="shared" si="5"/>
        <v>III</v>
      </c>
      <c r="T36" s="188" t="str">
        <f t="shared" si="9"/>
        <v>Mejorable</v>
      </c>
      <c r="U36" s="271"/>
      <c r="V36" s="181" t="str">
        <f>VLOOKUP(H36,Hoja1!A$2:G$444,6,0)</f>
        <v xml:space="preserve"> HIPOTERMIA</v>
      </c>
      <c r="W36" s="189"/>
      <c r="X36" s="189"/>
      <c r="Y36" s="189"/>
      <c r="Z36" s="190"/>
      <c r="AA36" s="191" t="str">
        <f>VLOOKUP(H36,Hoja1!A$2:G$444,7,0)</f>
        <v>N/A</v>
      </c>
      <c r="AB36" s="189"/>
      <c r="AC36" s="275"/>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
      <c r="A37" s="278"/>
      <c r="B37" s="278"/>
      <c r="C37" s="275"/>
      <c r="D37" s="281"/>
      <c r="E37" s="284"/>
      <c r="F37" s="284"/>
      <c r="G37" s="181" t="str">
        <f>VLOOKUP(H37,Hoja1!A$1:G$444,2,0)</f>
        <v>MATERIAL PARTICULADO</v>
      </c>
      <c r="H37" s="182" t="s">
        <v>269</v>
      </c>
      <c r="I37" s="181" t="str">
        <f>VLOOKUP(H37,Hoja1!A$2:G$444,3,0)</f>
        <v>NEUMOCONIOSIS, BRONQUITIS, ASMA, SILICOSIS</v>
      </c>
      <c r="J37" s="183"/>
      <c r="K37" s="181" t="str">
        <f>VLOOKUP(H37,Hoja1!A$2:G$444,4,0)</f>
        <v>Inspecciones planeadas e inspecciones no planeadas, procedimientos de programas de seguridad y salud en el trabajo</v>
      </c>
      <c r="L37" s="181" t="str">
        <f>VLOOKUP(H37,Hoja1!A$2:G$444,5,0)</f>
        <v>EPP MASCARILLAS Y FILTROS</v>
      </c>
      <c r="M37" s="183">
        <v>2</v>
      </c>
      <c r="N37" s="184">
        <v>3</v>
      </c>
      <c r="O37" s="184">
        <v>10</v>
      </c>
      <c r="P37" s="185">
        <f t="shared" si="6"/>
        <v>6</v>
      </c>
      <c r="Q37" s="185">
        <f t="shared" si="7"/>
        <v>60</v>
      </c>
      <c r="R37" s="186" t="str">
        <f t="shared" si="8"/>
        <v>M-6</v>
      </c>
      <c r="S37" s="187" t="str">
        <f t="shared" si="5"/>
        <v>III</v>
      </c>
      <c r="T37" s="188" t="str">
        <f t="shared" si="9"/>
        <v>Mejorable</v>
      </c>
      <c r="U37" s="271"/>
      <c r="V37" s="181" t="str">
        <f>VLOOKUP(H37,Hoja1!A$2:G$444,6,0)</f>
        <v>NEUMOCONIOSIS</v>
      </c>
      <c r="W37" s="189"/>
      <c r="X37" s="189"/>
      <c r="Y37" s="189"/>
      <c r="Z37" s="190"/>
      <c r="AA37" s="191" t="str">
        <f>VLOOKUP(H37,Hoja1!A$2:G$444,7,0)</f>
        <v>USO Y MANEJO DE LOS EPP</v>
      </c>
      <c r="AB37" s="189"/>
      <c r="AC37" s="275"/>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15">
      <c r="A38" s="278"/>
      <c r="B38" s="278"/>
      <c r="C38" s="275"/>
      <c r="D38" s="281"/>
      <c r="E38" s="284"/>
      <c r="F38" s="284"/>
      <c r="G38" s="181" t="str">
        <f>VLOOKUP(H38,Hoja1!A$1:G$444,2,0)</f>
        <v>NATURALEZA DE LA TAREA</v>
      </c>
      <c r="H38" s="182" t="s">
        <v>76</v>
      </c>
      <c r="I38" s="181" t="str">
        <f>VLOOKUP(H38,Hoja1!A$2:G$444,3,0)</f>
        <v>ESTRÉS,  TRANSTORNOS DEL SUEÑO</v>
      </c>
      <c r="J38" s="183"/>
      <c r="K38" s="181" t="str">
        <f>VLOOKUP(H38,Hoja1!A$2:G$444,4,0)</f>
        <v>N/A</v>
      </c>
      <c r="L38" s="181" t="str">
        <f>VLOOKUP(H38,Hoja1!A$2:G$444,5,0)</f>
        <v>PVE PSICOSOCIAL</v>
      </c>
      <c r="M38" s="183">
        <v>2</v>
      </c>
      <c r="N38" s="184">
        <v>2</v>
      </c>
      <c r="O38" s="184">
        <v>10</v>
      </c>
      <c r="P38" s="185">
        <f t="shared" si="6"/>
        <v>4</v>
      </c>
      <c r="Q38" s="185">
        <f t="shared" si="7"/>
        <v>40</v>
      </c>
      <c r="R38" s="186" t="str">
        <f t="shared" si="8"/>
        <v>B-4</v>
      </c>
      <c r="S38" s="187" t="str">
        <f t="shared" si="5"/>
        <v>III</v>
      </c>
      <c r="T38" s="188" t="str">
        <f t="shared" si="9"/>
        <v>Mejorable</v>
      </c>
      <c r="U38" s="271"/>
      <c r="V38" s="181" t="str">
        <f>VLOOKUP(H38,Hoja1!A$2:G$444,6,0)</f>
        <v>ESTRÉS</v>
      </c>
      <c r="W38" s="189"/>
      <c r="X38" s="189"/>
      <c r="Y38" s="189"/>
      <c r="Z38" s="190"/>
      <c r="AA38" s="191" t="str">
        <f>VLOOKUP(H38,Hoja1!A$2:G$444,7,0)</f>
        <v>N/A</v>
      </c>
      <c r="AB38" s="189"/>
      <c r="AC38" s="275"/>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
      <c r="A39" s="278"/>
      <c r="B39" s="278"/>
      <c r="C39" s="275"/>
      <c r="D39" s="281"/>
      <c r="E39" s="284"/>
      <c r="F39" s="284"/>
      <c r="G39" s="181" t="str">
        <f>VLOOKUP(H39,Hoja1!A$1:G$444,2,0)</f>
        <v>Forzadas, Prolongadas</v>
      </c>
      <c r="H39" s="182" t="s">
        <v>40</v>
      </c>
      <c r="I39" s="181" t="str">
        <f>VLOOKUP(H39,Hoja1!A$2:G$444,3,0)</f>
        <v xml:space="preserve">Lesiones osteomusculares, lesiones osteoarticulares
</v>
      </c>
      <c r="J39" s="183"/>
      <c r="K39" s="181" t="str">
        <f>VLOOKUP(H39,Hoja1!A$2:G$444,4,0)</f>
        <v>Inspecciones planeadas e inspecciones no planeadas, procedimientos de programas de seguridad y salud en el trabajo</v>
      </c>
      <c r="L39" s="181" t="str">
        <f>VLOOKUP(H39,Hoja1!A$2:G$444,5,0)</f>
        <v>PVE Biomecánico, programa pausas activas, exámenes periódicos, recomendaciones, control de posturas</v>
      </c>
      <c r="M39" s="183">
        <v>2</v>
      </c>
      <c r="N39" s="184">
        <v>3</v>
      </c>
      <c r="O39" s="184">
        <v>25</v>
      </c>
      <c r="P39" s="185">
        <f t="shared" si="6"/>
        <v>6</v>
      </c>
      <c r="Q39" s="185">
        <f t="shared" si="7"/>
        <v>150</v>
      </c>
      <c r="R39" s="186" t="str">
        <f t="shared" si="8"/>
        <v>M-6</v>
      </c>
      <c r="S39" s="187" t="str">
        <f t="shared" si="5"/>
        <v>II</v>
      </c>
      <c r="T39" s="188" t="str">
        <f t="shared" si="9"/>
        <v>No Aceptable o Aceptable Con Control Especifico</v>
      </c>
      <c r="U39" s="271"/>
      <c r="V39" s="181" t="str">
        <f>VLOOKUP(H39,Hoja1!A$2:G$444,6,0)</f>
        <v>Enfermedades Osteomusculares</v>
      </c>
      <c r="W39" s="189"/>
      <c r="X39" s="189"/>
      <c r="Y39" s="189"/>
      <c r="Z39" s="190"/>
      <c r="AA39" s="191" t="str">
        <f>VLOOKUP(H39,Hoja1!A$2:G$444,7,0)</f>
        <v>Prevención en lesiones osteomusculares, líderes de pausas activas</v>
      </c>
      <c r="AB39" s="189"/>
      <c r="AC39" s="275"/>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40.5">
      <c r="A40" s="278"/>
      <c r="B40" s="278"/>
      <c r="C40" s="275"/>
      <c r="D40" s="281"/>
      <c r="E40" s="284"/>
      <c r="F40" s="284"/>
      <c r="G40" s="181" t="str">
        <f>VLOOKUP(H40,Hoja1!A$1:G$444,2,0)</f>
        <v>Movimientos repetitivos, Miembros Superiores</v>
      </c>
      <c r="H40" s="182" t="s">
        <v>47</v>
      </c>
      <c r="I40" s="181" t="str">
        <f>VLOOKUP(H40,Hoja1!A$2:G$444,3,0)</f>
        <v>Lesiones Musculoesqueléticas</v>
      </c>
      <c r="J40" s="183"/>
      <c r="K40" s="181" t="str">
        <f>VLOOKUP(H40,Hoja1!A$2:G$444,4,0)</f>
        <v>N/A</v>
      </c>
      <c r="L40" s="181" t="str">
        <f>VLOOKUP(H40,Hoja1!A$2:G$444,5,0)</f>
        <v>PVE BIomécanico, programa pausas activas, examenes periódicos, recomendaicones, control de posturas</v>
      </c>
      <c r="M40" s="183">
        <v>2</v>
      </c>
      <c r="N40" s="184">
        <v>3</v>
      </c>
      <c r="O40" s="184">
        <v>25</v>
      </c>
      <c r="P40" s="185">
        <f t="shared" si="6"/>
        <v>6</v>
      </c>
      <c r="Q40" s="185">
        <f t="shared" si="7"/>
        <v>150</v>
      </c>
      <c r="R40" s="186" t="str">
        <f t="shared" si="8"/>
        <v>M-6</v>
      </c>
      <c r="S40" s="187" t="str">
        <f t="shared" si="5"/>
        <v>II</v>
      </c>
      <c r="T40" s="188" t="str">
        <f t="shared" si="9"/>
        <v>No Aceptable o Aceptable Con Control Especifico</v>
      </c>
      <c r="U40" s="271"/>
      <c r="V40" s="181" t="str">
        <f>VLOOKUP(H40,Hoja1!A$2:G$444,6,0)</f>
        <v>Enfermedades musculoesqueleticas</v>
      </c>
      <c r="W40" s="189"/>
      <c r="X40" s="189"/>
      <c r="Y40" s="189"/>
      <c r="Z40" s="190"/>
      <c r="AA40" s="191" t="str">
        <f>VLOOKUP(H40,Hoja1!A$2:G$444,7,0)</f>
        <v>Prevención en lesiones osteomusculares, líderes de pausas activas</v>
      </c>
      <c r="AB40" s="189"/>
      <c r="AC40" s="275"/>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51">
      <c r="A41" s="278"/>
      <c r="B41" s="278"/>
      <c r="C41" s="275"/>
      <c r="D41" s="281"/>
      <c r="E41" s="284"/>
      <c r="F41" s="284"/>
      <c r="G41" s="181" t="str">
        <f>VLOOKUP(H41,Hoja1!A$1:G$444,2,0)</f>
        <v>Atropellamiento, Envestir</v>
      </c>
      <c r="H41" s="182" t="s">
        <v>1194</v>
      </c>
      <c r="I41" s="181" t="str">
        <f>VLOOKUP(H41,Hoja1!A$2:G$444,3,0)</f>
        <v>Lesiones, pérdidas materiales, muerte</v>
      </c>
      <c r="J41" s="183"/>
      <c r="K41" s="181" t="str">
        <f>VLOOKUP(H41,Hoja1!A$2:G$444,4,0)</f>
        <v>Inspecciones planeadas e inspecciones no planeadas, procedimientos de programas de seguridad y salud en el trabajo</v>
      </c>
      <c r="L41" s="181" t="str">
        <f>VLOOKUP(H41,Hoja1!A$2:G$444,5,0)</f>
        <v>Programa de seguridad vial, señalización</v>
      </c>
      <c r="M41" s="183">
        <v>2</v>
      </c>
      <c r="N41" s="184">
        <v>3</v>
      </c>
      <c r="O41" s="184">
        <v>25</v>
      </c>
      <c r="P41" s="185">
        <f t="shared" si="6"/>
        <v>6</v>
      </c>
      <c r="Q41" s="185">
        <f t="shared" si="7"/>
        <v>150</v>
      </c>
      <c r="R41" s="186" t="str">
        <f t="shared" si="8"/>
        <v>M-6</v>
      </c>
      <c r="S41" s="187" t="str">
        <f t="shared" si="5"/>
        <v>II</v>
      </c>
      <c r="T41" s="188" t="str">
        <f t="shared" si="9"/>
        <v>No Aceptable o Aceptable Con Control Especifico</v>
      </c>
      <c r="U41" s="271"/>
      <c r="V41" s="181" t="str">
        <f>VLOOKUP(H41,Hoja1!A$2:G$444,6,0)</f>
        <v>Muerte</v>
      </c>
      <c r="W41" s="189"/>
      <c r="X41" s="189"/>
      <c r="Y41" s="189"/>
      <c r="Z41" s="190"/>
      <c r="AA41" s="191" t="str">
        <f>VLOOKUP(H41,Hoja1!A$2:G$444,7,0)</f>
        <v>Seguridad vial y manejo defensivo, aseguramiento de áreas de trabajo</v>
      </c>
      <c r="AB41" s="189"/>
      <c r="AC41" s="275"/>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63.75">
      <c r="A42" s="278"/>
      <c r="B42" s="278"/>
      <c r="C42" s="275"/>
      <c r="D42" s="281"/>
      <c r="E42" s="284"/>
      <c r="F42" s="284"/>
      <c r="G42" s="181" t="str">
        <f>VLOOKUP(H42,Hoja1!A$1:G$444,2,0)</f>
        <v>Reparación de redes e instalaciones</v>
      </c>
      <c r="H42" s="182" t="s">
        <v>576</v>
      </c>
      <c r="I42" s="181" t="str">
        <f>VLOOKUP(H42,Hoja1!A$2:G$444,3,0)</f>
        <v>Atrapamiento, apastamiento, lesiones, fracturas, muerte</v>
      </c>
      <c r="J42" s="183"/>
      <c r="K42" s="181" t="str">
        <f>VLOOKUP(H42,Hoja1!A$2:G$444,4,0)</f>
        <v>Inspecciones planeadas e inspecciones no planeadas, procedimientos de programas de seguridad y salud en el trabajo</v>
      </c>
      <c r="L42" s="181" t="str">
        <f>VLOOKUP(H42,Hoja1!A$2:G$444,5,0)</f>
        <v>E.P.P. Colectivos entibados y cajas de entibados</v>
      </c>
      <c r="M42" s="183">
        <v>2</v>
      </c>
      <c r="N42" s="184">
        <v>3</v>
      </c>
      <c r="O42" s="184">
        <v>25</v>
      </c>
      <c r="P42" s="185">
        <f t="shared" si="6"/>
        <v>6</v>
      </c>
      <c r="Q42" s="185">
        <f t="shared" si="7"/>
        <v>150</v>
      </c>
      <c r="R42" s="186" t="str">
        <f t="shared" si="8"/>
        <v>M-6</v>
      </c>
      <c r="S42" s="187" t="str">
        <f t="shared" si="5"/>
        <v>II</v>
      </c>
      <c r="T42" s="188" t="str">
        <f t="shared" si="9"/>
        <v>No Aceptable o Aceptable Con Control Especifico</v>
      </c>
      <c r="U42" s="271"/>
      <c r="V42" s="181" t="str">
        <f>VLOOKUP(H42,Hoja1!A$2:G$444,6,0)</f>
        <v>Muerte</v>
      </c>
      <c r="W42" s="189"/>
      <c r="X42" s="189"/>
      <c r="Y42" s="189"/>
      <c r="Z42" s="190"/>
      <c r="AA42" s="191" t="str">
        <f>VLOOKUP(H42,Hoja1!A$2:G$444,7,0)</f>
        <v>Prevención en riesgo en excavaciones y manejo de entibados, prevención en roturas de redes de gas antural, diligenciamieto de permisos de trabajo, uso y manejo adecuado de E.P.P.</v>
      </c>
      <c r="AB42" s="189"/>
      <c r="AC42" s="275"/>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63.75">
      <c r="A43" s="278"/>
      <c r="B43" s="278"/>
      <c r="C43" s="275"/>
      <c r="D43" s="281"/>
      <c r="E43" s="284"/>
      <c r="F43" s="284"/>
      <c r="G43" s="181" t="str">
        <f>VLOOKUP(H43,Hoja1!A$1:G$444,2,0)</f>
        <v>Herramientas Manuales</v>
      </c>
      <c r="H43" s="182" t="s">
        <v>606</v>
      </c>
      <c r="I43" s="181" t="str">
        <f>VLOOKUP(H43,Hoja1!A$2:G$444,3,0)</f>
        <v>Quemaduras, contusiones y lesiones</v>
      </c>
      <c r="J43" s="183"/>
      <c r="K43" s="181" t="str">
        <f>VLOOKUP(H43,Hoja1!A$2:G$444,4,0)</f>
        <v>Inspecciones planeadas e inspecciones no planeadas, procedimientos de programas de seguridad y salud en el trabajo</v>
      </c>
      <c r="L43" s="181" t="str">
        <f>VLOOKUP(H43,Hoja1!A$2:G$444,5,0)</f>
        <v>E.P.P.</v>
      </c>
      <c r="M43" s="183">
        <v>2</v>
      </c>
      <c r="N43" s="184">
        <v>3</v>
      </c>
      <c r="O43" s="184">
        <v>25</v>
      </c>
      <c r="P43" s="185">
        <f t="shared" si="6"/>
        <v>6</v>
      </c>
      <c r="Q43" s="185">
        <f t="shared" si="7"/>
        <v>150</v>
      </c>
      <c r="R43" s="186" t="str">
        <f t="shared" si="8"/>
        <v>M-6</v>
      </c>
      <c r="S43" s="187" t="str">
        <f t="shared" si="5"/>
        <v>II</v>
      </c>
      <c r="T43" s="188" t="str">
        <f t="shared" si="9"/>
        <v>No Aceptable o Aceptable Con Control Especifico</v>
      </c>
      <c r="U43" s="271"/>
      <c r="V43" s="181" t="str">
        <f>VLOOKUP(H43,Hoja1!A$2:G$444,6,0)</f>
        <v>Amputación</v>
      </c>
      <c r="W43" s="189"/>
      <c r="X43" s="189"/>
      <c r="Y43" s="189"/>
      <c r="Z43" s="190"/>
      <c r="AA43" s="191" t="str">
        <f>VLOOKUP(H43,Hoja1!A$2:G$444,7,0)</f>
        <v xml:space="preserve">
Uso y manejo adecuado de E.P.P., uso y manejo adecuado de herramientas manuales y/o máqinas y equipos</v>
      </c>
      <c r="AB43" s="189"/>
      <c r="AC43" s="275"/>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51">
      <c r="A44" s="278"/>
      <c r="B44" s="278"/>
      <c r="C44" s="275"/>
      <c r="D44" s="281"/>
      <c r="E44" s="284"/>
      <c r="F44" s="284"/>
      <c r="G44" s="181" t="str">
        <f>VLOOKUP(H44,Hoja1!A$1:G$444,2,0)</f>
        <v>Maquinaria y equipo</v>
      </c>
      <c r="H44" s="182" t="s">
        <v>612</v>
      </c>
      <c r="I44" s="181" t="str">
        <f>VLOOKUP(H44,Hoja1!A$2:G$444,3,0)</f>
        <v>Atrapamiento, amputación, aplastamiento, fractura, muerte</v>
      </c>
      <c r="J44" s="183"/>
      <c r="K44" s="181" t="str">
        <f>VLOOKUP(H44,Hoja1!A$2:G$444,4,0)</f>
        <v>Inspecciones planeadas e inspecciones no planeadas, procedimientos de programas de seguridad y salud en el trabajo</v>
      </c>
      <c r="L44" s="181" t="str">
        <f>VLOOKUP(H44,Hoja1!A$2:G$444,5,0)</f>
        <v>E.P.P.</v>
      </c>
      <c r="M44" s="183">
        <v>2</v>
      </c>
      <c r="N44" s="184">
        <v>3</v>
      </c>
      <c r="O44" s="184">
        <v>25</v>
      </c>
      <c r="P44" s="185">
        <f t="shared" si="6"/>
        <v>6</v>
      </c>
      <c r="Q44" s="185">
        <f t="shared" si="7"/>
        <v>150</v>
      </c>
      <c r="R44" s="186" t="str">
        <f t="shared" si="8"/>
        <v>M-6</v>
      </c>
      <c r="S44" s="187" t="str">
        <f t="shared" si="5"/>
        <v>II</v>
      </c>
      <c r="T44" s="188" t="str">
        <f t="shared" si="9"/>
        <v>No Aceptable o Aceptable Con Control Especifico</v>
      </c>
      <c r="U44" s="271"/>
      <c r="V44" s="181" t="str">
        <f>VLOOKUP(H44,Hoja1!A$2:G$444,6,0)</f>
        <v>Aplastamiento</v>
      </c>
      <c r="W44" s="189"/>
      <c r="X44" s="189"/>
      <c r="Y44" s="189"/>
      <c r="Z44" s="190"/>
      <c r="AA44" s="191" t="str">
        <f>VLOOKUP(H44,Hoja1!A$2:G$444,7,0)</f>
        <v>Uso y manejo adecuado de E.P.P., uso y manejo adecuado de herramientas amnuales y/o máquinas y equipos</v>
      </c>
      <c r="AB44" s="189"/>
      <c r="AC44" s="275"/>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51">
      <c r="A45" s="278"/>
      <c r="B45" s="278"/>
      <c r="C45" s="275"/>
      <c r="D45" s="281"/>
      <c r="E45" s="284"/>
      <c r="F45" s="284"/>
      <c r="G45" s="181" t="str">
        <f>VLOOKUP(H45,Hoja1!A$1:G$444,2,0)</f>
        <v>Atraco, golpiza, atentados y secuestrados</v>
      </c>
      <c r="H45" s="182" t="s">
        <v>57</v>
      </c>
      <c r="I45" s="181" t="str">
        <f>VLOOKUP(H45,Hoja1!A$2:G$444,3,0)</f>
        <v>Estrés, golpes, Secuestros</v>
      </c>
      <c r="J45" s="183"/>
      <c r="K45" s="181" t="str">
        <f>VLOOKUP(H45,Hoja1!A$2:G$444,4,0)</f>
        <v>Inspecciones planeadas e inspecciones no planeadas, procedimientos de programas de seguridad y salud en el trabajo</v>
      </c>
      <c r="L45" s="181" t="str">
        <f>VLOOKUP(H45,Hoja1!A$2:G$444,5,0)</f>
        <v xml:space="preserve">Uniformes Corporativos, Caquetas corporativas, Carnetización
</v>
      </c>
      <c r="M45" s="183">
        <v>2</v>
      </c>
      <c r="N45" s="184">
        <v>3</v>
      </c>
      <c r="O45" s="184">
        <v>25</v>
      </c>
      <c r="P45" s="185">
        <f t="shared" si="6"/>
        <v>6</v>
      </c>
      <c r="Q45" s="185">
        <f t="shared" si="7"/>
        <v>150</v>
      </c>
      <c r="R45" s="186" t="str">
        <f t="shared" si="8"/>
        <v>M-6</v>
      </c>
      <c r="S45" s="187" t="str">
        <f t="shared" si="5"/>
        <v>II</v>
      </c>
      <c r="T45" s="188" t="str">
        <f t="shared" si="9"/>
        <v>No Aceptable o Aceptable Con Control Especifico</v>
      </c>
      <c r="U45" s="271"/>
      <c r="V45" s="181" t="str">
        <f>VLOOKUP(H45,Hoja1!A$2:G$444,6,0)</f>
        <v>Secuestros</v>
      </c>
      <c r="W45" s="189"/>
      <c r="X45" s="189"/>
      <c r="Y45" s="189"/>
      <c r="Z45" s="190"/>
      <c r="AA45" s="191" t="str">
        <f>VLOOKUP(H45,Hoja1!A$2:G$444,7,0)</f>
        <v>N/A</v>
      </c>
      <c r="AB45" s="189"/>
      <c r="AC45" s="275"/>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51">
      <c r="A46" s="278"/>
      <c r="B46" s="278"/>
      <c r="C46" s="275"/>
      <c r="D46" s="281"/>
      <c r="E46" s="284"/>
      <c r="F46" s="284"/>
      <c r="G46" s="181" t="str">
        <f>VLOOKUP(H46,Hoja1!A$1:G$444,2,0)</f>
        <v>LLUVIAS, GRANIZADA, HELADAS</v>
      </c>
      <c r="H46" s="182" t="s">
        <v>633</v>
      </c>
      <c r="I46" s="181" t="str">
        <f>VLOOKUP(H46,Hoja1!A$2:G$444,3,0)</f>
        <v>DERRUMBES, HIPOTERMIA, DAÑO EN INSTALACIONES</v>
      </c>
      <c r="J46" s="183"/>
      <c r="K46" s="181" t="str">
        <f>VLOOKUP(H46,Hoja1!A$2:G$444,4,0)</f>
        <v>Inspecciones planeadas e inspecciones no planeadas, procedimientos de programas de seguridad y salud en el trabajo</v>
      </c>
      <c r="L46" s="181" t="str">
        <f>VLOOKUP(H46,Hoja1!A$2:G$444,5,0)</f>
        <v>BRIGADAS DE EMERGENCIAS</v>
      </c>
      <c r="M46" s="183">
        <v>2</v>
      </c>
      <c r="N46" s="184">
        <v>2</v>
      </c>
      <c r="O46" s="184">
        <v>25</v>
      </c>
      <c r="P46" s="185">
        <f t="shared" si="6"/>
        <v>4</v>
      </c>
      <c r="Q46" s="185">
        <f t="shared" si="7"/>
        <v>100</v>
      </c>
      <c r="R46" s="186" t="str">
        <f t="shared" si="8"/>
        <v>B-4</v>
      </c>
      <c r="S46" s="187" t="str">
        <f t="shared" si="5"/>
        <v>III</v>
      </c>
      <c r="T46" s="188" t="str">
        <f t="shared" si="9"/>
        <v>Mejorable</v>
      </c>
      <c r="U46" s="271"/>
      <c r="V46" s="181" t="str">
        <f>VLOOKUP(H46,Hoja1!A$2:G$444,6,0)</f>
        <v>MUERTE</v>
      </c>
      <c r="W46" s="189"/>
      <c r="X46" s="189"/>
      <c r="Y46" s="189"/>
      <c r="Z46" s="190"/>
      <c r="AA46" s="191" t="str">
        <f>VLOOKUP(H46,Hoja1!A$2:G$444,7,0)</f>
        <v>ENTRENAMIENTO DE LA BRIGADA; DIVULGACIÓN DE PLAN DE EMERGENCIA</v>
      </c>
      <c r="AB46" s="189"/>
      <c r="AC46" s="275"/>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51">
      <c r="A47" s="278"/>
      <c r="B47" s="278"/>
      <c r="C47" s="275"/>
      <c r="D47" s="281"/>
      <c r="E47" s="284"/>
      <c r="F47" s="284"/>
      <c r="G47" s="181" t="str">
        <f>VLOOKUP(H47,Hoja1!A$1:G$444,2,0)</f>
        <v>SISMOS, INCENDIOS, INUNDACIONES, TERREMOTOS, VENDAVALES, DERRUMBE</v>
      </c>
      <c r="H47" s="182" t="s">
        <v>62</v>
      </c>
      <c r="I47" s="181" t="str">
        <f>VLOOKUP(H47,Hoja1!A$2:G$444,3,0)</f>
        <v>SISMOS, INCENDIOS, INUNDACIONES, TERREMOTOS, VENDAVALES</v>
      </c>
      <c r="J47" s="183"/>
      <c r="K47" s="181" t="str">
        <f>VLOOKUP(H47,Hoja1!A$2:G$444,4,0)</f>
        <v>Inspecciones planeadas e inspecciones no planeadas, procedimientos de programas de seguridad y salud en el trabajo</v>
      </c>
      <c r="L47" s="181" t="str">
        <f>VLOOKUP(H47,Hoja1!A$2:G$444,5,0)</f>
        <v>BRIGADAS DE EMERGENCIAS</v>
      </c>
      <c r="M47" s="183">
        <v>2</v>
      </c>
      <c r="N47" s="183">
        <v>1</v>
      </c>
      <c r="O47" s="184">
        <v>100</v>
      </c>
      <c r="P47" s="184">
        <f t="shared" si="6"/>
        <v>2</v>
      </c>
      <c r="Q47" s="185">
        <f t="shared" si="7"/>
        <v>200</v>
      </c>
      <c r="R47" s="185" t="str">
        <f t="shared" si="8"/>
        <v>B-2</v>
      </c>
      <c r="S47" s="187" t="str">
        <f t="shared" si="5"/>
        <v>II</v>
      </c>
      <c r="T47" s="188" t="str">
        <f t="shared" si="9"/>
        <v>No Aceptable o Aceptable Con Control Especifico</v>
      </c>
      <c r="U47" s="271"/>
      <c r="V47" s="181" t="str">
        <f>VLOOKUP(H47,Hoja1!A$2:G$444,6,0)</f>
        <v>MUERTE</v>
      </c>
      <c r="W47" s="189"/>
      <c r="X47" s="189"/>
      <c r="Y47" s="189"/>
      <c r="Z47" s="190"/>
      <c r="AA47" s="191" t="str">
        <f>VLOOKUP(H47,Hoja1!A$2:G$444,7,0)</f>
        <v>ENTRENAMIENTO DE LA BRIGADA; DIVULGACIÓN DE PLAN DE EMERGENCIA</v>
      </c>
      <c r="AB47" s="189" t="s">
        <v>1225</v>
      </c>
      <c r="AC47" s="275"/>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39" thickBot="1">
      <c r="A48" s="279"/>
      <c r="B48" s="279"/>
      <c r="C48" s="276"/>
      <c r="D48" s="282"/>
      <c r="E48" s="285"/>
      <c r="F48" s="285"/>
      <c r="G48" s="192" t="str">
        <f>VLOOKUP(H48,Hoja1!A$1:G$444,2,0)</f>
        <v>ATENCIÓN AL PÚBLICO</v>
      </c>
      <c r="H48" s="193" t="s">
        <v>448</v>
      </c>
      <c r="I48" s="192" t="str">
        <f>VLOOKUP(H48,Hoja1!A$2:G$444,3,0)</f>
        <v>ESTRÉS, ENFERMEDADES DIGESTIVAS, IRRITABILIDAD, TRANSTORNOS DEL SUEÑO</v>
      </c>
      <c r="J48" s="194"/>
      <c r="K48" s="192" t="str">
        <f>VLOOKUP(H48,Hoja1!A$2:G$444,4,0)</f>
        <v>N/A</v>
      </c>
      <c r="L48" s="192" t="str">
        <f>VLOOKUP(H48,Hoja1!A$2:G$444,5,0)</f>
        <v>PVE PSICOSOCIAL</v>
      </c>
      <c r="M48" s="194">
        <v>2</v>
      </c>
      <c r="N48" s="195">
        <v>2</v>
      </c>
      <c r="O48" s="195">
        <v>10</v>
      </c>
      <c r="P48" s="196">
        <f aca="true" t="shared" si="10" ref="P48">M48*N48</f>
        <v>4</v>
      </c>
      <c r="Q48" s="196">
        <f aca="true" t="shared" si="11" ref="Q48">O48*P48</f>
        <v>40</v>
      </c>
      <c r="R48" s="197" t="str">
        <f aca="true" t="shared" si="12" ref="R48">IF(P48=40,"MA-40",IF(P48=30,"MA-30",IF(P48=20,"A-20",IF(P48=10,"A-10",IF(P48=24,"MA-24",IF(P48=18,"A-18",IF(P48=12,"A-12",IF(P48=6,"M-6",IF(P48=8,"M-8",IF(P48=6,"M-6",IF(P48=4,"B-4",IF(P48=2,"B-2",))))))))))))</f>
        <v>B-4</v>
      </c>
      <c r="S48" s="198" t="str">
        <f aca="true" t="shared" si="13" ref="S48">IF(Q48&lt;=20,"IV",IF(Q48&lt;=120,"III",IF(Q48&lt;=500,"II",IF(Q48&lt;=4000,"I"))))</f>
        <v>III</v>
      </c>
      <c r="T48" s="199" t="str">
        <f aca="true" t="shared" si="14" ref="T48">IF(S48=0,"",IF(S48="IV","Aceptable",IF(S48="III","Mejorable",IF(S48="II","No Aceptable o Aceptable Con Control Especifico",IF(S48="I","No Aceptable","")))))</f>
        <v>Mejorable</v>
      </c>
      <c r="U48" s="272"/>
      <c r="V48" s="192" t="str">
        <f>VLOOKUP(H48,Hoja1!A$2:G$444,6,0)</f>
        <v>ESTRÉS</v>
      </c>
      <c r="W48" s="200"/>
      <c r="X48" s="200"/>
      <c r="Y48" s="200"/>
      <c r="Z48" s="201"/>
      <c r="AA48" s="202" t="str">
        <f>VLOOKUP(H48,Hoja1!A$2:G$444,7,0)</f>
        <v>RESOLUCIÓN DE CONFLICTOS; COMUNICACIÓN ASERTIVA; SERVICIO AL CLIENTE</v>
      </c>
      <c r="AB48" s="200"/>
      <c r="AC48" s="276"/>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sheetData>
  <mergeCells count="32">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 ref="A11:A48"/>
    <mergeCell ref="B11:B48"/>
    <mergeCell ref="U11:U29"/>
    <mergeCell ref="AB11:AB13"/>
    <mergeCell ref="AC11:AC29"/>
    <mergeCell ref="C11:C29"/>
    <mergeCell ref="D11:D29"/>
    <mergeCell ref="E11:E29"/>
    <mergeCell ref="F11:F29"/>
    <mergeCell ref="AB30:AB32"/>
    <mergeCell ref="AC30:AC48"/>
    <mergeCell ref="U30:U48"/>
    <mergeCell ref="C30:C48"/>
    <mergeCell ref="D30:D48"/>
    <mergeCell ref="E30:E48"/>
    <mergeCell ref="F30:F48"/>
  </mergeCells>
  <conditionalFormatting sqref="O48">
    <cfRule type="cellIs" priority="54" operator="equal" stopIfTrue="1">
      <formula>"10, 25, 50, 100"</formula>
    </cfRule>
  </conditionalFormatting>
  <conditionalFormatting sqref="T1:T10 T49:T1048576">
    <cfRule type="containsText" priority="50" dxfId="8" operator="containsText" text="No Aceptable o Aceptable con Control Especifico">
      <formula>NOT(ISERROR(SEARCH("No Aceptable o Aceptable con Control Especifico",T1)))</formula>
    </cfRule>
    <cfRule type="containsText" priority="51" dxfId="10" operator="containsText" text="No Aceptable">
      <formula>NOT(ISERROR(SEARCH("No Aceptable",T1)))</formula>
    </cfRule>
    <cfRule type="containsText" priority="52" dxfId="9" operator="containsText" text="No Aceptable o Aceptable con Control Especifico">
      <formula>NOT(ISERROR(SEARCH("No Aceptable o Aceptable con Control Especifico",T1)))</formula>
    </cfRule>
  </conditionalFormatting>
  <conditionalFormatting sqref="S1:S10 S49:S1048576">
    <cfRule type="cellIs" priority="49" dxfId="8" operator="equal">
      <formula>"II"</formula>
    </cfRule>
  </conditionalFormatting>
  <conditionalFormatting sqref="S48">
    <cfRule type="cellIs" priority="41" dxfId="7" operator="equal" stopIfTrue="1">
      <formula>"IV"</formula>
    </cfRule>
    <cfRule type="cellIs" priority="42" dxfId="6" operator="equal" stopIfTrue="1">
      <formula>"III"</formula>
    </cfRule>
    <cfRule type="cellIs" priority="43" dxfId="5" operator="equal" stopIfTrue="1">
      <formula>"II"</formula>
    </cfRule>
    <cfRule type="cellIs" priority="44" dxfId="3" operator="equal" stopIfTrue="1">
      <formula>"I"</formula>
    </cfRule>
  </conditionalFormatting>
  <conditionalFormatting sqref="T48">
    <cfRule type="cellIs" priority="27" dxfId="3" operator="equal" stopIfTrue="1">
      <formula>"No Aceptable"</formula>
    </cfRule>
    <cfRule type="cellIs" priority="28" dxfId="2" operator="equal" stopIfTrue="1">
      <formula>"Aceptable"</formula>
    </cfRule>
  </conditionalFormatting>
  <conditionalFormatting sqref="T48">
    <cfRule type="cellIs" priority="25" dxfId="1" operator="equal" stopIfTrue="1">
      <formula>"No Aceptable o Aceptable Con Control Especifico"</formula>
    </cfRule>
  </conditionalFormatting>
  <conditionalFormatting sqref="T48">
    <cfRule type="containsText" priority="24" dxfId="0" operator="containsText" stopIfTrue="1" text="Mejorable">
      <formula>NOT(ISERROR(SEARCH("Mejorable",T48)))</formula>
    </cfRule>
  </conditionalFormatting>
  <conditionalFormatting sqref="O11:O29">
    <cfRule type="cellIs" priority="23" operator="equal" stopIfTrue="1">
      <formula>"10, 25, 50, 100"</formula>
    </cfRule>
  </conditionalFormatting>
  <conditionalFormatting sqref="S11:S29">
    <cfRule type="cellIs" priority="19" dxfId="7" operator="equal" stopIfTrue="1">
      <formula>"IV"</formula>
    </cfRule>
    <cfRule type="cellIs" priority="20" dxfId="6" operator="equal" stopIfTrue="1">
      <formula>"III"</formula>
    </cfRule>
    <cfRule type="cellIs" priority="21" dxfId="5" operator="equal" stopIfTrue="1">
      <formula>"II"</formula>
    </cfRule>
    <cfRule type="cellIs" priority="22" dxfId="3" operator="equal" stopIfTrue="1">
      <formula>"I"</formula>
    </cfRule>
  </conditionalFormatting>
  <conditionalFormatting sqref="T11:T29">
    <cfRule type="cellIs" priority="17" dxfId="3" operator="equal" stopIfTrue="1">
      <formula>"No Aceptable"</formula>
    </cfRule>
    <cfRule type="cellIs" priority="18" dxfId="2" operator="equal" stopIfTrue="1">
      <formula>"Aceptable"</formula>
    </cfRule>
  </conditionalFormatting>
  <conditionalFormatting sqref="T11:T29">
    <cfRule type="cellIs" priority="16" dxfId="1" operator="equal" stopIfTrue="1">
      <formula>"No Aceptable o Aceptable Con Control Especifico"</formula>
    </cfRule>
  </conditionalFormatting>
  <conditionalFormatting sqref="T11:T29">
    <cfRule type="containsText" priority="15" dxfId="0" operator="containsText" stopIfTrue="1" text="Mejorable">
      <formula>NOT(ISERROR(SEARCH("Mejorable",T11)))</formula>
    </cfRule>
  </conditionalFormatting>
  <conditionalFormatting sqref="O30:O46">
    <cfRule type="cellIs" priority="14" operator="equal" stopIfTrue="1">
      <formula>"10, 25, 50, 100"</formula>
    </cfRule>
  </conditionalFormatting>
  <conditionalFormatting sqref="S30:S47">
    <cfRule type="cellIs" priority="10" dxfId="7" operator="equal" stopIfTrue="1">
      <formula>"IV"</formula>
    </cfRule>
    <cfRule type="cellIs" priority="11" dxfId="6" operator="equal" stopIfTrue="1">
      <formula>"III"</formula>
    </cfRule>
    <cfRule type="cellIs" priority="12" dxfId="5" operator="equal" stopIfTrue="1">
      <formula>"II"</formula>
    </cfRule>
    <cfRule type="cellIs" priority="13" dxfId="3" operator="equal" stopIfTrue="1">
      <formula>"I"</formula>
    </cfRule>
  </conditionalFormatting>
  <conditionalFormatting sqref="T30:T47">
    <cfRule type="cellIs" priority="8" dxfId="3" operator="equal" stopIfTrue="1">
      <formula>"No Aceptable"</formula>
    </cfRule>
    <cfRule type="cellIs" priority="9" dxfId="2" operator="equal" stopIfTrue="1">
      <formula>"Aceptable"</formula>
    </cfRule>
  </conditionalFormatting>
  <conditionalFormatting sqref="T30:T47">
    <cfRule type="cellIs" priority="7" dxfId="1" operator="equal" stopIfTrue="1">
      <formula>"No Aceptable o Aceptable Con Control Especifico"</formula>
    </cfRule>
  </conditionalFormatting>
  <conditionalFormatting sqref="T30:T47">
    <cfRule type="containsText" priority="6" dxfId="0" operator="containsText" stopIfTrue="1" text="Mejorable">
      <formula>NOT(ISERROR(SEARCH("Mejorable",T30)))</formula>
    </cfRule>
  </conditionalFormatting>
  <conditionalFormatting sqref="P47">
    <cfRule type="cellIs" priority="5" operator="equal" stopIfTrue="1">
      <formula>"10, 25, 50, 100"</formula>
    </cfRule>
  </conditionalFormatting>
  <dataValidations count="4">
    <dataValidation type="whole" allowBlank="1" showInputMessage="1" showErrorMessage="1" prompt="1 Esporadica (EE)_x000a_2 Ocasional (EO)_x000a_3 Frecuente (EF)_x000a_4 continua (EC)" sqref="N11:N48">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48">
      <formula1>10</formula1>
      <formula2>100</formula2>
    </dataValidation>
    <dataValidation type="list" allowBlank="1" showInputMessage="1" showErrorMessage="1" sqref="H11:H48">
      <formula1>Hoja1!$A$2:$A$444</formula1>
    </dataValidation>
    <dataValidation type="list" allowBlank="1" showInputMessage="1" showErrorMessage="1" sqref="E11 E30">
      <formula1>Hoja2!$A$2:$A$81</formula1>
    </dataValidation>
  </dataValidations>
  <printOptions/>
  <pageMargins left="0.7" right="0.7" top="0.75" bottom="0.75" header="0.3" footer="0.3"/>
  <pageSetup horizontalDpi="600" verticalDpi="600" orientation="portrait" scale="11" r:id="rId2"/>
  <colBreaks count="1" manualBreakCount="1">
    <brk id="29" max="16383" man="1"/>
  </colBreaks>
  <ignoredErrors>
    <ignoredError sqref="G48 I48 C11 V48 AA48 K48 L48" evalError="1"/>
    <ignoredError sqref="D11" evalError="1" unlocked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27"/>
  <sheetViews>
    <sheetView showGridLines="0" view="pageBreakPreview" zoomScale="80" zoomScaleSheetLayoutView="80" workbookViewId="0" topLeftCell="A1">
      <selection activeCell="C2" sqref="C2:D2"/>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260"/>
      <c r="D2" s="260"/>
      <c r="E2" s="261" t="s">
        <v>1236</v>
      </c>
      <c r="F2" s="262"/>
      <c r="G2" s="262"/>
      <c r="H2" s="262"/>
      <c r="I2" s="263"/>
      <c r="J2" s="9"/>
      <c r="K2" s="9"/>
      <c r="L2" s="9"/>
      <c r="M2" s="8"/>
      <c r="N2" s="8"/>
      <c r="O2" s="8"/>
      <c r="P2" s="8"/>
      <c r="Q2" s="8"/>
      <c r="R2" s="8"/>
      <c r="S2" s="8"/>
      <c r="T2" s="8"/>
      <c r="U2" s="9"/>
      <c r="V2" s="8"/>
      <c r="W2" s="8"/>
      <c r="X2" s="8"/>
      <c r="Y2" s="8"/>
      <c r="Z2" s="8"/>
      <c r="AA2" s="10"/>
    </row>
    <row r="3" spans="1:27" s="6" customFormat="1" ht="15" customHeight="1">
      <c r="A3" s="5"/>
      <c r="C3" s="11"/>
      <c r="D3" s="8"/>
      <c r="E3" s="264" t="s">
        <v>1240</v>
      </c>
      <c r="F3" s="265"/>
      <c r="G3" s="265"/>
      <c r="H3" s="265"/>
      <c r="I3" s="266"/>
      <c r="J3" s="9"/>
      <c r="K3" s="9"/>
      <c r="L3" s="9"/>
      <c r="M3" s="8"/>
      <c r="N3" s="8"/>
      <c r="O3" s="8"/>
      <c r="P3" s="8"/>
      <c r="Q3" s="8"/>
      <c r="R3" s="8"/>
      <c r="S3" s="8"/>
      <c r="T3" s="8"/>
      <c r="U3" s="9"/>
      <c r="V3" s="8"/>
      <c r="W3" s="8"/>
      <c r="X3" s="8"/>
      <c r="Y3" s="8"/>
      <c r="Z3" s="8"/>
      <c r="AA3" s="10"/>
    </row>
    <row r="4" spans="1:27" s="6" customFormat="1" ht="15" customHeight="1" thickBot="1">
      <c r="A4" s="5"/>
      <c r="C4" s="260"/>
      <c r="D4" s="260"/>
      <c r="E4" s="267" t="s">
        <v>1238</v>
      </c>
      <c r="F4" s="268"/>
      <c r="G4" s="268"/>
      <c r="H4" s="268"/>
      <c r="I4" s="269"/>
      <c r="J4" s="9"/>
      <c r="K4" s="9"/>
      <c r="L4" s="9"/>
      <c r="M4" s="8"/>
      <c r="N4" s="8"/>
      <c r="O4" s="8"/>
      <c r="P4" s="8"/>
      <c r="Q4" s="8"/>
      <c r="R4" s="8"/>
      <c r="S4" s="8"/>
      <c r="T4" s="8"/>
      <c r="U4" s="9"/>
      <c r="V4" s="8"/>
      <c r="W4" s="8"/>
      <c r="X4" s="8"/>
      <c r="Y4" s="8"/>
      <c r="Z4" s="8"/>
      <c r="AA4" s="10"/>
    </row>
    <row r="5" spans="1:27" s="6" customFormat="1" ht="11.25" customHeight="1">
      <c r="A5" s="5"/>
      <c r="C5" s="11"/>
      <c r="D5" s="8"/>
      <c r="E5" s="259"/>
      <c r="F5" s="259"/>
      <c r="G5" s="259"/>
      <c r="H5" s="7"/>
      <c r="I5" s="8"/>
      <c r="J5" s="9"/>
      <c r="K5" s="9"/>
      <c r="L5" s="9"/>
      <c r="M5" s="8"/>
      <c r="N5" s="8"/>
      <c r="O5" s="8"/>
      <c r="P5" s="8"/>
      <c r="Q5" s="8"/>
      <c r="R5" s="8"/>
      <c r="S5" s="8"/>
      <c r="T5" s="8"/>
      <c r="U5" s="9"/>
      <c r="V5" s="8"/>
      <c r="W5" s="8"/>
      <c r="X5" s="8"/>
      <c r="Y5" s="8"/>
      <c r="Z5" s="8"/>
      <c r="AA5" s="10"/>
    </row>
    <row r="6" spans="1:27" s="6" customFormat="1" ht="11.25" customHeight="1">
      <c r="A6" s="5"/>
      <c r="C6" s="11"/>
      <c r="D6" s="8"/>
      <c r="E6" s="139"/>
      <c r="F6" s="139"/>
      <c r="G6" s="139"/>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39"/>
      <c r="F7" s="139"/>
      <c r="G7" s="139"/>
      <c r="H7" s="7"/>
      <c r="I7" s="8"/>
      <c r="J7" s="9"/>
      <c r="K7" s="9"/>
      <c r="L7" s="9"/>
      <c r="M7" s="8"/>
      <c r="N7" s="8"/>
      <c r="O7" s="8"/>
      <c r="P7" s="8"/>
      <c r="Q7" s="8"/>
      <c r="R7" s="8"/>
      <c r="S7" s="8"/>
      <c r="T7" s="8"/>
      <c r="U7" s="9"/>
      <c r="V7" s="8"/>
      <c r="W7" s="8"/>
      <c r="X7" s="8"/>
      <c r="Y7" s="8"/>
      <c r="Z7" s="8"/>
      <c r="AA7" s="10"/>
    </row>
    <row r="8" spans="1:29" ht="17.25" customHeight="1" thickBot="1">
      <c r="A8" s="250" t="s">
        <v>11</v>
      </c>
      <c r="B8" s="253" t="s">
        <v>12</v>
      </c>
      <c r="C8" s="256" t="s">
        <v>0</v>
      </c>
      <c r="D8" s="256"/>
      <c r="E8" s="256"/>
      <c r="F8" s="256"/>
      <c r="G8" s="247" t="s">
        <v>1</v>
      </c>
      <c r="H8" s="248"/>
      <c r="I8" s="257" t="s">
        <v>2</v>
      </c>
      <c r="J8" s="247" t="s">
        <v>3</v>
      </c>
      <c r="K8" s="247"/>
      <c r="L8" s="247"/>
      <c r="M8" s="247" t="s">
        <v>4</v>
      </c>
      <c r="N8" s="247"/>
      <c r="O8" s="247"/>
      <c r="P8" s="247"/>
      <c r="Q8" s="247"/>
      <c r="R8" s="247"/>
      <c r="S8" s="247"/>
      <c r="T8" s="247" t="s">
        <v>5</v>
      </c>
      <c r="U8" s="247" t="s">
        <v>6</v>
      </c>
      <c r="V8" s="248"/>
      <c r="W8" s="249" t="s">
        <v>7</v>
      </c>
      <c r="X8" s="249"/>
      <c r="Y8" s="249"/>
      <c r="Z8" s="249"/>
      <c r="AA8" s="249"/>
      <c r="AB8" s="249"/>
      <c r="AC8" s="249"/>
    </row>
    <row r="9" spans="1:29" ht="15.75" customHeight="1" thickBot="1">
      <c r="A9" s="251"/>
      <c r="B9" s="254"/>
      <c r="C9" s="256"/>
      <c r="D9" s="256"/>
      <c r="E9" s="256"/>
      <c r="F9" s="256"/>
      <c r="G9" s="248"/>
      <c r="H9" s="248"/>
      <c r="I9" s="257"/>
      <c r="J9" s="247"/>
      <c r="K9" s="247"/>
      <c r="L9" s="247"/>
      <c r="M9" s="247"/>
      <c r="N9" s="247"/>
      <c r="O9" s="247"/>
      <c r="P9" s="247"/>
      <c r="Q9" s="247"/>
      <c r="R9" s="247"/>
      <c r="S9" s="247"/>
      <c r="T9" s="248"/>
      <c r="U9" s="248"/>
      <c r="V9" s="248"/>
      <c r="W9" s="249"/>
      <c r="X9" s="249"/>
      <c r="Y9" s="249"/>
      <c r="Z9" s="249"/>
      <c r="AA9" s="249"/>
      <c r="AB9" s="249"/>
      <c r="AC9" s="249"/>
    </row>
    <row r="10" spans="1:276" s="13" customFormat="1" ht="39" thickBot="1">
      <c r="A10" s="252"/>
      <c r="B10" s="255"/>
      <c r="C10" s="140" t="s">
        <v>13</v>
      </c>
      <c r="D10" s="140" t="s">
        <v>14</v>
      </c>
      <c r="E10" s="140" t="s">
        <v>1077</v>
      </c>
      <c r="F10" s="140" t="s">
        <v>15</v>
      </c>
      <c r="G10" s="140" t="s">
        <v>16</v>
      </c>
      <c r="H10" s="140" t="s">
        <v>17</v>
      </c>
      <c r="I10" s="257"/>
      <c r="J10" s="140" t="s">
        <v>18</v>
      </c>
      <c r="K10" s="140" t="s">
        <v>19</v>
      </c>
      <c r="L10" s="140" t="s">
        <v>20</v>
      </c>
      <c r="M10" s="140" t="s">
        <v>21</v>
      </c>
      <c r="N10" s="140" t="s">
        <v>22</v>
      </c>
      <c r="O10" s="140" t="s">
        <v>37</v>
      </c>
      <c r="P10" s="140" t="s">
        <v>36</v>
      </c>
      <c r="Q10" s="140" t="s">
        <v>23</v>
      </c>
      <c r="R10" s="140" t="s">
        <v>38</v>
      </c>
      <c r="S10" s="140" t="s">
        <v>24</v>
      </c>
      <c r="T10" s="140" t="s">
        <v>25</v>
      </c>
      <c r="U10" s="140" t="s">
        <v>39</v>
      </c>
      <c r="V10" s="140" t="s">
        <v>26</v>
      </c>
      <c r="W10" s="140" t="s">
        <v>8</v>
      </c>
      <c r="X10" s="140" t="s">
        <v>9</v>
      </c>
      <c r="Y10" s="140" t="s">
        <v>10</v>
      </c>
      <c r="Z10" s="140" t="s">
        <v>31</v>
      </c>
      <c r="AA10" s="140" t="s">
        <v>27</v>
      </c>
      <c r="AB10" s="140" t="s">
        <v>28</v>
      </c>
      <c r="AC10" s="140"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63.75" customHeight="1">
      <c r="A11" s="277" t="s">
        <v>1233</v>
      </c>
      <c r="B11" s="277" t="s">
        <v>1186</v>
      </c>
      <c r="C11" s="286" t="s">
        <v>1235</v>
      </c>
      <c r="D11" s="289" t="s">
        <v>1234</v>
      </c>
      <c r="E11" s="292" t="s">
        <v>1063</v>
      </c>
      <c r="F11" s="292" t="s">
        <v>1187</v>
      </c>
      <c r="G11" s="143" t="str">
        <f>VLOOKUP(H11,Hoja1!A$1:G$444,2,0)</f>
        <v>Modeduras</v>
      </c>
      <c r="H11" s="144" t="s">
        <v>79</v>
      </c>
      <c r="I11" s="143" t="str">
        <f>VLOOKUP(H11,Hoja1!A$2:G$444,3,0)</f>
        <v>Lesiones, tejidos, muerte, enfermedades infectocontagiosas</v>
      </c>
      <c r="J11" s="145"/>
      <c r="K11" s="143" t="str">
        <f>VLOOKUP(H11,Hoja1!A$2:G$444,4,0)</f>
        <v>N/A</v>
      </c>
      <c r="L11" s="143" t="str">
        <f>VLOOKUP(H11,Hoja1!A$2:G$444,5,0)</f>
        <v>N/A</v>
      </c>
      <c r="M11" s="145">
        <v>2</v>
      </c>
      <c r="N11" s="146">
        <v>2</v>
      </c>
      <c r="O11" s="146">
        <v>25</v>
      </c>
      <c r="P11" s="146">
        <f>M11*N11</f>
        <v>4</v>
      </c>
      <c r="Q11" s="146">
        <f>O11*P11</f>
        <v>100</v>
      </c>
      <c r="R11" s="144" t="str">
        <f>IF(P11=40,"MA-40",IF(P11=30,"MA-30",IF(P11=20,"A-20",IF(P11=10,"A-10",IF(P11=24,"MA-24",IF(P11=18,"A-18",IF(P11=12,"A-12",IF(P11=6,"M-6",IF(P11=8,"M-8",IF(P11=6,"M-6",IF(P11=4,"B-4",IF(P11=2,"B-2",))))))))))))</f>
        <v>B-4</v>
      </c>
      <c r="S11" s="147" t="str">
        <f aca="true" t="shared" si="0" ref="S11:S27">IF(Q11&lt;=20,"IV",IF(Q11&lt;=120,"III",IF(Q11&lt;=500,"II",IF(Q11&lt;=4000,"I"))))</f>
        <v>III</v>
      </c>
      <c r="T11" s="148" t="str">
        <f>IF(S11=0,"",IF(S11="IV","Aceptable",IF(S11="III","Mejorable",IF(S11="II","No Aceptable o Aceptable Con Control Especifico",IF(S11="I","No Aceptable","")))))</f>
        <v>Mejorable</v>
      </c>
      <c r="U11" s="295"/>
      <c r="V11" s="143" t="str">
        <f>VLOOKUP(H11,Hoja1!A$2:G$444,6,0)</f>
        <v>Posibles enfermedades</v>
      </c>
      <c r="W11" s="149"/>
      <c r="X11" s="149"/>
      <c r="Y11" s="149"/>
      <c r="Z11" s="150"/>
      <c r="AA11" s="150" t="str">
        <f>VLOOKUP(H11,Hoja1!A$2:G$444,7,0)</f>
        <v xml:space="preserve">Riesgo Biológico, Autocuidado y/o Uso y manejo adecuado de E.P.P.
</v>
      </c>
      <c r="AB11" s="295" t="s">
        <v>1215</v>
      </c>
      <c r="AC11" s="286" t="s">
        <v>1190</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278"/>
      <c r="B12" s="278"/>
      <c r="C12" s="287"/>
      <c r="D12" s="290"/>
      <c r="E12" s="293"/>
      <c r="F12" s="293"/>
      <c r="G12" s="151" t="str">
        <f>VLOOKUP(H12,Hoja1!A$1:G$444,2,0)</f>
        <v>Bacteria</v>
      </c>
      <c r="H12" s="152" t="s">
        <v>108</v>
      </c>
      <c r="I12" s="151" t="str">
        <f>VLOOKUP(H12,Hoja1!A$2:G$444,3,0)</f>
        <v>Infecciones producidas por Bacterianas</v>
      </c>
      <c r="J12" s="153"/>
      <c r="K12" s="151" t="str">
        <f>VLOOKUP(H12,Hoja1!A$2:G$444,4,0)</f>
        <v>Inspecciones planeadas e inspecciones no planeadas, procedimientos de programas de seguridad y salud en el trabajo</v>
      </c>
      <c r="L12" s="151" t="str">
        <f>VLOOKUP(H12,Hoja1!A$2:G$444,5,0)</f>
        <v>Programa de vacunación, bota pantalon, overol, guantes, tapabocas, mascarillas con filtos</v>
      </c>
      <c r="M12" s="153">
        <v>2</v>
      </c>
      <c r="N12" s="154">
        <v>3</v>
      </c>
      <c r="O12" s="154">
        <v>10</v>
      </c>
      <c r="P12" s="155">
        <f aca="true" t="shared" si="1" ref="P12:P27">M12*N12</f>
        <v>6</v>
      </c>
      <c r="Q12" s="155">
        <f aca="true" t="shared" si="2" ref="Q12:Q27">O12*P12</f>
        <v>60</v>
      </c>
      <c r="R12" s="156" t="str">
        <f aca="true" t="shared" si="3" ref="R12:R27">IF(P12=40,"MA-40",IF(P12=30,"MA-30",IF(P12=20,"A-20",IF(P12=10,"A-10",IF(P12=24,"MA-24",IF(P12=18,"A-18",IF(P12=12,"A-12",IF(P12=6,"M-6",IF(P12=8,"M-8",IF(P12=6,"M-6",IF(P12=4,"B-4",IF(P12=2,"B-2",))))))))))))</f>
        <v>M-6</v>
      </c>
      <c r="S12" s="157" t="str">
        <f t="shared" si="0"/>
        <v>III</v>
      </c>
      <c r="T12" s="158" t="str">
        <f aca="true" t="shared" si="4" ref="T12:T27">IF(S12=0,"",IF(S12="IV","Aceptable",IF(S12="III","Mejorable",IF(S12="II","No Aceptable o Aceptable Con Control Especifico",IF(S12="I","No Aceptable","")))))</f>
        <v>Mejorable</v>
      </c>
      <c r="U12" s="296"/>
      <c r="V12" s="151" t="str">
        <f>VLOOKUP(H12,Hoja1!A$2:G$444,6,0)</f>
        <v xml:space="preserve">Enfermedades Infectocontagiosas
</v>
      </c>
      <c r="W12" s="159"/>
      <c r="X12" s="159"/>
      <c r="Y12" s="159"/>
      <c r="Z12" s="160"/>
      <c r="AA12" s="161" t="str">
        <f>VLOOKUP(H12,Hoja1!A$2:G$444,7,0)</f>
        <v xml:space="preserve">Riesgo Biológico, Autocuidado y/o Uso y manejo adecuado de E.P.P.
</v>
      </c>
      <c r="AB12" s="296"/>
      <c r="AC12" s="287"/>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278"/>
      <c r="B13" s="278"/>
      <c r="C13" s="287"/>
      <c r="D13" s="290"/>
      <c r="E13" s="293"/>
      <c r="F13" s="293"/>
      <c r="G13" s="151" t="str">
        <f>VLOOKUP(H13,Hoja1!A$1:G$444,2,0)</f>
        <v>Virus</v>
      </c>
      <c r="H13" s="152" t="s">
        <v>120</v>
      </c>
      <c r="I13" s="151" t="str">
        <f>VLOOKUP(H13,Hoja1!A$2:G$444,3,0)</f>
        <v>Infecciones Virales</v>
      </c>
      <c r="J13" s="153"/>
      <c r="K13" s="151" t="str">
        <f>VLOOKUP(H13,Hoja1!A$2:G$444,4,0)</f>
        <v>Inspecciones planeadas e inspecciones no planeadas, procedimientos de programas de seguridad y salud en el trabajo</v>
      </c>
      <c r="L13" s="151" t="str">
        <f>VLOOKUP(H13,Hoja1!A$2:G$444,5,0)</f>
        <v>Programa de vacunación, bota pantalon, overol, guantes, tapabocas, mascarillas con filtos</v>
      </c>
      <c r="M13" s="153">
        <v>2</v>
      </c>
      <c r="N13" s="154">
        <v>3</v>
      </c>
      <c r="O13" s="154">
        <v>10</v>
      </c>
      <c r="P13" s="155">
        <f t="shared" si="1"/>
        <v>6</v>
      </c>
      <c r="Q13" s="155">
        <f t="shared" si="2"/>
        <v>60</v>
      </c>
      <c r="R13" s="156" t="str">
        <f t="shared" si="3"/>
        <v>M-6</v>
      </c>
      <c r="S13" s="157" t="str">
        <f t="shared" si="0"/>
        <v>III</v>
      </c>
      <c r="T13" s="158" t="str">
        <f t="shared" si="4"/>
        <v>Mejorable</v>
      </c>
      <c r="U13" s="296"/>
      <c r="V13" s="151" t="str">
        <f>VLOOKUP(H13,Hoja1!A$2:G$444,6,0)</f>
        <v xml:space="preserve">Enfermedades Infectocontagiosas
</v>
      </c>
      <c r="W13" s="159"/>
      <c r="X13" s="159"/>
      <c r="Y13" s="159"/>
      <c r="Z13" s="160"/>
      <c r="AA13" s="161" t="str">
        <f>VLOOKUP(H13,Hoja1!A$2:G$444,7,0)</f>
        <v xml:space="preserve">Riesgo Biológico, Autocuidado y/o Uso y manejo adecuado de E.P.P.
</v>
      </c>
      <c r="AB13" s="298"/>
      <c r="AC13" s="287"/>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278"/>
      <c r="B14" s="278"/>
      <c r="C14" s="287"/>
      <c r="D14" s="290"/>
      <c r="E14" s="293"/>
      <c r="F14" s="293"/>
      <c r="G14" s="151" t="str">
        <f>VLOOKUP(H14,Hoja1!A$1:G$444,2,0)</f>
        <v>INFRAROJA, ULTRAVIOLETA, VISIBLE, RADIOFRECUENCIA, MICROONDAS, LASER</v>
      </c>
      <c r="H14" s="152" t="s">
        <v>67</v>
      </c>
      <c r="I14" s="151" t="str">
        <f>VLOOKUP(H14,Hoja1!A$2:G$444,3,0)</f>
        <v>CÁNCER, LESIONES DÉRMICAS Y OCULARES</v>
      </c>
      <c r="J14" s="153"/>
      <c r="K14" s="151" t="str">
        <f>VLOOKUP(H14,Hoja1!A$2:G$444,4,0)</f>
        <v>Inspecciones planeadas e inspecciones no planeadas, procedimientos de programas de seguridad y salud en el trabajo</v>
      </c>
      <c r="L14" s="151" t="str">
        <f>VLOOKUP(H14,Hoja1!A$2:G$444,5,0)</f>
        <v>PROGRAMA BLOQUEADOR SOLAR</v>
      </c>
      <c r="M14" s="153">
        <v>2</v>
      </c>
      <c r="N14" s="154">
        <v>3</v>
      </c>
      <c r="O14" s="154">
        <v>10</v>
      </c>
      <c r="P14" s="155">
        <f t="shared" si="1"/>
        <v>6</v>
      </c>
      <c r="Q14" s="155">
        <f t="shared" si="2"/>
        <v>60</v>
      </c>
      <c r="R14" s="156" t="str">
        <f t="shared" si="3"/>
        <v>M-6</v>
      </c>
      <c r="S14" s="157" t="str">
        <f t="shared" si="0"/>
        <v>III</v>
      </c>
      <c r="T14" s="158" t="str">
        <f t="shared" si="4"/>
        <v>Mejorable</v>
      </c>
      <c r="U14" s="296"/>
      <c r="V14" s="151" t="str">
        <f>VLOOKUP(H14,Hoja1!A$2:G$444,6,0)</f>
        <v>CÁNCER</v>
      </c>
      <c r="W14" s="159"/>
      <c r="X14" s="159"/>
      <c r="Y14" s="159"/>
      <c r="Z14" s="160"/>
      <c r="AA14" s="161" t="str">
        <f>VLOOKUP(H14,Hoja1!A$2:G$444,7,0)</f>
        <v>N/A</v>
      </c>
      <c r="AB14" s="159"/>
      <c r="AC14" s="287"/>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
      <c r="A15" s="278"/>
      <c r="B15" s="278"/>
      <c r="C15" s="287"/>
      <c r="D15" s="290"/>
      <c r="E15" s="293"/>
      <c r="F15" s="293"/>
      <c r="G15" s="151" t="str">
        <f>VLOOKUP(H15,Hoja1!A$1:G$444,2,0)</f>
        <v>MAQUINARIA O EQUIPO</v>
      </c>
      <c r="H15" s="152" t="s">
        <v>164</v>
      </c>
      <c r="I15" s="151" t="str">
        <f>VLOOKUP(H15,Hoja1!A$2:G$444,3,0)</f>
        <v>SORDERA, ESTRÉS, HIPOACUSIA, CEFALA,IRRITABILIDAD</v>
      </c>
      <c r="J15" s="153"/>
      <c r="K15" s="151" t="str">
        <f>VLOOKUP(H15,Hoja1!A$2:G$444,4,0)</f>
        <v>Inspecciones planeadas e inspecciones no planeadas, procedimientos de programas de seguridad y salud en el trabajo</v>
      </c>
      <c r="L15" s="151" t="str">
        <f>VLOOKUP(H15,Hoja1!A$2:G$444,5,0)</f>
        <v>PVE RUIDO</v>
      </c>
      <c r="M15" s="153">
        <v>2</v>
      </c>
      <c r="N15" s="154">
        <v>2</v>
      </c>
      <c r="O15" s="154">
        <v>10</v>
      </c>
      <c r="P15" s="155">
        <f t="shared" si="1"/>
        <v>4</v>
      </c>
      <c r="Q15" s="155">
        <f t="shared" si="2"/>
        <v>40</v>
      </c>
      <c r="R15" s="156" t="str">
        <f t="shared" si="3"/>
        <v>B-4</v>
      </c>
      <c r="S15" s="157" t="str">
        <f t="shared" si="0"/>
        <v>III</v>
      </c>
      <c r="T15" s="158" t="str">
        <f t="shared" si="4"/>
        <v>Mejorable</v>
      </c>
      <c r="U15" s="296"/>
      <c r="V15" s="151" t="str">
        <f>VLOOKUP(H15,Hoja1!A$2:G$444,6,0)</f>
        <v>SORDERA</v>
      </c>
      <c r="W15" s="159"/>
      <c r="X15" s="159"/>
      <c r="Y15" s="159"/>
      <c r="Z15" s="160"/>
      <c r="AA15" s="161" t="str">
        <f>VLOOKUP(H15,Hoja1!A$2:G$444,7,0)</f>
        <v>USO DE EPP</v>
      </c>
      <c r="AB15" s="159"/>
      <c r="AC15" s="287"/>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
      <c r="A16" s="278"/>
      <c r="B16" s="278"/>
      <c r="C16" s="287"/>
      <c r="D16" s="290"/>
      <c r="E16" s="293"/>
      <c r="F16" s="293"/>
      <c r="G16" s="151" t="str">
        <f>VLOOKUP(H16,Hoja1!A$1:G$444,2,0)</f>
        <v>ENERGÍA TÉRMICA, CAMBIO DE TEMPERATURA DURANTE LOS RECORRIDOS</v>
      </c>
      <c r="H16" s="152" t="s">
        <v>170</v>
      </c>
      <c r="I16" s="151" t="str">
        <f>VLOOKUP(H16,Hoja1!A$2:G$444,3,0)</f>
        <v xml:space="preserve"> GOLPE DE CALOR,  DESHIDRATACIÓN</v>
      </c>
      <c r="J16" s="153"/>
      <c r="K16" s="151" t="str">
        <f>VLOOKUP(H16,Hoja1!A$2:G$444,4,0)</f>
        <v>Inspecciones planeadas e inspecciones no planeadas, procedimientos de programas de seguridad y salud en el trabajo</v>
      </c>
      <c r="L16" s="151" t="str">
        <f>VLOOKUP(H16,Hoja1!A$2:G$444,5,0)</f>
        <v>NO OBSERVADO</v>
      </c>
      <c r="M16" s="153">
        <v>2</v>
      </c>
      <c r="N16" s="154">
        <v>2</v>
      </c>
      <c r="O16" s="154">
        <v>10</v>
      </c>
      <c r="P16" s="155">
        <f t="shared" si="1"/>
        <v>4</v>
      </c>
      <c r="Q16" s="155">
        <f t="shared" si="2"/>
        <v>40</v>
      </c>
      <c r="R16" s="156" t="str">
        <f t="shared" si="3"/>
        <v>B-4</v>
      </c>
      <c r="S16" s="157" t="str">
        <f t="shared" si="0"/>
        <v>III</v>
      </c>
      <c r="T16" s="158" t="str">
        <f t="shared" si="4"/>
        <v>Mejorable</v>
      </c>
      <c r="U16" s="296"/>
      <c r="V16" s="151" t="str">
        <f>VLOOKUP(H16,Hoja1!A$2:G$444,6,0)</f>
        <v>CÁNCER DE PIEL</v>
      </c>
      <c r="W16" s="159"/>
      <c r="X16" s="159"/>
      <c r="Y16" s="159"/>
      <c r="Z16" s="160"/>
      <c r="AA16" s="161" t="str">
        <f>VLOOKUP(H16,Hoja1!A$2:G$444,7,0)</f>
        <v>N/A</v>
      </c>
      <c r="AB16" s="159"/>
      <c r="AC16" s="287"/>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278"/>
      <c r="B17" s="278"/>
      <c r="C17" s="287"/>
      <c r="D17" s="290"/>
      <c r="E17" s="293"/>
      <c r="F17" s="293"/>
      <c r="G17" s="151" t="str">
        <f>VLOOKUP(H17,Hoja1!A$1:G$444,2,0)</f>
        <v>ENERGÍA TÉRMICA, CAMBIO DE TEMPERATURA DURANTE LOS RECORRIDOS</v>
      </c>
      <c r="H17" s="152" t="s">
        <v>174</v>
      </c>
      <c r="I17" s="151" t="str">
        <f>VLOOKUP(H17,Hoja1!A$2:G$444,3,0)</f>
        <v xml:space="preserve"> HIPOTERMIA</v>
      </c>
      <c r="J17" s="153"/>
      <c r="K17" s="151" t="str">
        <f>VLOOKUP(H17,Hoja1!A$2:G$444,4,0)</f>
        <v>Inspecciones planeadas e inspecciones no planeadas, procedimientos de programas de seguridad y salud en el trabajo</v>
      </c>
      <c r="L17" s="151" t="str">
        <f>VLOOKUP(H17,Hoja1!A$2:G$444,5,0)</f>
        <v>EPP OVEROLES TERMICOS</v>
      </c>
      <c r="M17" s="153">
        <v>2</v>
      </c>
      <c r="N17" s="154">
        <v>2</v>
      </c>
      <c r="O17" s="154">
        <v>10</v>
      </c>
      <c r="P17" s="155">
        <f t="shared" si="1"/>
        <v>4</v>
      </c>
      <c r="Q17" s="155">
        <f t="shared" si="2"/>
        <v>40</v>
      </c>
      <c r="R17" s="156" t="str">
        <f t="shared" si="3"/>
        <v>B-4</v>
      </c>
      <c r="S17" s="157" t="str">
        <f t="shared" si="0"/>
        <v>III</v>
      </c>
      <c r="T17" s="158" t="str">
        <f t="shared" si="4"/>
        <v>Mejorable</v>
      </c>
      <c r="U17" s="296"/>
      <c r="V17" s="151" t="str">
        <f>VLOOKUP(H17,Hoja1!A$2:G$444,6,0)</f>
        <v xml:space="preserve"> HIPOTERMIA</v>
      </c>
      <c r="W17" s="159"/>
      <c r="X17" s="159"/>
      <c r="Y17" s="159"/>
      <c r="Z17" s="160"/>
      <c r="AA17" s="161" t="str">
        <f>VLOOKUP(H17,Hoja1!A$2:G$444,7,0)</f>
        <v>N/A</v>
      </c>
      <c r="AB17" s="159"/>
      <c r="AC17" s="287"/>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
      <c r="A18" s="278"/>
      <c r="B18" s="278"/>
      <c r="C18" s="287"/>
      <c r="D18" s="290"/>
      <c r="E18" s="293"/>
      <c r="F18" s="293"/>
      <c r="G18" s="151" t="str">
        <f>VLOOKUP(H18,Hoja1!A$1:G$444,2,0)</f>
        <v>MATERIAL PARTICULADO</v>
      </c>
      <c r="H18" s="152" t="s">
        <v>269</v>
      </c>
      <c r="I18" s="151" t="str">
        <f>VLOOKUP(H18,Hoja1!A$2:G$444,3,0)</f>
        <v>NEUMOCONIOSIS, BRONQUITIS, ASMA, SILICOSIS</v>
      </c>
      <c r="J18" s="153"/>
      <c r="K18" s="151" t="str">
        <f>VLOOKUP(H18,Hoja1!A$2:G$444,4,0)</f>
        <v>Inspecciones planeadas e inspecciones no planeadas, procedimientos de programas de seguridad y salud en el trabajo</v>
      </c>
      <c r="L18" s="151" t="str">
        <f>VLOOKUP(H18,Hoja1!A$2:G$444,5,0)</f>
        <v>EPP MASCARILLAS Y FILTROS</v>
      </c>
      <c r="M18" s="153">
        <v>2</v>
      </c>
      <c r="N18" s="154">
        <v>3</v>
      </c>
      <c r="O18" s="154">
        <v>10</v>
      </c>
      <c r="P18" s="155">
        <f t="shared" si="1"/>
        <v>6</v>
      </c>
      <c r="Q18" s="155">
        <f t="shared" si="2"/>
        <v>60</v>
      </c>
      <c r="R18" s="156" t="str">
        <f t="shared" si="3"/>
        <v>M-6</v>
      </c>
      <c r="S18" s="157" t="str">
        <f t="shared" si="0"/>
        <v>III</v>
      </c>
      <c r="T18" s="158" t="str">
        <f t="shared" si="4"/>
        <v>Mejorable</v>
      </c>
      <c r="U18" s="296"/>
      <c r="V18" s="151" t="str">
        <f>VLOOKUP(H18,Hoja1!A$2:G$444,6,0)</f>
        <v>NEUMOCONIOSIS</v>
      </c>
      <c r="W18" s="159"/>
      <c r="X18" s="159"/>
      <c r="Y18" s="159"/>
      <c r="Z18" s="160"/>
      <c r="AA18" s="161" t="str">
        <f>VLOOKUP(H18,Hoja1!A$2:G$444,7,0)</f>
        <v>USO Y MANEJO DE LOS EPP</v>
      </c>
      <c r="AB18" s="159"/>
      <c r="AC18" s="287"/>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15">
      <c r="A19" s="278"/>
      <c r="B19" s="278"/>
      <c r="C19" s="287"/>
      <c r="D19" s="290"/>
      <c r="E19" s="293"/>
      <c r="F19" s="293"/>
      <c r="G19" s="151" t="str">
        <f>VLOOKUP(H19,Hoja1!A$1:G$444,2,0)</f>
        <v>NATURALEZA DE LA TAREA</v>
      </c>
      <c r="H19" s="152" t="s">
        <v>76</v>
      </c>
      <c r="I19" s="151" t="str">
        <f>VLOOKUP(H19,Hoja1!A$2:G$444,3,0)</f>
        <v>ESTRÉS,  TRANSTORNOS DEL SUEÑO</v>
      </c>
      <c r="J19" s="153"/>
      <c r="K19" s="151" t="str">
        <f>VLOOKUP(H19,Hoja1!A$2:G$444,4,0)</f>
        <v>N/A</v>
      </c>
      <c r="L19" s="151" t="str">
        <f>VLOOKUP(H19,Hoja1!A$2:G$444,5,0)</f>
        <v>PVE PSICOSOCIAL</v>
      </c>
      <c r="M19" s="153">
        <v>2</v>
      </c>
      <c r="N19" s="154">
        <v>2</v>
      </c>
      <c r="O19" s="154">
        <v>10</v>
      </c>
      <c r="P19" s="155">
        <f t="shared" si="1"/>
        <v>4</v>
      </c>
      <c r="Q19" s="155">
        <f t="shared" si="2"/>
        <v>40</v>
      </c>
      <c r="R19" s="156" t="str">
        <f t="shared" si="3"/>
        <v>B-4</v>
      </c>
      <c r="S19" s="157" t="str">
        <f t="shared" si="0"/>
        <v>III</v>
      </c>
      <c r="T19" s="158" t="str">
        <f t="shared" si="4"/>
        <v>Mejorable</v>
      </c>
      <c r="U19" s="296"/>
      <c r="V19" s="151" t="str">
        <f>VLOOKUP(H19,Hoja1!A$2:G$444,6,0)</f>
        <v>ESTRÉS</v>
      </c>
      <c r="W19" s="159"/>
      <c r="X19" s="159"/>
      <c r="Y19" s="159"/>
      <c r="Z19" s="160"/>
      <c r="AA19" s="161" t="str">
        <f>VLOOKUP(H19,Hoja1!A$2:G$444,7,0)</f>
        <v>N/A</v>
      </c>
      <c r="AB19" s="159"/>
      <c r="AC19" s="287"/>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
      <c r="A20" s="278"/>
      <c r="B20" s="278"/>
      <c r="C20" s="287"/>
      <c r="D20" s="290"/>
      <c r="E20" s="293"/>
      <c r="F20" s="293"/>
      <c r="G20" s="151" t="str">
        <f>VLOOKUP(H20,Hoja1!A$1:G$444,2,0)</f>
        <v>Forzadas, Prolongadas</v>
      </c>
      <c r="H20" s="152" t="s">
        <v>40</v>
      </c>
      <c r="I20" s="151" t="str">
        <f>VLOOKUP(H20,Hoja1!A$2:G$444,3,0)</f>
        <v xml:space="preserve">Lesiones osteomusculares, lesiones osteoarticulares
</v>
      </c>
      <c r="J20" s="153"/>
      <c r="K20" s="151" t="str">
        <f>VLOOKUP(H20,Hoja1!A$2:G$444,4,0)</f>
        <v>Inspecciones planeadas e inspecciones no planeadas, procedimientos de programas de seguridad y salud en el trabajo</v>
      </c>
      <c r="L20" s="151" t="str">
        <f>VLOOKUP(H20,Hoja1!A$2:G$444,5,0)</f>
        <v>PVE Biomecánico, programa pausas activas, exámenes periódicos, recomendaciones, control de posturas</v>
      </c>
      <c r="M20" s="153">
        <v>2</v>
      </c>
      <c r="N20" s="154">
        <v>3</v>
      </c>
      <c r="O20" s="154">
        <v>25</v>
      </c>
      <c r="P20" s="155">
        <f t="shared" si="1"/>
        <v>6</v>
      </c>
      <c r="Q20" s="155">
        <f t="shared" si="2"/>
        <v>150</v>
      </c>
      <c r="R20" s="156" t="str">
        <f t="shared" si="3"/>
        <v>M-6</v>
      </c>
      <c r="S20" s="157" t="str">
        <f t="shared" si="0"/>
        <v>II</v>
      </c>
      <c r="T20" s="158" t="str">
        <f t="shared" si="4"/>
        <v>No Aceptable o Aceptable Con Control Especifico</v>
      </c>
      <c r="U20" s="296"/>
      <c r="V20" s="151" t="str">
        <f>VLOOKUP(H20,Hoja1!A$2:G$444,6,0)</f>
        <v>Enfermedades Osteomusculares</v>
      </c>
      <c r="W20" s="159"/>
      <c r="X20" s="159"/>
      <c r="Y20" s="159"/>
      <c r="Z20" s="160"/>
      <c r="AA20" s="161" t="str">
        <f>VLOOKUP(H20,Hoja1!A$2:G$444,7,0)</f>
        <v>Prevención en lesiones osteomusculares, líderes de pausas activas</v>
      </c>
      <c r="AB20" s="159"/>
      <c r="AC20" s="287"/>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40.5">
      <c r="A21" s="278"/>
      <c r="B21" s="278"/>
      <c r="C21" s="287"/>
      <c r="D21" s="290"/>
      <c r="E21" s="293"/>
      <c r="F21" s="293"/>
      <c r="G21" s="151" t="str">
        <f>VLOOKUP(H21,Hoja1!A$1:G$444,2,0)</f>
        <v>Movimientos repetitivos, Miembros Superiores</v>
      </c>
      <c r="H21" s="152" t="s">
        <v>47</v>
      </c>
      <c r="I21" s="151" t="str">
        <f>VLOOKUP(H21,Hoja1!A$2:G$444,3,0)</f>
        <v>Lesiones Musculoesqueléticas</v>
      </c>
      <c r="J21" s="153"/>
      <c r="K21" s="151" t="str">
        <f>VLOOKUP(H21,Hoja1!A$2:G$444,4,0)</f>
        <v>N/A</v>
      </c>
      <c r="L21" s="151" t="str">
        <f>VLOOKUP(H21,Hoja1!A$2:G$444,5,0)</f>
        <v>PVE BIomécanico, programa pausas activas, examenes periódicos, recomendaicones, control de posturas</v>
      </c>
      <c r="M21" s="153">
        <v>2</v>
      </c>
      <c r="N21" s="154">
        <v>3</v>
      </c>
      <c r="O21" s="154">
        <v>25</v>
      </c>
      <c r="P21" s="155">
        <f t="shared" si="1"/>
        <v>6</v>
      </c>
      <c r="Q21" s="155">
        <f t="shared" si="2"/>
        <v>150</v>
      </c>
      <c r="R21" s="156" t="str">
        <f t="shared" si="3"/>
        <v>M-6</v>
      </c>
      <c r="S21" s="157" t="str">
        <f t="shared" si="0"/>
        <v>II</v>
      </c>
      <c r="T21" s="158" t="str">
        <f t="shared" si="4"/>
        <v>No Aceptable o Aceptable Con Control Especifico</v>
      </c>
      <c r="U21" s="296"/>
      <c r="V21" s="151" t="str">
        <f>VLOOKUP(H21,Hoja1!A$2:G$444,6,0)</f>
        <v>Enfermedades musculoesqueleticas</v>
      </c>
      <c r="W21" s="159"/>
      <c r="X21" s="159"/>
      <c r="Y21" s="159"/>
      <c r="Z21" s="160"/>
      <c r="AA21" s="161" t="str">
        <f>VLOOKUP(H21,Hoja1!A$2:G$444,7,0)</f>
        <v>Prevención en lesiones osteomusculares, líderes de pausas activas</v>
      </c>
      <c r="AB21" s="159"/>
      <c r="AC21" s="287"/>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
      <c r="A22" s="278"/>
      <c r="B22" s="278"/>
      <c r="C22" s="287"/>
      <c r="D22" s="290"/>
      <c r="E22" s="293"/>
      <c r="F22" s="293"/>
      <c r="G22" s="151" t="str">
        <f>VLOOKUP(H22,Hoja1!A$1:G$444,2,0)</f>
        <v>Atropellamiento, Envestir</v>
      </c>
      <c r="H22" s="152" t="s">
        <v>1194</v>
      </c>
      <c r="I22" s="151" t="str">
        <f>VLOOKUP(H22,Hoja1!A$2:G$444,3,0)</f>
        <v>Lesiones, pérdidas materiales, muerte</v>
      </c>
      <c r="J22" s="153"/>
      <c r="K22" s="151" t="str">
        <f>VLOOKUP(H22,Hoja1!A$2:G$444,4,0)</f>
        <v>Inspecciones planeadas e inspecciones no planeadas, procedimientos de programas de seguridad y salud en el trabajo</v>
      </c>
      <c r="L22" s="151" t="str">
        <f>VLOOKUP(H22,Hoja1!A$2:G$444,5,0)</f>
        <v>Programa de seguridad vial, señalización</v>
      </c>
      <c r="M22" s="153">
        <v>2</v>
      </c>
      <c r="N22" s="154">
        <v>3</v>
      </c>
      <c r="O22" s="154">
        <v>25</v>
      </c>
      <c r="P22" s="155">
        <f t="shared" si="1"/>
        <v>6</v>
      </c>
      <c r="Q22" s="155">
        <f t="shared" si="2"/>
        <v>150</v>
      </c>
      <c r="R22" s="156" t="str">
        <f t="shared" si="3"/>
        <v>M-6</v>
      </c>
      <c r="S22" s="157" t="str">
        <f t="shared" si="0"/>
        <v>II</v>
      </c>
      <c r="T22" s="158" t="str">
        <f t="shared" si="4"/>
        <v>No Aceptable o Aceptable Con Control Especifico</v>
      </c>
      <c r="U22" s="296"/>
      <c r="V22" s="151" t="str">
        <f>VLOOKUP(H22,Hoja1!A$2:G$444,6,0)</f>
        <v>Muerte</v>
      </c>
      <c r="W22" s="159"/>
      <c r="X22" s="159"/>
      <c r="Y22" s="159"/>
      <c r="Z22" s="160"/>
      <c r="AA22" s="161" t="str">
        <f>VLOOKUP(H22,Hoja1!A$2:G$444,7,0)</f>
        <v>Seguridad vial y manejo defensivo, aseguramiento de áreas de trabajo</v>
      </c>
      <c r="AB22" s="159"/>
      <c r="AC22" s="287"/>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63.75">
      <c r="A23" s="278"/>
      <c r="B23" s="278"/>
      <c r="C23" s="287"/>
      <c r="D23" s="290"/>
      <c r="E23" s="293"/>
      <c r="F23" s="293"/>
      <c r="G23" s="151" t="str">
        <f>VLOOKUP(H23,Hoja1!A$1:G$444,2,0)</f>
        <v>Herramientas Manuales</v>
      </c>
      <c r="H23" s="152" t="s">
        <v>606</v>
      </c>
      <c r="I23" s="151" t="str">
        <f>VLOOKUP(H23,Hoja1!A$2:G$444,3,0)</f>
        <v>Quemaduras, contusiones y lesiones</v>
      </c>
      <c r="J23" s="153"/>
      <c r="K23" s="151" t="str">
        <f>VLOOKUP(H23,Hoja1!A$2:G$444,4,0)</f>
        <v>Inspecciones planeadas e inspecciones no planeadas, procedimientos de programas de seguridad y salud en el trabajo</v>
      </c>
      <c r="L23" s="151" t="str">
        <f>VLOOKUP(H23,Hoja1!A$2:G$444,5,0)</f>
        <v>E.P.P.</v>
      </c>
      <c r="M23" s="153">
        <v>2</v>
      </c>
      <c r="N23" s="154">
        <v>3</v>
      </c>
      <c r="O23" s="154">
        <v>25</v>
      </c>
      <c r="P23" s="155">
        <f t="shared" si="1"/>
        <v>6</v>
      </c>
      <c r="Q23" s="155">
        <f t="shared" si="2"/>
        <v>150</v>
      </c>
      <c r="R23" s="156" t="str">
        <f t="shared" si="3"/>
        <v>M-6</v>
      </c>
      <c r="S23" s="157" t="str">
        <f t="shared" si="0"/>
        <v>II</v>
      </c>
      <c r="T23" s="158" t="str">
        <f t="shared" si="4"/>
        <v>No Aceptable o Aceptable Con Control Especifico</v>
      </c>
      <c r="U23" s="296"/>
      <c r="V23" s="151" t="str">
        <f>VLOOKUP(H23,Hoja1!A$2:G$444,6,0)</f>
        <v>Amputación</v>
      </c>
      <c r="W23" s="159"/>
      <c r="X23" s="159"/>
      <c r="Y23" s="159"/>
      <c r="Z23" s="160"/>
      <c r="AA23" s="161" t="str">
        <f>VLOOKUP(H23,Hoja1!A$2:G$444,7,0)</f>
        <v xml:space="preserve">
Uso y manejo adecuado de E.P.P., uso y manejo adecuado de herramientas manuales y/o máqinas y equipos</v>
      </c>
      <c r="AB23" s="159"/>
      <c r="AC23" s="287"/>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1">
      <c r="A24" s="278"/>
      <c r="B24" s="278"/>
      <c r="C24" s="287"/>
      <c r="D24" s="290"/>
      <c r="E24" s="293"/>
      <c r="F24" s="293"/>
      <c r="G24" s="151" t="str">
        <f>VLOOKUP(H24,Hoja1!A$1:G$444,2,0)</f>
        <v>Atraco, golpiza, atentados y secuestrados</v>
      </c>
      <c r="H24" s="152" t="s">
        <v>57</v>
      </c>
      <c r="I24" s="151" t="str">
        <f>VLOOKUP(H24,Hoja1!A$2:G$444,3,0)</f>
        <v>Estrés, golpes, Secuestros</v>
      </c>
      <c r="J24" s="153"/>
      <c r="K24" s="151" t="str">
        <f>VLOOKUP(H24,Hoja1!A$2:G$444,4,0)</f>
        <v>Inspecciones planeadas e inspecciones no planeadas, procedimientos de programas de seguridad y salud en el trabajo</v>
      </c>
      <c r="L24" s="151" t="str">
        <f>VLOOKUP(H24,Hoja1!A$2:G$444,5,0)</f>
        <v xml:space="preserve">Uniformes Corporativos, Caquetas corporativas, Carnetización
</v>
      </c>
      <c r="M24" s="153">
        <v>2</v>
      </c>
      <c r="N24" s="154">
        <v>3</v>
      </c>
      <c r="O24" s="154">
        <v>25</v>
      </c>
      <c r="P24" s="155">
        <f t="shared" si="1"/>
        <v>6</v>
      </c>
      <c r="Q24" s="155">
        <f t="shared" si="2"/>
        <v>150</v>
      </c>
      <c r="R24" s="156" t="str">
        <f t="shared" si="3"/>
        <v>M-6</v>
      </c>
      <c r="S24" s="157" t="str">
        <f t="shared" si="0"/>
        <v>II</v>
      </c>
      <c r="T24" s="158" t="str">
        <f t="shared" si="4"/>
        <v>No Aceptable o Aceptable Con Control Especifico</v>
      </c>
      <c r="U24" s="296"/>
      <c r="V24" s="151" t="str">
        <f>VLOOKUP(H24,Hoja1!A$2:G$444,6,0)</f>
        <v>Secuestros</v>
      </c>
      <c r="W24" s="159"/>
      <c r="X24" s="159"/>
      <c r="Y24" s="159"/>
      <c r="Z24" s="160"/>
      <c r="AA24" s="161" t="str">
        <f>VLOOKUP(H24,Hoja1!A$2:G$444,7,0)</f>
        <v>N/A</v>
      </c>
      <c r="AB24" s="159"/>
      <c r="AC24" s="287"/>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81" customFormat="1" ht="39.75" customHeight="1">
      <c r="A25" s="278"/>
      <c r="B25" s="278"/>
      <c r="C25" s="287"/>
      <c r="D25" s="290"/>
      <c r="E25" s="293"/>
      <c r="F25" s="293"/>
      <c r="G25" s="151" t="str">
        <f>VLOOKUP(H25,Hoja1!A$1:G$444,2,0)</f>
        <v>Superficies de trabajo irregulares o deslizantes</v>
      </c>
      <c r="H25" s="152" t="s">
        <v>597</v>
      </c>
      <c r="I25" s="151" t="str">
        <f>VLOOKUP(H25,Hoja1!A$2:G$444,3,0)</f>
        <v>Caidas del mismo nivel, fracturas, golpe con objetos, caídas de objetos, obstrucción de rutas de evacuación</v>
      </c>
      <c r="J25" s="153"/>
      <c r="K25" s="151" t="str">
        <f>VLOOKUP(H25,Hoja1!A$2:G$444,4,0)</f>
        <v>N/A</v>
      </c>
      <c r="L25" s="151" t="str">
        <f>VLOOKUP(H25,Hoja1!A$2:G$444,5,0)</f>
        <v>N/A</v>
      </c>
      <c r="M25" s="153">
        <v>2</v>
      </c>
      <c r="N25" s="154">
        <v>2</v>
      </c>
      <c r="O25" s="154">
        <v>25</v>
      </c>
      <c r="P25" s="155">
        <f t="shared" si="1"/>
        <v>4</v>
      </c>
      <c r="Q25" s="155">
        <f t="shared" si="2"/>
        <v>100</v>
      </c>
      <c r="R25" s="156" t="str">
        <f t="shared" si="3"/>
        <v>B-4</v>
      </c>
      <c r="S25" s="157" t="str">
        <f t="shared" si="0"/>
        <v>III</v>
      </c>
      <c r="T25" s="158" t="str">
        <f t="shared" si="4"/>
        <v>Mejorable</v>
      </c>
      <c r="U25" s="296"/>
      <c r="V25" s="151" t="str">
        <f>VLOOKUP(H25,Hoja1!A$2:G$444,6,0)</f>
        <v>Caídas de distinto nivel</v>
      </c>
      <c r="W25" s="159"/>
      <c r="X25" s="159"/>
      <c r="Y25" s="159"/>
      <c r="Z25" s="160"/>
      <c r="AA25" s="161" t="str">
        <f>VLOOKUP(H25,Hoja1!A$2:G$444,7,0)</f>
        <v>Pautas Básicas en orden y aseo en el lugar de trabajo, actos y condiciones inseguras</v>
      </c>
      <c r="AB25" s="159"/>
      <c r="AC25" s="287"/>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80"/>
    </row>
    <row r="26" spans="1:150" s="13" customFormat="1" ht="51">
      <c r="A26" s="278"/>
      <c r="B26" s="278"/>
      <c r="C26" s="287"/>
      <c r="D26" s="290"/>
      <c r="E26" s="293"/>
      <c r="F26" s="293"/>
      <c r="G26" s="151" t="str">
        <f>VLOOKUP(H26,Hoja1!A$1:G$444,2,0)</f>
        <v>LLUVIAS, GRANIZADA, HELADAS</v>
      </c>
      <c r="H26" s="152" t="s">
        <v>633</v>
      </c>
      <c r="I26" s="151" t="str">
        <f>VLOOKUP(H26,Hoja1!A$2:G$444,3,0)</f>
        <v>DERRUMBES, HIPOTERMIA, DAÑO EN INSTALACIONES</v>
      </c>
      <c r="J26" s="153"/>
      <c r="K26" s="151" t="str">
        <f>VLOOKUP(H26,Hoja1!A$2:G$444,4,0)</f>
        <v>Inspecciones planeadas e inspecciones no planeadas, procedimientos de programas de seguridad y salud en el trabajo</v>
      </c>
      <c r="L26" s="151" t="str">
        <f>VLOOKUP(H26,Hoja1!A$2:G$444,5,0)</f>
        <v>BRIGADAS DE EMERGENCIAS</v>
      </c>
      <c r="M26" s="153">
        <v>2</v>
      </c>
      <c r="N26" s="154">
        <v>2</v>
      </c>
      <c r="O26" s="154">
        <v>25</v>
      </c>
      <c r="P26" s="155">
        <f t="shared" si="1"/>
        <v>4</v>
      </c>
      <c r="Q26" s="155">
        <f t="shared" si="2"/>
        <v>100</v>
      </c>
      <c r="R26" s="156" t="str">
        <f t="shared" si="3"/>
        <v>B-4</v>
      </c>
      <c r="S26" s="157" t="str">
        <f t="shared" si="0"/>
        <v>III</v>
      </c>
      <c r="T26" s="158" t="str">
        <f t="shared" si="4"/>
        <v>Mejorable</v>
      </c>
      <c r="U26" s="296"/>
      <c r="V26" s="151" t="str">
        <f>VLOOKUP(H26,Hoja1!A$2:G$444,6,0)</f>
        <v>MUERTE</v>
      </c>
      <c r="W26" s="159"/>
      <c r="X26" s="159"/>
      <c r="Y26" s="159"/>
      <c r="Z26" s="160"/>
      <c r="AA26" s="161" t="str">
        <f>VLOOKUP(H26,Hoja1!A$2:G$444,7,0)</f>
        <v>ENTRENAMIENTO DE LA BRIGADA; DIVULGACIÓN DE PLAN DE EMERGENCIA</v>
      </c>
      <c r="AB26" s="159"/>
      <c r="AC26" s="287"/>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75" thickBot="1">
      <c r="A27" s="279"/>
      <c r="B27" s="279"/>
      <c r="C27" s="288"/>
      <c r="D27" s="291"/>
      <c r="E27" s="294"/>
      <c r="F27" s="294"/>
      <c r="G27" s="162" t="str">
        <f>VLOOKUP(H27,Hoja1!A$1:G$444,2,0)</f>
        <v>SISMOS, INCENDIOS, INUNDACIONES, TERREMOTOS, VENDAVALES, DERRUMBE</v>
      </c>
      <c r="H27" s="163" t="s">
        <v>62</v>
      </c>
      <c r="I27" s="162" t="str">
        <f>VLOOKUP(H27,Hoja1!A$2:G$444,3,0)</f>
        <v>SISMOS, INCENDIOS, INUNDACIONES, TERREMOTOS, VENDAVALES</v>
      </c>
      <c r="J27" s="164"/>
      <c r="K27" s="162" t="str">
        <f>VLOOKUP(H27,Hoja1!A$2:G$444,4,0)</f>
        <v>Inspecciones planeadas e inspecciones no planeadas, procedimientos de programas de seguridad y salud en el trabajo</v>
      </c>
      <c r="L27" s="162" t="str">
        <f>VLOOKUP(H27,Hoja1!A$2:G$444,5,0)</f>
        <v>BRIGADAS DE EMERGENCIAS</v>
      </c>
      <c r="M27" s="164">
        <v>2</v>
      </c>
      <c r="N27" s="165">
        <v>1</v>
      </c>
      <c r="O27" s="165">
        <v>100</v>
      </c>
      <c r="P27" s="166">
        <f t="shared" si="1"/>
        <v>2</v>
      </c>
      <c r="Q27" s="166">
        <f t="shared" si="2"/>
        <v>200</v>
      </c>
      <c r="R27" s="167" t="str">
        <f t="shared" si="3"/>
        <v>B-2</v>
      </c>
      <c r="S27" s="168" t="str">
        <f t="shared" si="0"/>
        <v>II</v>
      </c>
      <c r="T27" s="169" t="str">
        <f t="shared" si="4"/>
        <v>No Aceptable o Aceptable Con Control Especifico</v>
      </c>
      <c r="U27" s="297"/>
      <c r="V27" s="162" t="str">
        <f>VLOOKUP(H27,Hoja1!A$2:G$444,6,0)</f>
        <v>MUERTE</v>
      </c>
      <c r="W27" s="170"/>
      <c r="X27" s="170"/>
      <c r="Y27" s="170"/>
      <c r="Z27" s="171"/>
      <c r="AA27" s="172" t="str">
        <f>VLOOKUP(H27,Hoja1!A$2:G$444,7,0)</f>
        <v>ENTRENAMIENTO DE LA BRIGADA; DIVULGACIÓN DE PLAN DE EMERGENCIA</v>
      </c>
      <c r="AB27" s="170" t="s">
        <v>1225</v>
      </c>
      <c r="AC27" s="288"/>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sheetData>
  <mergeCells count="25">
    <mergeCell ref="E5:G5"/>
    <mergeCell ref="C2:D2"/>
    <mergeCell ref="E2:I2"/>
    <mergeCell ref="E3:I3"/>
    <mergeCell ref="C4:D4"/>
    <mergeCell ref="E4:I4"/>
    <mergeCell ref="A8:A10"/>
    <mergeCell ref="B8:B10"/>
    <mergeCell ref="C8:F9"/>
    <mergeCell ref="G8:H9"/>
    <mergeCell ref="I8:I10"/>
    <mergeCell ref="F11:F27"/>
    <mergeCell ref="U11:U27"/>
    <mergeCell ref="AB11:AB13"/>
    <mergeCell ref="AC11:AC27"/>
    <mergeCell ref="M8:S9"/>
    <mergeCell ref="T8:T9"/>
    <mergeCell ref="U8:V9"/>
    <mergeCell ref="W8:AC9"/>
    <mergeCell ref="J8:L9"/>
    <mergeCell ref="A11:A27"/>
    <mergeCell ref="B11:B27"/>
    <mergeCell ref="C11:C27"/>
    <mergeCell ref="D11:D27"/>
    <mergeCell ref="E11:E27"/>
  </mergeCells>
  <conditionalFormatting sqref="O11:O27">
    <cfRule type="cellIs" priority="13" operator="equal" stopIfTrue="1">
      <formula>"10, 25, 50, 100"</formula>
    </cfRule>
  </conditionalFormatting>
  <conditionalFormatting sqref="T1:T10 T28:T1048576">
    <cfRule type="containsText" priority="10" dxfId="8" operator="containsText" text="No Aceptable o Aceptable con Control Especifico">
      <formula>NOT(ISERROR(SEARCH("No Aceptable o Aceptable con Control Especifico",T1)))</formula>
    </cfRule>
    <cfRule type="containsText" priority="11" dxfId="10" operator="containsText" text="No Aceptable">
      <formula>NOT(ISERROR(SEARCH("No Aceptable",T1)))</formula>
    </cfRule>
    <cfRule type="containsText" priority="12" dxfId="9" operator="containsText" text="No Aceptable o Aceptable con Control Especifico">
      <formula>NOT(ISERROR(SEARCH("No Aceptable o Aceptable con Control Especifico",T1)))</formula>
    </cfRule>
  </conditionalFormatting>
  <conditionalFormatting sqref="S1:S10 S28:S1048576">
    <cfRule type="cellIs" priority="9" dxfId="8" operator="equal">
      <formula>"II"</formula>
    </cfRule>
  </conditionalFormatting>
  <conditionalFormatting sqref="S11:S27">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11:T27">
    <cfRule type="cellIs" priority="3" dxfId="3" operator="equal" stopIfTrue="1">
      <formula>"No Aceptable"</formula>
    </cfRule>
    <cfRule type="cellIs" priority="4" dxfId="2" operator="equal" stopIfTrue="1">
      <formula>"Aceptable"</formula>
    </cfRule>
  </conditionalFormatting>
  <conditionalFormatting sqref="T11:T27">
    <cfRule type="cellIs" priority="2" dxfId="1" operator="equal" stopIfTrue="1">
      <formula>"No Aceptable o Aceptable Con Control Especifico"</formula>
    </cfRule>
  </conditionalFormatting>
  <conditionalFormatting sqref="T11:T27">
    <cfRule type="containsText" priority="1" dxfId="0" operator="containsText" stopIfTrue="1" text="Mejorable">
      <formula>NOT(ISERROR(SEARCH("Mejorable",T11)))</formula>
    </cfRule>
  </conditionalFormatting>
  <dataValidations count="4">
    <dataValidation type="whole" allowBlank="1" showInputMessage="1" showErrorMessage="1" prompt="1 Esporadica (EE)_x000a_2 Ocasional (EO)_x000a_3 Frecuente (EF)_x000a_4 continua (EC)" sqref="N11:N27">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27">
      <formula1>10</formula1>
      <formula2>100</formula2>
    </dataValidation>
    <dataValidation type="list" allowBlank="1" showInputMessage="1" showErrorMessage="1" sqref="E11">
      <formula1>Hoja2!$A$2:$A$81</formula1>
    </dataValidation>
    <dataValidation type="list" allowBlank="1" showInputMessage="1" showErrorMessage="1" sqref="H11:H27">
      <formula1>Hoja1!$A$2:$A$444</formula1>
    </dataValidation>
  </dataValidations>
  <printOptions/>
  <pageMargins left="0.7" right="0.7" top="0.75" bottom="0.75" header="0.3" footer="0.3"/>
  <pageSetup horizontalDpi="600" verticalDpi="600" orientation="portrait" scale="11" r:id="rId2"/>
  <colBreaks count="1" manualBreakCount="1">
    <brk id="29" max="16383" man="1"/>
  </col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4"/>
  <sheetViews>
    <sheetView zoomScale="80" zoomScaleNormal="80" workbookViewId="0" topLeftCell="A427">
      <selection activeCell="C440" sqref="C440"/>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34" t="s">
        <v>92</v>
      </c>
      <c r="B1" s="34" t="s">
        <v>93</v>
      </c>
      <c r="C1" s="34" t="s">
        <v>2</v>
      </c>
      <c r="D1" s="34" t="s">
        <v>94</v>
      </c>
      <c r="E1" s="34" t="s">
        <v>95</v>
      </c>
      <c r="F1" s="34" t="s">
        <v>96</v>
      </c>
      <c r="G1" s="34" t="s">
        <v>97</v>
      </c>
    </row>
    <row r="2" spans="1:7" s="33" customFormat="1" ht="47.25" customHeight="1">
      <c r="A2" s="36" t="s">
        <v>98</v>
      </c>
      <c r="B2" s="36" t="s">
        <v>99</v>
      </c>
      <c r="C2" s="36" t="s">
        <v>100</v>
      </c>
      <c r="D2" s="36" t="s">
        <v>32</v>
      </c>
      <c r="E2" s="36" t="s">
        <v>32</v>
      </c>
      <c r="F2" s="36" t="s">
        <v>101</v>
      </c>
      <c r="G2" s="36" t="s">
        <v>102</v>
      </c>
    </row>
    <row r="3" spans="1:7" s="33" customFormat="1" ht="45">
      <c r="A3" s="36" t="s">
        <v>79</v>
      </c>
      <c r="B3" s="36" t="s">
        <v>103</v>
      </c>
      <c r="C3" s="36" t="s">
        <v>104</v>
      </c>
      <c r="D3" s="36" t="s">
        <v>32</v>
      </c>
      <c r="E3" s="36" t="s">
        <v>32</v>
      </c>
      <c r="F3" s="36" t="s">
        <v>101</v>
      </c>
      <c r="G3" s="36" t="s">
        <v>102</v>
      </c>
    </row>
    <row r="4" spans="1:7" s="33" customFormat="1" ht="45">
      <c r="A4" s="36" t="s">
        <v>105</v>
      </c>
      <c r="B4" s="36" t="s">
        <v>105</v>
      </c>
      <c r="C4" s="36" t="s">
        <v>106</v>
      </c>
      <c r="D4" s="36" t="s">
        <v>32</v>
      </c>
      <c r="E4" s="36" t="s">
        <v>32</v>
      </c>
      <c r="F4" s="36" t="s">
        <v>107</v>
      </c>
      <c r="G4" s="36" t="s">
        <v>102</v>
      </c>
    </row>
    <row r="5" spans="1:7" s="33" customFormat="1" ht="75">
      <c r="A5" s="36" t="s">
        <v>108</v>
      </c>
      <c r="B5" s="36" t="s">
        <v>109</v>
      </c>
      <c r="C5" s="36" t="s">
        <v>110</v>
      </c>
      <c r="D5" s="36" t="s">
        <v>43</v>
      </c>
      <c r="E5" s="36" t="s">
        <v>111</v>
      </c>
      <c r="F5" s="36" t="s">
        <v>112</v>
      </c>
      <c r="G5" s="36" t="s">
        <v>102</v>
      </c>
    </row>
    <row r="6" spans="1:7" s="33" customFormat="1" ht="30">
      <c r="A6" s="36" t="s">
        <v>113</v>
      </c>
      <c r="B6" s="36" t="s">
        <v>108</v>
      </c>
      <c r="C6" s="36" t="s">
        <v>114</v>
      </c>
      <c r="D6" s="36" t="s">
        <v>32</v>
      </c>
      <c r="E6" s="36" t="s">
        <v>115</v>
      </c>
      <c r="F6" s="36" t="s">
        <v>112</v>
      </c>
      <c r="G6" s="36" t="s">
        <v>116</v>
      </c>
    </row>
    <row r="7" spans="1:7" s="33" customFormat="1" ht="75">
      <c r="A7" s="36" t="s">
        <v>117</v>
      </c>
      <c r="B7" s="36" t="s">
        <v>117</v>
      </c>
      <c r="C7" s="36" t="s">
        <v>118</v>
      </c>
      <c r="D7" s="36" t="s">
        <v>43</v>
      </c>
      <c r="E7" s="36" t="s">
        <v>119</v>
      </c>
      <c r="F7" s="36" t="s">
        <v>118</v>
      </c>
      <c r="G7" s="36" t="s">
        <v>102</v>
      </c>
    </row>
    <row r="8" spans="1:7" s="33" customFormat="1" ht="75">
      <c r="A8" s="36" t="s">
        <v>120</v>
      </c>
      <c r="B8" s="36" t="s">
        <v>120</v>
      </c>
      <c r="C8" s="36" t="s">
        <v>121</v>
      </c>
      <c r="D8" s="36" t="s">
        <v>43</v>
      </c>
      <c r="E8" s="36" t="s">
        <v>111</v>
      </c>
      <c r="F8" s="36" t="s">
        <v>112</v>
      </c>
      <c r="G8" s="36" t="s">
        <v>102</v>
      </c>
    </row>
    <row r="9" spans="1:7" s="33" customFormat="1" ht="30">
      <c r="A9" s="36" t="s">
        <v>122</v>
      </c>
      <c r="B9" s="36" t="s">
        <v>120</v>
      </c>
      <c r="C9" s="36" t="s">
        <v>121</v>
      </c>
      <c r="D9" s="36" t="s">
        <v>32</v>
      </c>
      <c r="E9" s="36" t="s">
        <v>115</v>
      </c>
      <c r="F9" s="36" t="s">
        <v>112</v>
      </c>
      <c r="G9" s="36" t="s">
        <v>116</v>
      </c>
    </row>
    <row r="10" spans="1:7" s="33" customFormat="1" ht="15">
      <c r="A10" s="36" t="s">
        <v>126</v>
      </c>
      <c r="B10" s="36" t="s">
        <v>126</v>
      </c>
      <c r="C10" s="36" t="s">
        <v>127</v>
      </c>
      <c r="D10" s="36" t="s">
        <v>128</v>
      </c>
      <c r="E10" s="36" t="s">
        <v>128</v>
      </c>
      <c r="F10" s="36" t="s">
        <v>128</v>
      </c>
      <c r="G10" s="36" t="s">
        <v>128</v>
      </c>
    </row>
    <row r="11" spans="1:7" s="33" customFormat="1" ht="75">
      <c r="A11" s="36" t="s">
        <v>151</v>
      </c>
      <c r="B11" s="36" t="s">
        <v>152</v>
      </c>
      <c r="C11" s="36" t="s">
        <v>153</v>
      </c>
      <c r="D11" s="36" t="s">
        <v>43</v>
      </c>
      <c r="E11" s="36" t="s">
        <v>32</v>
      </c>
      <c r="F11" s="36" t="s">
        <v>154</v>
      </c>
      <c r="G11" s="36" t="s">
        <v>32</v>
      </c>
    </row>
    <row r="12" spans="1:7" s="33" customFormat="1" ht="75">
      <c r="A12" s="36" t="s">
        <v>155</v>
      </c>
      <c r="B12" s="36" t="s">
        <v>156</v>
      </c>
      <c r="C12" s="36" t="s">
        <v>157</v>
      </c>
      <c r="D12" s="36" t="s">
        <v>43</v>
      </c>
      <c r="E12" s="36" t="s">
        <v>32</v>
      </c>
      <c r="F12" s="36" t="s">
        <v>154</v>
      </c>
      <c r="G12" s="36" t="s">
        <v>32</v>
      </c>
    </row>
    <row r="13" spans="1:7" s="33" customFormat="1" ht="30">
      <c r="A13" s="36" t="s">
        <v>158</v>
      </c>
      <c r="B13" s="36" t="s">
        <v>159</v>
      </c>
      <c r="C13" s="36" t="s">
        <v>160</v>
      </c>
      <c r="D13" s="36" t="s">
        <v>32</v>
      </c>
      <c r="E13" s="36" t="s">
        <v>32</v>
      </c>
      <c r="F13" s="36" t="s">
        <v>154</v>
      </c>
      <c r="G13" s="36" t="s">
        <v>32</v>
      </c>
    </row>
    <row r="14" spans="1:7" s="33" customFormat="1" ht="75">
      <c r="A14" s="36" t="s">
        <v>161</v>
      </c>
      <c r="B14" s="36" t="s">
        <v>162</v>
      </c>
      <c r="C14" s="36" t="s">
        <v>163</v>
      </c>
      <c r="D14" s="36" t="s">
        <v>43</v>
      </c>
      <c r="E14" s="36" t="s">
        <v>32</v>
      </c>
      <c r="F14" s="36" t="s">
        <v>71</v>
      </c>
      <c r="G14" s="36" t="s">
        <v>32</v>
      </c>
    </row>
    <row r="15" spans="1:7" s="33" customFormat="1" ht="75">
      <c r="A15" s="36" t="s">
        <v>67</v>
      </c>
      <c r="B15" s="36" t="s">
        <v>68</v>
      </c>
      <c r="C15" s="36" t="s">
        <v>69</v>
      </c>
      <c r="D15" s="36" t="s">
        <v>43</v>
      </c>
      <c r="E15" s="36" t="s">
        <v>70</v>
      </c>
      <c r="F15" s="36" t="s">
        <v>71</v>
      </c>
      <c r="G15" s="36" t="s">
        <v>32</v>
      </c>
    </row>
    <row r="16" spans="1:7" s="33" customFormat="1" ht="75">
      <c r="A16" s="36" t="s">
        <v>164</v>
      </c>
      <c r="B16" s="36" t="s">
        <v>165</v>
      </c>
      <c r="C16" s="36" t="s">
        <v>166</v>
      </c>
      <c r="D16" s="36" t="s">
        <v>43</v>
      </c>
      <c r="E16" s="36" t="s">
        <v>167</v>
      </c>
      <c r="F16" s="36" t="s">
        <v>168</v>
      </c>
      <c r="G16" s="36" t="s">
        <v>169</v>
      </c>
    </row>
    <row r="17" spans="1:7" s="33" customFormat="1" ht="75">
      <c r="A17" s="36" t="s">
        <v>170</v>
      </c>
      <c r="B17" s="36" t="s">
        <v>171</v>
      </c>
      <c r="C17" s="36" t="s">
        <v>172</v>
      </c>
      <c r="D17" s="36" t="s">
        <v>43</v>
      </c>
      <c r="E17" s="36" t="s">
        <v>30</v>
      </c>
      <c r="F17" s="36" t="s">
        <v>173</v>
      </c>
      <c r="G17" s="36" t="s">
        <v>32</v>
      </c>
    </row>
    <row r="18" spans="1:7" s="33" customFormat="1" ht="75">
      <c r="A18" s="36" t="s">
        <v>174</v>
      </c>
      <c r="B18" s="36" t="s">
        <v>171</v>
      </c>
      <c r="C18" s="36" t="s">
        <v>175</v>
      </c>
      <c r="D18" s="36" t="s">
        <v>43</v>
      </c>
      <c r="E18" s="36" t="s">
        <v>176</v>
      </c>
      <c r="F18" s="36" t="s">
        <v>175</v>
      </c>
      <c r="G18" s="36" t="s">
        <v>32</v>
      </c>
    </row>
    <row r="19" spans="1:7" s="33" customFormat="1" ht="75">
      <c r="A19" s="36" t="s">
        <v>177</v>
      </c>
      <c r="B19" s="36" t="s">
        <v>165</v>
      </c>
      <c r="C19" s="36" t="s">
        <v>178</v>
      </c>
      <c r="D19" s="36" t="s">
        <v>43</v>
      </c>
      <c r="E19" s="36" t="s">
        <v>167</v>
      </c>
      <c r="F19" s="36" t="s">
        <v>179</v>
      </c>
      <c r="G19" s="36" t="s">
        <v>32</v>
      </c>
    </row>
    <row r="20" spans="1:7" s="33" customFormat="1" ht="75">
      <c r="A20" s="36" t="s">
        <v>244</v>
      </c>
      <c r="B20" s="36" t="s">
        <v>245</v>
      </c>
      <c r="C20" s="36" t="s">
        <v>246</v>
      </c>
      <c r="D20" s="36" t="s">
        <v>43</v>
      </c>
      <c r="E20" s="36" t="s">
        <v>247</v>
      </c>
      <c r="F20" s="36" t="s">
        <v>248</v>
      </c>
      <c r="G20" s="36" t="s">
        <v>249</v>
      </c>
    </row>
    <row r="21" spans="1:7" s="33" customFormat="1" ht="75">
      <c r="A21" s="36" t="s">
        <v>250</v>
      </c>
      <c r="B21" s="36" t="s">
        <v>251</v>
      </c>
      <c r="C21" s="36" t="s">
        <v>252</v>
      </c>
      <c r="D21" s="36" t="s">
        <v>43</v>
      </c>
      <c r="E21" s="36" t="s">
        <v>253</v>
      </c>
      <c r="F21" s="36" t="s">
        <v>254</v>
      </c>
      <c r="G21" s="36" t="s">
        <v>255</v>
      </c>
    </row>
    <row r="22" spans="1:7" s="33" customFormat="1" ht="75">
      <c r="A22" s="36" t="s">
        <v>256</v>
      </c>
      <c r="B22" s="36" t="s">
        <v>251</v>
      </c>
      <c r="C22" s="36" t="s">
        <v>257</v>
      </c>
      <c r="D22" s="36" t="s">
        <v>43</v>
      </c>
      <c r="E22" s="36" t="s">
        <v>253</v>
      </c>
      <c r="F22" s="36" t="s">
        <v>65</v>
      </c>
      <c r="G22" s="36" t="s">
        <v>255</v>
      </c>
    </row>
    <row r="23" spans="1:7" s="33" customFormat="1" ht="75">
      <c r="A23" s="36" t="s">
        <v>258</v>
      </c>
      <c r="B23" s="36" t="s">
        <v>259</v>
      </c>
      <c r="C23" s="36" t="s">
        <v>260</v>
      </c>
      <c r="D23" s="36" t="s">
        <v>43</v>
      </c>
      <c r="E23" s="36" t="s">
        <v>261</v>
      </c>
      <c r="F23" s="36" t="s">
        <v>262</v>
      </c>
      <c r="G23" s="36" t="s">
        <v>255</v>
      </c>
    </row>
    <row r="24" spans="1:7" s="33" customFormat="1" ht="75">
      <c r="A24" s="36" t="s">
        <v>263</v>
      </c>
      <c r="B24" s="36" t="s">
        <v>264</v>
      </c>
      <c r="C24" s="36" t="s">
        <v>265</v>
      </c>
      <c r="D24" s="36" t="s">
        <v>43</v>
      </c>
      <c r="E24" s="36" t="s">
        <v>266</v>
      </c>
      <c r="F24" s="36" t="s">
        <v>267</v>
      </c>
      <c r="G24" s="36" t="s">
        <v>268</v>
      </c>
    </row>
    <row r="25" spans="1:7" s="33" customFormat="1" ht="75">
      <c r="A25" s="36" t="s">
        <v>269</v>
      </c>
      <c r="B25" s="36" t="s">
        <v>270</v>
      </c>
      <c r="C25" s="36" t="s">
        <v>271</v>
      </c>
      <c r="D25" s="36" t="s">
        <v>43</v>
      </c>
      <c r="E25" s="36" t="s">
        <v>272</v>
      </c>
      <c r="F25" s="36" t="s">
        <v>262</v>
      </c>
      <c r="G25" s="36" t="s">
        <v>273</v>
      </c>
    </row>
    <row r="26" spans="1:7" s="33" customFormat="1" ht="75">
      <c r="A26" s="36" t="s">
        <v>274</v>
      </c>
      <c r="B26" s="36" t="s">
        <v>275</v>
      </c>
      <c r="C26" s="36" t="s">
        <v>276</v>
      </c>
      <c r="D26" s="36" t="s">
        <v>43</v>
      </c>
      <c r="E26" s="36" t="s">
        <v>272</v>
      </c>
      <c r="F26" s="36" t="s">
        <v>262</v>
      </c>
      <c r="G26" s="36" t="s">
        <v>277</v>
      </c>
    </row>
    <row r="27" spans="1:7" s="33" customFormat="1" ht="30">
      <c r="A27" s="36" t="s">
        <v>72</v>
      </c>
      <c r="B27" s="36" t="s">
        <v>73</v>
      </c>
      <c r="C27" s="36" t="s">
        <v>74</v>
      </c>
      <c r="D27" s="36" t="s">
        <v>32</v>
      </c>
      <c r="E27" s="36" t="s">
        <v>33</v>
      </c>
      <c r="F27" s="36" t="s">
        <v>75</v>
      </c>
      <c r="G27" s="36" t="s">
        <v>32</v>
      </c>
    </row>
    <row r="28" spans="1:7" s="33" customFormat="1" ht="30">
      <c r="A28" s="36" t="s">
        <v>448</v>
      </c>
      <c r="B28" s="36" t="s">
        <v>449</v>
      </c>
      <c r="C28" s="36" t="s">
        <v>450</v>
      </c>
      <c r="D28" s="36" t="s">
        <v>32</v>
      </c>
      <c r="E28" s="36" t="s">
        <v>33</v>
      </c>
      <c r="F28" s="36" t="s">
        <v>75</v>
      </c>
      <c r="G28" s="36" t="s">
        <v>451</v>
      </c>
    </row>
    <row r="29" spans="1:7" s="33" customFormat="1" ht="15">
      <c r="A29" s="36" t="s">
        <v>76</v>
      </c>
      <c r="B29" s="36" t="s">
        <v>77</v>
      </c>
      <c r="C29" s="36" t="s">
        <v>78</v>
      </c>
      <c r="D29" s="36" t="s">
        <v>32</v>
      </c>
      <c r="E29" s="36" t="s">
        <v>33</v>
      </c>
      <c r="F29" s="36" t="s">
        <v>75</v>
      </c>
      <c r="G29" s="36" t="s">
        <v>32</v>
      </c>
    </row>
    <row r="30" spans="1:7" s="33" customFormat="1" ht="30">
      <c r="A30" s="36" t="s">
        <v>452</v>
      </c>
      <c r="B30" s="36" t="s">
        <v>453</v>
      </c>
      <c r="C30" s="36" t="s">
        <v>454</v>
      </c>
      <c r="D30" s="36" t="s">
        <v>32</v>
      </c>
      <c r="E30" s="36" t="s">
        <v>32</v>
      </c>
      <c r="F30" s="36" t="s">
        <v>75</v>
      </c>
      <c r="G30" s="36" t="s">
        <v>32</v>
      </c>
    </row>
    <row r="31" spans="1:7" s="33" customFormat="1" ht="30">
      <c r="A31" s="36" t="s">
        <v>88</v>
      </c>
      <c r="B31" s="36" t="s">
        <v>89</v>
      </c>
      <c r="C31" s="36" t="s">
        <v>90</v>
      </c>
      <c r="D31" s="36" t="s">
        <v>32</v>
      </c>
      <c r="E31" s="36" t="s">
        <v>33</v>
      </c>
      <c r="F31" s="36" t="s">
        <v>91</v>
      </c>
      <c r="G31" s="36" t="s">
        <v>32</v>
      </c>
    </row>
    <row r="32" spans="1:7" s="33" customFormat="1" ht="30">
      <c r="A32" s="36" t="s">
        <v>455</v>
      </c>
      <c r="B32" s="36" t="s">
        <v>456</v>
      </c>
      <c r="C32" s="36" t="s">
        <v>454</v>
      </c>
      <c r="D32" s="36" t="s">
        <v>32</v>
      </c>
      <c r="E32" s="36" t="s">
        <v>33</v>
      </c>
      <c r="F32" s="36" t="s">
        <v>75</v>
      </c>
      <c r="G32" s="36" t="s">
        <v>32</v>
      </c>
    </row>
    <row r="33" spans="1:7" s="33" customFormat="1" ht="75">
      <c r="A33" s="36" t="s">
        <v>40</v>
      </c>
      <c r="B33" s="36" t="s">
        <v>41</v>
      </c>
      <c r="C33" s="36" t="s">
        <v>42</v>
      </c>
      <c r="D33" s="36" t="s">
        <v>43</v>
      </c>
      <c r="E33" s="36" t="s">
        <v>44</v>
      </c>
      <c r="F33" s="36" t="s">
        <v>45</v>
      </c>
      <c r="G33" s="36" t="s">
        <v>46</v>
      </c>
    </row>
    <row r="34" spans="1:7" s="33" customFormat="1" ht="60">
      <c r="A34" s="36" t="s">
        <v>47</v>
      </c>
      <c r="B34" s="36" t="s">
        <v>48</v>
      </c>
      <c r="C34" s="36" t="s">
        <v>49</v>
      </c>
      <c r="D34" s="36" t="s">
        <v>32</v>
      </c>
      <c r="E34" s="36" t="s">
        <v>50</v>
      </c>
      <c r="F34" s="36" t="s">
        <v>51</v>
      </c>
      <c r="G34" s="36" t="s">
        <v>46</v>
      </c>
    </row>
    <row r="35" spans="1:7" s="33" customFormat="1" ht="30">
      <c r="A35" s="36" t="s">
        <v>483</v>
      </c>
      <c r="B35" s="36" t="s">
        <v>484</v>
      </c>
      <c r="C35" s="36" t="s">
        <v>49</v>
      </c>
      <c r="D35" s="36" t="s">
        <v>32</v>
      </c>
      <c r="E35" s="36" t="s">
        <v>32</v>
      </c>
      <c r="F35" s="36" t="s">
        <v>485</v>
      </c>
      <c r="G35" s="36" t="s">
        <v>46</v>
      </c>
    </row>
    <row r="36" spans="1:7" s="33" customFormat="1" ht="75">
      <c r="A36" s="36" t="s">
        <v>486</v>
      </c>
      <c r="B36" s="36" t="s">
        <v>487</v>
      </c>
      <c r="C36" s="36" t="s">
        <v>488</v>
      </c>
      <c r="D36" s="36" t="s">
        <v>43</v>
      </c>
      <c r="E36" s="36" t="s">
        <v>44</v>
      </c>
      <c r="F36" s="36" t="s">
        <v>489</v>
      </c>
      <c r="G36" s="36" t="s">
        <v>490</v>
      </c>
    </row>
    <row r="37" spans="1:7" s="33" customFormat="1" ht="75">
      <c r="A37" s="36" t="s">
        <v>1194</v>
      </c>
      <c r="B37" s="36" t="s">
        <v>52</v>
      </c>
      <c r="C37" s="36" t="s">
        <v>53</v>
      </c>
      <c r="D37" s="36" t="s">
        <v>43</v>
      </c>
      <c r="E37" s="36" t="s">
        <v>54</v>
      </c>
      <c r="F37" s="36" t="s">
        <v>55</v>
      </c>
      <c r="G37" s="36" t="s">
        <v>56</v>
      </c>
    </row>
    <row r="38" spans="1:7" s="33" customFormat="1" ht="75">
      <c r="A38" s="36" t="s">
        <v>566</v>
      </c>
      <c r="B38" s="36" t="s">
        <v>567</v>
      </c>
      <c r="C38" s="36" t="s">
        <v>568</v>
      </c>
      <c r="D38" s="36" t="s">
        <v>43</v>
      </c>
      <c r="E38" s="36" t="s">
        <v>569</v>
      </c>
      <c r="F38" s="36" t="s">
        <v>55</v>
      </c>
      <c r="G38" s="36" t="s">
        <v>570</v>
      </c>
    </row>
    <row r="39" spans="1:7" s="33" customFormat="1" ht="75">
      <c r="A39" s="36" t="s">
        <v>571</v>
      </c>
      <c r="B39" s="36" t="s">
        <v>572</v>
      </c>
      <c r="C39" s="36" t="s">
        <v>573</v>
      </c>
      <c r="D39" s="36" t="s">
        <v>43</v>
      </c>
      <c r="E39" s="36" t="s">
        <v>574</v>
      </c>
      <c r="F39" s="36" t="s">
        <v>55</v>
      </c>
      <c r="G39" s="36" t="s">
        <v>575</v>
      </c>
    </row>
    <row r="40" spans="1:7" s="33" customFormat="1" ht="75">
      <c r="A40" s="36" t="s">
        <v>576</v>
      </c>
      <c r="B40" s="36" t="s">
        <v>577</v>
      </c>
      <c r="C40" s="36" t="s">
        <v>578</v>
      </c>
      <c r="D40" s="36" t="s">
        <v>43</v>
      </c>
      <c r="E40" s="36" t="s">
        <v>579</v>
      </c>
      <c r="F40" s="36" t="s">
        <v>55</v>
      </c>
      <c r="G40" s="36" t="s">
        <v>580</v>
      </c>
    </row>
    <row r="41" spans="1:7" s="33" customFormat="1" ht="75">
      <c r="A41" s="36" t="s">
        <v>581</v>
      </c>
      <c r="B41" s="36" t="s">
        <v>567</v>
      </c>
      <c r="C41" s="36" t="s">
        <v>582</v>
      </c>
      <c r="D41" s="36" t="s">
        <v>43</v>
      </c>
      <c r="E41" s="36" t="s">
        <v>583</v>
      </c>
      <c r="F41" s="36" t="s">
        <v>55</v>
      </c>
      <c r="G41" s="36" t="s">
        <v>32</v>
      </c>
    </row>
    <row r="42" spans="1:7" s="33" customFormat="1" ht="75">
      <c r="A42" s="36" t="s">
        <v>584</v>
      </c>
      <c r="B42" s="36" t="s">
        <v>585</v>
      </c>
      <c r="C42" s="36" t="s">
        <v>586</v>
      </c>
      <c r="D42" s="36" t="s">
        <v>43</v>
      </c>
      <c r="E42" s="36" t="s">
        <v>32</v>
      </c>
      <c r="F42" s="36" t="s">
        <v>55</v>
      </c>
      <c r="G42" s="36" t="s">
        <v>587</v>
      </c>
    </row>
    <row r="43" spans="1:7" s="33" customFormat="1" ht="75">
      <c r="A43" s="36" t="s">
        <v>588</v>
      </c>
      <c r="B43" s="36" t="s">
        <v>589</v>
      </c>
      <c r="C43" s="36" t="s">
        <v>590</v>
      </c>
      <c r="D43" s="36" t="s">
        <v>43</v>
      </c>
      <c r="E43" s="36" t="s">
        <v>32</v>
      </c>
      <c r="F43" s="36" t="s">
        <v>55</v>
      </c>
      <c r="G43" s="36" t="s">
        <v>591</v>
      </c>
    </row>
    <row r="44" spans="1:7" s="33" customFormat="1" ht="75">
      <c r="A44" s="36" t="s">
        <v>592</v>
      </c>
      <c r="B44" s="36" t="s">
        <v>593</v>
      </c>
      <c r="C44" s="36" t="s">
        <v>594</v>
      </c>
      <c r="D44" s="36" t="s">
        <v>43</v>
      </c>
      <c r="E44" s="36" t="s">
        <v>32</v>
      </c>
      <c r="F44" s="36" t="s">
        <v>32</v>
      </c>
      <c r="G44" s="36" t="s">
        <v>32</v>
      </c>
    </row>
    <row r="45" spans="1:7" s="33" customFormat="1" ht="75">
      <c r="A45" s="36" t="s">
        <v>595</v>
      </c>
      <c r="B45" s="36" t="s">
        <v>596</v>
      </c>
      <c r="C45" s="36" t="s">
        <v>594</v>
      </c>
      <c r="D45" s="36" t="s">
        <v>43</v>
      </c>
      <c r="E45" s="36" t="s">
        <v>32</v>
      </c>
      <c r="F45" s="36" t="s">
        <v>55</v>
      </c>
      <c r="G45" s="36" t="s">
        <v>591</v>
      </c>
    </row>
    <row r="46" spans="1:7" s="33" customFormat="1" ht="45">
      <c r="A46" s="36" t="s">
        <v>597</v>
      </c>
      <c r="B46" s="36" t="s">
        <v>598</v>
      </c>
      <c r="C46" s="36" t="s">
        <v>599</v>
      </c>
      <c r="D46" s="36" t="s">
        <v>32</v>
      </c>
      <c r="E46" s="36" t="s">
        <v>32</v>
      </c>
      <c r="F46" s="36" t="s">
        <v>600</v>
      </c>
      <c r="G46" s="36" t="s">
        <v>601</v>
      </c>
    </row>
    <row r="47" spans="1:7" s="33" customFormat="1" ht="45">
      <c r="A47" s="36" t="s">
        <v>602</v>
      </c>
      <c r="B47" s="36" t="s">
        <v>603</v>
      </c>
      <c r="C47" s="36" t="s">
        <v>604</v>
      </c>
      <c r="D47" s="36" t="s">
        <v>32</v>
      </c>
      <c r="E47" s="36" t="s">
        <v>32</v>
      </c>
      <c r="F47" s="36" t="s">
        <v>605</v>
      </c>
      <c r="G47" s="36" t="s">
        <v>601</v>
      </c>
    </row>
    <row r="48" spans="1:7" s="33" customFormat="1" ht="75">
      <c r="A48" s="36" t="s">
        <v>606</v>
      </c>
      <c r="B48" s="36" t="s">
        <v>607</v>
      </c>
      <c r="C48" s="36" t="s">
        <v>608</v>
      </c>
      <c r="D48" s="36" t="s">
        <v>43</v>
      </c>
      <c r="E48" s="36" t="s">
        <v>609</v>
      </c>
      <c r="F48" s="36" t="s">
        <v>610</v>
      </c>
      <c r="G48" s="36" t="s">
        <v>611</v>
      </c>
    </row>
    <row r="49" spans="1:7" s="33" customFormat="1" ht="75">
      <c r="A49" s="36" t="s">
        <v>612</v>
      </c>
      <c r="B49" s="36" t="s">
        <v>613</v>
      </c>
      <c r="C49" s="36" t="s">
        <v>614</v>
      </c>
      <c r="D49" s="36" t="s">
        <v>43</v>
      </c>
      <c r="E49" s="36" t="s">
        <v>609</v>
      </c>
      <c r="F49" s="36" t="s">
        <v>615</v>
      </c>
      <c r="G49" s="36" t="s">
        <v>616</v>
      </c>
    </row>
    <row r="50" spans="1:7" s="33" customFormat="1" ht="75">
      <c r="A50" s="36" t="s">
        <v>57</v>
      </c>
      <c r="B50" s="36" t="s">
        <v>58</v>
      </c>
      <c r="C50" s="36" t="s">
        <v>59</v>
      </c>
      <c r="D50" s="36" t="s">
        <v>43</v>
      </c>
      <c r="E50" s="36" t="s">
        <v>60</v>
      </c>
      <c r="F50" s="36" t="s">
        <v>61</v>
      </c>
      <c r="G50" s="36" t="s">
        <v>32</v>
      </c>
    </row>
    <row r="51" spans="1:7" s="33" customFormat="1" ht="75">
      <c r="A51" s="36" t="s">
        <v>320</v>
      </c>
      <c r="B51" s="36" t="s">
        <v>617</v>
      </c>
      <c r="C51" s="36" t="s">
        <v>618</v>
      </c>
      <c r="D51" s="36" t="s">
        <v>43</v>
      </c>
      <c r="E51" s="36" t="s">
        <v>619</v>
      </c>
      <c r="F51" s="36" t="s">
        <v>55</v>
      </c>
      <c r="G51" s="36" t="s">
        <v>620</v>
      </c>
    </row>
    <row r="52" spans="1:7" s="33" customFormat="1" ht="45">
      <c r="A52" s="36" t="s">
        <v>621</v>
      </c>
      <c r="B52" s="36" t="s">
        <v>622</v>
      </c>
      <c r="C52" s="36" t="s">
        <v>623</v>
      </c>
      <c r="D52" s="36" t="s">
        <v>32</v>
      </c>
      <c r="E52" s="36" t="s">
        <v>32</v>
      </c>
      <c r="F52" s="36" t="s">
        <v>55</v>
      </c>
      <c r="G52" s="36" t="s">
        <v>32</v>
      </c>
    </row>
    <row r="53" spans="1:7" s="33" customFormat="1" ht="75">
      <c r="A53" s="36" t="s">
        <v>624</v>
      </c>
      <c r="B53" s="36" t="s">
        <v>625</v>
      </c>
      <c r="C53" s="36" t="s">
        <v>626</v>
      </c>
      <c r="D53" s="36" t="s">
        <v>43</v>
      </c>
      <c r="E53" s="36" t="s">
        <v>627</v>
      </c>
      <c r="F53" s="36" t="s">
        <v>65</v>
      </c>
      <c r="G53" s="36" t="s">
        <v>628</v>
      </c>
    </row>
    <row r="54" spans="1:7" s="33" customFormat="1" ht="75">
      <c r="A54" s="36" t="s">
        <v>86</v>
      </c>
      <c r="B54" s="36" t="s">
        <v>35</v>
      </c>
      <c r="C54" s="36" t="s">
        <v>87</v>
      </c>
      <c r="D54" s="36" t="s">
        <v>43</v>
      </c>
      <c r="E54" s="36" t="s">
        <v>64</v>
      </c>
      <c r="F54" s="36" t="s">
        <v>65</v>
      </c>
      <c r="G54" s="36" t="s">
        <v>66</v>
      </c>
    </row>
    <row r="55" spans="1:7" s="33" customFormat="1" ht="75">
      <c r="A55" s="36" t="s">
        <v>629</v>
      </c>
      <c r="B55" s="36" t="s">
        <v>35</v>
      </c>
      <c r="C55" s="36" t="s">
        <v>87</v>
      </c>
      <c r="D55" s="36" t="s">
        <v>43</v>
      </c>
      <c r="E55" s="36" t="s">
        <v>64</v>
      </c>
      <c r="F55" s="36" t="s">
        <v>65</v>
      </c>
      <c r="G55" s="36" t="s">
        <v>66</v>
      </c>
    </row>
    <row r="56" spans="1:7" s="33" customFormat="1" ht="75">
      <c r="A56" s="36" t="s">
        <v>630</v>
      </c>
      <c r="B56" s="36" t="s">
        <v>35</v>
      </c>
      <c r="C56" s="36" t="s">
        <v>87</v>
      </c>
      <c r="D56" s="36" t="s">
        <v>43</v>
      </c>
      <c r="E56" s="36" t="s">
        <v>64</v>
      </c>
      <c r="F56" s="36" t="s">
        <v>65</v>
      </c>
      <c r="G56" s="36" t="s">
        <v>66</v>
      </c>
    </row>
    <row r="57" spans="1:7" s="33" customFormat="1" ht="75">
      <c r="A57" s="36" t="s">
        <v>631</v>
      </c>
      <c r="B57" s="36" t="s">
        <v>63</v>
      </c>
      <c r="C57" s="36" t="s">
        <v>34</v>
      </c>
      <c r="D57" s="36" t="s">
        <v>43</v>
      </c>
      <c r="E57" s="36" t="s">
        <v>64</v>
      </c>
      <c r="F57" s="36" t="s">
        <v>65</v>
      </c>
      <c r="G57" s="36" t="s">
        <v>66</v>
      </c>
    </row>
    <row r="58" spans="1:7" s="33" customFormat="1" ht="75">
      <c r="A58" s="36" t="s">
        <v>632</v>
      </c>
      <c r="B58" s="36" t="s">
        <v>63</v>
      </c>
      <c r="C58" s="36" t="s">
        <v>34</v>
      </c>
      <c r="D58" s="36" t="s">
        <v>43</v>
      </c>
      <c r="E58" s="36" t="s">
        <v>64</v>
      </c>
      <c r="F58" s="36" t="s">
        <v>65</v>
      </c>
      <c r="G58" s="36" t="s">
        <v>66</v>
      </c>
    </row>
    <row r="59" spans="1:7" s="33" customFormat="1" ht="75">
      <c r="A59" s="36" t="s">
        <v>633</v>
      </c>
      <c r="B59" s="36" t="s">
        <v>35</v>
      </c>
      <c r="C59" s="36" t="s">
        <v>87</v>
      </c>
      <c r="D59" s="36" t="s">
        <v>43</v>
      </c>
      <c r="E59" s="36" t="s">
        <v>64</v>
      </c>
      <c r="F59" s="36" t="s">
        <v>65</v>
      </c>
      <c r="G59" s="36" t="s">
        <v>66</v>
      </c>
    </row>
    <row r="60" spans="1:7" s="33" customFormat="1" ht="75">
      <c r="A60" s="36" t="s">
        <v>62</v>
      </c>
      <c r="B60" s="36" t="s">
        <v>63</v>
      </c>
      <c r="C60" s="36" t="s">
        <v>34</v>
      </c>
      <c r="D60" s="36" t="s">
        <v>43</v>
      </c>
      <c r="E60" s="36" t="s">
        <v>64</v>
      </c>
      <c r="F60" s="36" t="s">
        <v>65</v>
      </c>
      <c r="G60" s="36" t="s">
        <v>66</v>
      </c>
    </row>
    <row r="61" spans="1:7" s="33" customFormat="1" ht="75">
      <c r="A61" s="36" t="s">
        <v>634</v>
      </c>
      <c r="B61" s="36" t="s">
        <v>63</v>
      </c>
      <c r="C61" s="36" t="s">
        <v>34</v>
      </c>
      <c r="D61" s="36" t="s">
        <v>43</v>
      </c>
      <c r="E61" s="36" t="s">
        <v>64</v>
      </c>
      <c r="F61" s="36" t="s">
        <v>65</v>
      </c>
      <c r="G61" s="36" t="s">
        <v>66</v>
      </c>
    </row>
    <row r="62" spans="1:7" s="33" customFormat="1" ht="75">
      <c r="A62" s="36" t="s">
        <v>635</v>
      </c>
      <c r="B62" s="36" t="s">
        <v>63</v>
      </c>
      <c r="C62" s="36" t="s">
        <v>34</v>
      </c>
      <c r="D62" s="36" t="s">
        <v>43</v>
      </c>
      <c r="E62" s="36" t="s">
        <v>64</v>
      </c>
      <c r="F62" s="36" t="s">
        <v>65</v>
      </c>
      <c r="G62" s="36" t="s">
        <v>66</v>
      </c>
    </row>
    <row r="63" spans="1:9" ht="15">
      <c r="A63" s="35" t="s">
        <v>123</v>
      </c>
      <c r="B63" s="35" t="s">
        <v>124</v>
      </c>
      <c r="C63" s="35" t="s">
        <v>125</v>
      </c>
      <c r="D63" s="35" t="s">
        <v>32</v>
      </c>
      <c r="E63" s="35" t="s">
        <v>32</v>
      </c>
      <c r="F63" s="35" t="s">
        <v>32</v>
      </c>
      <c r="G63" s="35" t="s">
        <v>32</v>
      </c>
      <c r="I63" s="33"/>
    </row>
    <row r="64" spans="1:7" ht="15">
      <c r="A64" s="35" t="s">
        <v>79</v>
      </c>
      <c r="B64" s="35" t="s">
        <v>80</v>
      </c>
      <c r="C64" s="35" t="s">
        <v>81</v>
      </c>
      <c r="D64" s="35" t="s">
        <v>82</v>
      </c>
      <c r="E64" s="35" t="s">
        <v>83</v>
      </c>
      <c r="F64" s="35" t="s">
        <v>84</v>
      </c>
      <c r="G64" s="35" t="s">
        <v>85</v>
      </c>
    </row>
    <row r="65" spans="1:7" ht="15">
      <c r="A65" s="35" t="s">
        <v>636</v>
      </c>
      <c r="B65" s="35" t="s">
        <v>129</v>
      </c>
      <c r="C65" s="35" t="s">
        <v>130</v>
      </c>
      <c r="D65" s="35" t="s">
        <v>131</v>
      </c>
      <c r="E65" s="35" t="s">
        <v>131</v>
      </c>
      <c r="F65" s="35" t="s">
        <v>130</v>
      </c>
      <c r="G65" s="35" t="s">
        <v>131</v>
      </c>
    </row>
    <row r="66" spans="1:7" ht="15">
      <c r="A66" s="35" t="s">
        <v>637</v>
      </c>
      <c r="B66" s="35" t="s">
        <v>129</v>
      </c>
      <c r="C66" s="35" t="s">
        <v>132</v>
      </c>
      <c r="D66" s="35" t="s">
        <v>131</v>
      </c>
      <c r="E66" s="35" t="s">
        <v>131</v>
      </c>
      <c r="F66" s="35" t="s">
        <v>132</v>
      </c>
      <c r="G66" s="35" t="s">
        <v>131</v>
      </c>
    </row>
    <row r="67" spans="1:7" ht="15">
      <c r="A67" s="35" t="s">
        <v>638</v>
      </c>
      <c r="B67" s="35" t="s">
        <v>129</v>
      </c>
      <c r="C67" s="35" t="s">
        <v>133</v>
      </c>
      <c r="D67" s="35" t="s">
        <v>131</v>
      </c>
      <c r="E67" s="35" t="s">
        <v>131</v>
      </c>
      <c r="F67" s="35" t="s">
        <v>133</v>
      </c>
      <c r="G67" s="35" t="s">
        <v>131</v>
      </c>
    </row>
    <row r="68" spans="1:7" ht="15">
      <c r="A68" s="35" t="s">
        <v>639</v>
      </c>
      <c r="B68" s="35" t="s">
        <v>129</v>
      </c>
      <c r="C68" s="35" t="s">
        <v>134</v>
      </c>
      <c r="D68" s="35" t="s">
        <v>131</v>
      </c>
      <c r="E68" s="35" t="s">
        <v>131</v>
      </c>
      <c r="F68" s="35" t="s">
        <v>134</v>
      </c>
      <c r="G68" s="35" t="s">
        <v>131</v>
      </c>
    </row>
    <row r="69" spans="1:7" ht="45">
      <c r="A69" s="35" t="s">
        <v>640</v>
      </c>
      <c r="B69" s="35" t="s">
        <v>129</v>
      </c>
      <c r="C69" s="35" t="s">
        <v>135</v>
      </c>
      <c r="D69" s="35" t="s">
        <v>131</v>
      </c>
      <c r="E69" s="35" t="s">
        <v>131</v>
      </c>
      <c r="F69" s="35" t="s">
        <v>135</v>
      </c>
      <c r="G69" s="35" t="s">
        <v>131</v>
      </c>
    </row>
    <row r="70" spans="1:7" ht="15">
      <c r="A70" s="35" t="s">
        <v>641</v>
      </c>
      <c r="B70" s="35" t="s">
        <v>129</v>
      </c>
      <c r="C70" s="35" t="s">
        <v>136</v>
      </c>
      <c r="D70" s="35" t="s">
        <v>131</v>
      </c>
      <c r="E70" s="35" t="s">
        <v>131</v>
      </c>
      <c r="F70" s="35" t="s">
        <v>136</v>
      </c>
      <c r="G70" s="35" t="s">
        <v>131</v>
      </c>
    </row>
    <row r="71" spans="1:7" ht="15">
      <c r="A71" s="35" t="s">
        <v>642</v>
      </c>
      <c r="B71" s="35" t="s">
        <v>129</v>
      </c>
      <c r="C71" s="35" t="s">
        <v>137</v>
      </c>
      <c r="D71" s="35" t="s">
        <v>131</v>
      </c>
      <c r="E71" s="35" t="s">
        <v>131</v>
      </c>
      <c r="F71" s="35" t="s">
        <v>137</v>
      </c>
      <c r="G71" s="35" t="s">
        <v>131</v>
      </c>
    </row>
    <row r="72" spans="1:7" ht="15">
      <c r="A72" s="35" t="s">
        <v>643</v>
      </c>
      <c r="B72" s="35" t="s">
        <v>129</v>
      </c>
      <c r="C72" s="35" t="s">
        <v>138</v>
      </c>
      <c r="D72" s="35" t="s">
        <v>131</v>
      </c>
      <c r="E72" s="35" t="s">
        <v>131</v>
      </c>
      <c r="F72" s="35" t="s">
        <v>138</v>
      </c>
      <c r="G72" s="35" t="s">
        <v>131</v>
      </c>
    </row>
    <row r="73" spans="1:7" ht="30">
      <c r="A73" s="35" t="s">
        <v>644</v>
      </c>
      <c r="B73" s="35" t="s">
        <v>129</v>
      </c>
      <c r="C73" s="35" t="s">
        <v>139</v>
      </c>
      <c r="D73" s="35" t="s">
        <v>131</v>
      </c>
      <c r="E73" s="35" t="s">
        <v>131</v>
      </c>
      <c r="F73" s="35" t="s">
        <v>139</v>
      </c>
      <c r="G73" s="35" t="s">
        <v>131</v>
      </c>
    </row>
    <row r="74" spans="1:7" ht="30">
      <c r="A74" s="35" t="s">
        <v>645</v>
      </c>
      <c r="B74" s="35" t="s">
        <v>129</v>
      </c>
      <c r="C74" s="35" t="s">
        <v>140</v>
      </c>
      <c r="D74" s="35" t="s">
        <v>131</v>
      </c>
      <c r="E74" s="35" t="s">
        <v>131</v>
      </c>
      <c r="F74" s="35" t="s">
        <v>140</v>
      </c>
      <c r="G74" s="35" t="s">
        <v>131</v>
      </c>
    </row>
    <row r="75" spans="1:7" ht="15">
      <c r="A75" s="35" t="s">
        <v>646</v>
      </c>
      <c r="B75" s="35" t="s">
        <v>129</v>
      </c>
      <c r="C75" s="35" t="s">
        <v>141</v>
      </c>
      <c r="D75" s="35" t="s">
        <v>131</v>
      </c>
      <c r="E75" s="35" t="s">
        <v>131</v>
      </c>
      <c r="F75" s="35" t="s">
        <v>141</v>
      </c>
      <c r="G75" s="35" t="s">
        <v>131</v>
      </c>
    </row>
    <row r="76" spans="1:7" ht="15">
      <c r="A76" s="35" t="s">
        <v>647</v>
      </c>
      <c r="B76" s="35" t="s">
        <v>129</v>
      </c>
      <c r="C76" s="35" t="s">
        <v>142</v>
      </c>
      <c r="D76" s="35" t="s">
        <v>131</v>
      </c>
      <c r="E76" s="35" t="s">
        <v>131</v>
      </c>
      <c r="F76" s="35" t="s">
        <v>142</v>
      </c>
      <c r="G76" s="35" t="s">
        <v>131</v>
      </c>
    </row>
    <row r="77" spans="1:7" ht="30">
      <c r="A77" s="35" t="s">
        <v>648</v>
      </c>
      <c r="B77" s="35" t="s">
        <v>129</v>
      </c>
      <c r="C77" s="35" t="s">
        <v>143</v>
      </c>
      <c r="D77" s="35" t="s">
        <v>131</v>
      </c>
      <c r="E77" s="35" t="s">
        <v>131</v>
      </c>
      <c r="F77" s="35" t="s">
        <v>143</v>
      </c>
      <c r="G77" s="35" t="s">
        <v>131</v>
      </c>
    </row>
    <row r="78" spans="1:7" ht="120">
      <c r="A78" s="35" t="s">
        <v>649</v>
      </c>
      <c r="B78" s="35" t="s">
        <v>129</v>
      </c>
      <c r="C78" s="35" t="s">
        <v>144</v>
      </c>
      <c r="D78" s="35" t="s">
        <v>131</v>
      </c>
      <c r="E78" s="35" t="s">
        <v>131</v>
      </c>
      <c r="F78" s="35" t="s">
        <v>144</v>
      </c>
      <c r="G78" s="35" t="s">
        <v>131</v>
      </c>
    </row>
    <row r="79" spans="1:7" ht="45">
      <c r="A79" s="35" t="s">
        <v>650</v>
      </c>
      <c r="B79" s="35" t="s">
        <v>129</v>
      </c>
      <c r="C79" s="35" t="s">
        <v>145</v>
      </c>
      <c r="D79" s="35" t="s">
        <v>131</v>
      </c>
      <c r="E79" s="35" t="s">
        <v>131</v>
      </c>
      <c r="F79" s="35" t="s">
        <v>145</v>
      </c>
      <c r="G79" s="35" t="s">
        <v>131</v>
      </c>
    </row>
    <row r="80" spans="1:7" ht="15">
      <c r="A80" s="35" t="s">
        <v>651</v>
      </c>
      <c r="B80" s="35" t="s">
        <v>146</v>
      </c>
      <c r="C80" s="35" t="s">
        <v>147</v>
      </c>
      <c r="D80" s="35" t="s">
        <v>131</v>
      </c>
      <c r="E80" s="35" t="s">
        <v>131</v>
      </c>
      <c r="F80" s="35" t="s">
        <v>147</v>
      </c>
      <c r="G80" s="35" t="s">
        <v>131</v>
      </c>
    </row>
    <row r="81" spans="1:7" ht="60">
      <c r="A81" s="35" t="s">
        <v>652</v>
      </c>
      <c r="B81" s="35" t="s">
        <v>146</v>
      </c>
      <c r="C81" s="35" t="s">
        <v>148</v>
      </c>
      <c r="D81" s="35" t="s">
        <v>131</v>
      </c>
      <c r="E81" s="35" t="s">
        <v>131</v>
      </c>
      <c r="F81" s="35" t="s">
        <v>148</v>
      </c>
      <c r="G81" s="35" t="s">
        <v>131</v>
      </c>
    </row>
    <row r="82" spans="1:7" ht="15">
      <c r="A82" s="35" t="s">
        <v>653</v>
      </c>
      <c r="B82" s="35" t="s">
        <v>146</v>
      </c>
      <c r="C82" s="35" t="s">
        <v>149</v>
      </c>
      <c r="D82" s="35" t="s">
        <v>131</v>
      </c>
      <c r="E82" s="35" t="s">
        <v>131</v>
      </c>
      <c r="F82" s="35" t="s">
        <v>149</v>
      </c>
      <c r="G82" s="35" t="s">
        <v>131</v>
      </c>
    </row>
    <row r="83" spans="1:7" ht="15">
      <c r="A83" s="35" t="s">
        <v>654</v>
      </c>
      <c r="B83" s="35" t="s">
        <v>146</v>
      </c>
      <c r="C83" s="35" t="s">
        <v>150</v>
      </c>
      <c r="D83" s="35" t="s">
        <v>131</v>
      </c>
      <c r="E83" s="35" t="s">
        <v>131</v>
      </c>
      <c r="F83" s="35" t="s">
        <v>150</v>
      </c>
      <c r="G83" s="35" t="s">
        <v>131</v>
      </c>
    </row>
    <row r="84" spans="1:7" ht="30">
      <c r="A84" s="35" t="s">
        <v>655</v>
      </c>
      <c r="B84" s="35" t="s">
        <v>164</v>
      </c>
      <c r="C84" s="35" t="s">
        <v>180</v>
      </c>
      <c r="D84" s="35" t="s">
        <v>131</v>
      </c>
      <c r="E84" s="35" t="s">
        <v>131</v>
      </c>
      <c r="F84" s="35" t="s">
        <v>180</v>
      </c>
      <c r="G84" s="35" t="s">
        <v>131</v>
      </c>
    </row>
    <row r="85" spans="1:7" ht="75">
      <c r="A85" s="35" t="s">
        <v>656</v>
      </c>
      <c r="B85" s="35" t="s">
        <v>164</v>
      </c>
      <c r="C85" s="35" t="s">
        <v>181</v>
      </c>
      <c r="D85" s="35" t="s">
        <v>131</v>
      </c>
      <c r="E85" s="35" t="s">
        <v>131</v>
      </c>
      <c r="F85" s="35" t="s">
        <v>181</v>
      </c>
      <c r="G85" s="35" t="s">
        <v>131</v>
      </c>
    </row>
    <row r="86" spans="1:7" ht="30">
      <c r="A86" s="35" t="s">
        <v>657</v>
      </c>
      <c r="B86" s="35" t="s">
        <v>164</v>
      </c>
      <c r="C86" s="35" t="s">
        <v>182</v>
      </c>
      <c r="D86" s="35" t="s">
        <v>131</v>
      </c>
      <c r="E86" s="35" t="s">
        <v>131</v>
      </c>
      <c r="F86" s="35" t="s">
        <v>182</v>
      </c>
      <c r="G86" s="35" t="s">
        <v>131</v>
      </c>
    </row>
    <row r="87" spans="1:7" ht="15">
      <c r="A87" s="35" t="s">
        <v>658</v>
      </c>
      <c r="B87" s="35" t="s">
        <v>177</v>
      </c>
      <c r="C87" s="35" t="s">
        <v>183</v>
      </c>
      <c r="D87" s="35" t="s">
        <v>131</v>
      </c>
      <c r="E87" s="35" t="s">
        <v>183</v>
      </c>
      <c r="F87" s="35" t="s">
        <v>183</v>
      </c>
      <c r="G87" s="35" t="s">
        <v>131</v>
      </c>
    </row>
    <row r="88" spans="1:7" ht="15">
      <c r="A88" s="35" t="s">
        <v>659</v>
      </c>
      <c r="B88" s="35" t="s">
        <v>177</v>
      </c>
      <c r="C88" s="35" t="s">
        <v>184</v>
      </c>
      <c r="D88" s="35" t="s">
        <v>131</v>
      </c>
      <c r="E88" s="35" t="s">
        <v>184</v>
      </c>
      <c r="F88" s="35" t="s">
        <v>184</v>
      </c>
      <c r="G88" s="35" t="s">
        <v>131</v>
      </c>
    </row>
    <row r="89" spans="1:7" ht="45">
      <c r="A89" s="35" t="s">
        <v>660</v>
      </c>
      <c r="B89" s="35" t="s">
        <v>177</v>
      </c>
      <c r="C89" s="35" t="s">
        <v>185</v>
      </c>
      <c r="D89" s="35" t="s">
        <v>131</v>
      </c>
      <c r="E89" s="35" t="s">
        <v>185</v>
      </c>
      <c r="F89" s="35" t="s">
        <v>185</v>
      </c>
      <c r="G89" s="35" t="s">
        <v>131</v>
      </c>
    </row>
    <row r="90" spans="1:7" ht="15">
      <c r="A90" s="35" t="s">
        <v>661</v>
      </c>
      <c r="B90" s="35" t="s">
        <v>177</v>
      </c>
      <c r="C90" s="35" t="s">
        <v>186</v>
      </c>
      <c r="D90" s="35" t="s">
        <v>131</v>
      </c>
      <c r="E90" s="35" t="s">
        <v>186</v>
      </c>
      <c r="F90" s="35" t="s">
        <v>186</v>
      </c>
      <c r="G90" s="35" t="s">
        <v>131</v>
      </c>
    </row>
    <row r="91" spans="1:7" ht="30">
      <c r="A91" s="35" t="s">
        <v>662</v>
      </c>
      <c r="B91" s="35" t="s">
        <v>177</v>
      </c>
      <c r="C91" s="35" t="s">
        <v>187</v>
      </c>
      <c r="D91" s="35" t="s">
        <v>131</v>
      </c>
      <c r="E91" s="35" t="s">
        <v>187</v>
      </c>
      <c r="F91" s="35" t="s">
        <v>187</v>
      </c>
      <c r="G91" s="35" t="s">
        <v>131</v>
      </c>
    </row>
    <row r="92" spans="1:7" ht="135">
      <c r="A92" s="35" t="s">
        <v>663</v>
      </c>
      <c r="B92" s="35" t="s">
        <v>177</v>
      </c>
      <c r="C92" s="35" t="s">
        <v>188</v>
      </c>
      <c r="D92" s="35" t="s">
        <v>131</v>
      </c>
      <c r="E92" s="35" t="s">
        <v>188</v>
      </c>
      <c r="F92" s="35" t="s">
        <v>188</v>
      </c>
      <c r="G92" s="35" t="s">
        <v>131</v>
      </c>
    </row>
    <row r="93" spans="1:7" ht="45">
      <c r="A93" s="35" t="s">
        <v>664</v>
      </c>
      <c r="B93" s="35" t="s">
        <v>177</v>
      </c>
      <c r="C93" s="35" t="s">
        <v>189</v>
      </c>
      <c r="D93" s="35" t="s">
        <v>131</v>
      </c>
      <c r="E93" s="35" t="s">
        <v>189</v>
      </c>
      <c r="F93" s="35" t="s">
        <v>189</v>
      </c>
      <c r="G93" s="35" t="s">
        <v>131</v>
      </c>
    </row>
    <row r="94" spans="1:7" ht="30">
      <c r="A94" s="35" t="s">
        <v>665</v>
      </c>
      <c r="B94" s="35" t="s">
        <v>177</v>
      </c>
      <c r="C94" s="35" t="s">
        <v>190</v>
      </c>
      <c r="D94" s="35" t="s">
        <v>131</v>
      </c>
      <c r="E94" s="35" t="s">
        <v>190</v>
      </c>
      <c r="F94" s="35" t="s">
        <v>190</v>
      </c>
      <c r="G94" s="35" t="s">
        <v>131</v>
      </c>
    </row>
    <row r="95" spans="1:7" ht="15">
      <c r="A95" s="35" t="s">
        <v>666</v>
      </c>
      <c r="B95" s="35" t="s">
        <v>177</v>
      </c>
      <c r="C95" s="35" t="s">
        <v>191</v>
      </c>
      <c r="D95" s="35" t="s">
        <v>131</v>
      </c>
      <c r="E95" s="35" t="s">
        <v>191</v>
      </c>
      <c r="F95" s="35" t="s">
        <v>191</v>
      </c>
      <c r="G95" s="35" t="s">
        <v>131</v>
      </c>
    </row>
    <row r="96" spans="1:7" ht="15">
      <c r="A96" s="35" t="s">
        <v>667</v>
      </c>
      <c r="B96" s="35" t="s">
        <v>177</v>
      </c>
      <c r="C96" s="35" t="s">
        <v>192</v>
      </c>
      <c r="D96" s="35" t="s">
        <v>131</v>
      </c>
      <c r="E96" s="35" t="s">
        <v>192</v>
      </c>
      <c r="F96" s="35" t="s">
        <v>192</v>
      </c>
      <c r="G96" s="35" t="s">
        <v>131</v>
      </c>
    </row>
    <row r="97" spans="1:7" ht="75">
      <c r="A97" s="35" t="s">
        <v>668</v>
      </c>
      <c r="B97" s="35" t="s">
        <v>177</v>
      </c>
      <c r="C97" s="35" t="s">
        <v>193</v>
      </c>
      <c r="D97" s="35" t="s">
        <v>131</v>
      </c>
      <c r="E97" s="35" t="s">
        <v>193</v>
      </c>
      <c r="F97" s="35" t="s">
        <v>193</v>
      </c>
      <c r="G97" s="35" t="s">
        <v>131</v>
      </c>
    </row>
    <row r="98" spans="1:7" ht="15">
      <c r="A98" s="35" t="s">
        <v>669</v>
      </c>
      <c r="B98" s="35" t="s">
        <v>194</v>
      </c>
      <c r="C98" s="35" t="s">
        <v>195</v>
      </c>
      <c r="D98" s="35" t="s">
        <v>131</v>
      </c>
      <c r="E98" s="35" t="s">
        <v>131</v>
      </c>
      <c r="F98" s="35" t="s">
        <v>195</v>
      </c>
      <c r="G98" s="35" t="s">
        <v>131</v>
      </c>
    </row>
    <row r="99" spans="1:7" ht="30">
      <c r="A99" s="35" t="s">
        <v>670</v>
      </c>
      <c r="B99" s="35" t="s">
        <v>194</v>
      </c>
      <c r="C99" s="35" t="s">
        <v>196</v>
      </c>
      <c r="D99" s="35" t="s">
        <v>131</v>
      </c>
      <c r="E99" s="35" t="s">
        <v>131</v>
      </c>
      <c r="F99" s="35" t="s">
        <v>196</v>
      </c>
      <c r="G99" s="35" t="s">
        <v>131</v>
      </c>
    </row>
    <row r="100" spans="1:7" ht="15">
      <c r="A100" s="35" t="s">
        <v>671</v>
      </c>
      <c r="B100" s="35" t="s">
        <v>194</v>
      </c>
      <c r="C100" s="35" t="s">
        <v>197</v>
      </c>
      <c r="D100" s="35" t="s">
        <v>131</v>
      </c>
      <c r="E100" s="35" t="s">
        <v>131</v>
      </c>
      <c r="F100" s="35" t="s">
        <v>197</v>
      </c>
      <c r="G100" s="35" t="s">
        <v>131</v>
      </c>
    </row>
    <row r="101" spans="1:7" ht="15">
      <c r="A101" s="35" t="s">
        <v>672</v>
      </c>
      <c r="B101" s="35" t="s">
        <v>194</v>
      </c>
      <c r="C101" s="35" t="s">
        <v>198</v>
      </c>
      <c r="D101" s="35" t="s">
        <v>131</v>
      </c>
      <c r="E101" s="35" t="s">
        <v>131</v>
      </c>
      <c r="F101" s="35" t="s">
        <v>198</v>
      </c>
      <c r="G101" s="35" t="s">
        <v>131</v>
      </c>
    </row>
    <row r="102" spans="1:7" ht="15">
      <c r="A102" s="35" t="s">
        <v>673</v>
      </c>
      <c r="B102" s="35" t="s">
        <v>194</v>
      </c>
      <c r="C102" s="35" t="s">
        <v>199</v>
      </c>
      <c r="D102" s="35" t="s">
        <v>131</v>
      </c>
      <c r="E102" s="35" t="s">
        <v>131</v>
      </c>
      <c r="F102" s="35" t="s">
        <v>199</v>
      </c>
      <c r="G102" s="35" t="s">
        <v>131</v>
      </c>
    </row>
    <row r="103" spans="1:7" ht="30">
      <c r="A103" s="35" t="s">
        <v>674</v>
      </c>
      <c r="B103" s="35" t="s">
        <v>194</v>
      </c>
      <c r="C103" s="35" t="s">
        <v>200</v>
      </c>
      <c r="D103" s="35" t="s">
        <v>131</v>
      </c>
      <c r="E103" s="35" t="s">
        <v>131</v>
      </c>
      <c r="F103" s="35" t="s">
        <v>200</v>
      </c>
      <c r="G103" s="35" t="s">
        <v>131</v>
      </c>
    </row>
    <row r="104" spans="1:7" ht="15">
      <c r="A104" s="35" t="s">
        <v>675</v>
      </c>
      <c r="B104" s="35" t="s">
        <v>194</v>
      </c>
      <c r="C104" s="35" t="s">
        <v>201</v>
      </c>
      <c r="D104" s="35" t="s">
        <v>131</v>
      </c>
      <c r="E104" s="35" t="s">
        <v>131</v>
      </c>
      <c r="F104" s="35" t="s">
        <v>201</v>
      </c>
      <c r="G104" s="35" t="s">
        <v>131</v>
      </c>
    </row>
    <row r="105" spans="1:7" ht="15">
      <c r="A105" s="35" t="s">
        <v>676</v>
      </c>
      <c r="B105" s="35" t="s">
        <v>194</v>
      </c>
      <c r="C105" s="35" t="s">
        <v>202</v>
      </c>
      <c r="D105" s="35" t="s">
        <v>131</v>
      </c>
      <c r="E105" s="35" t="s">
        <v>131</v>
      </c>
      <c r="F105" s="35" t="s">
        <v>202</v>
      </c>
      <c r="G105" s="35" t="s">
        <v>131</v>
      </c>
    </row>
    <row r="106" spans="1:7" ht="30">
      <c r="A106" s="35" t="s">
        <v>677</v>
      </c>
      <c r="B106" s="35" t="s">
        <v>194</v>
      </c>
      <c r="C106" s="35" t="s">
        <v>203</v>
      </c>
      <c r="D106" s="35" t="s">
        <v>131</v>
      </c>
      <c r="E106" s="35" t="s">
        <v>131</v>
      </c>
      <c r="F106" s="35" t="s">
        <v>203</v>
      </c>
      <c r="G106" s="35" t="s">
        <v>131</v>
      </c>
    </row>
    <row r="107" spans="1:7" ht="30">
      <c r="A107" s="35" t="s">
        <v>678</v>
      </c>
      <c r="B107" s="35" t="s">
        <v>194</v>
      </c>
      <c r="C107" s="35" t="s">
        <v>204</v>
      </c>
      <c r="D107" s="35" t="s">
        <v>131</v>
      </c>
      <c r="E107" s="35" t="s">
        <v>131</v>
      </c>
      <c r="F107" s="35" t="s">
        <v>204</v>
      </c>
      <c r="G107" s="35" t="s">
        <v>131</v>
      </c>
    </row>
    <row r="108" spans="1:7" ht="30">
      <c r="A108" s="35" t="s">
        <v>679</v>
      </c>
      <c r="B108" s="35" t="s">
        <v>205</v>
      </c>
      <c r="C108" s="35" t="s">
        <v>206</v>
      </c>
      <c r="D108" s="35" t="s">
        <v>131</v>
      </c>
      <c r="E108" s="35" t="s">
        <v>131</v>
      </c>
      <c r="F108" s="35" t="s">
        <v>206</v>
      </c>
      <c r="G108" s="35" t="s">
        <v>131</v>
      </c>
    </row>
    <row r="109" spans="1:7" ht="30">
      <c r="A109" s="35" t="s">
        <v>680</v>
      </c>
      <c r="B109" s="35" t="s">
        <v>205</v>
      </c>
      <c r="C109" s="35" t="s">
        <v>207</v>
      </c>
      <c r="D109" s="35" t="s">
        <v>131</v>
      </c>
      <c r="E109" s="35" t="s">
        <v>131</v>
      </c>
      <c r="F109" s="35" t="s">
        <v>207</v>
      </c>
      <c r="G109" s="35" t="s">
        <v>131</v>
      </c>
    </row>
    <row r="110" spans="1:7" ht="45">
      <c r="A110" s="35" t="s">
        <v>681</v>
      </c>
      <c r="B110" s="35" t="s">
        <v>205</v>
      </c>
      <c r="C110" s="35" t="s">
        <v>208</v>
      </c>
      <c r="D110" s="35" t="s">
        <v>131</v>
      </c>
      <c r="E110" s="35" t="s">
        <v>131</v>
      </c>
      <c r="F110" s="35" t="s">
        <v>208</v>
      </c>
      <c r="G110" s="35" t="s">
        <v>131</v>
      </c>
    </row>
    <row r="111" spans="1:7" ht="15">
      <c r="A111" s="35" t="s">
        <v>682</v>
      </c>
      <c r="B111" s="35" t="s">
        <v>205</v>
      </c>
      <c r="C111" s="35" t="s">
        <v>209</v>
      </c>
      <c r="D111" s="35" t="s">
        <v>131</v>
      </c>
      <c r="E111" s="35" t="s">
        <v>131</v>
      </c>
      <c r="F111" s="35" t="s">
        <v>209</v>
      </c>
      <c r="G111" s="35" t="s">
        <v>131</v>
      </c>
    </row>
    <row r="112" spans="1:7" ht="15">
      <c r="A112" s="35" t="s">
        <v>683</v>
      </c>
      <c r="B112" s="35" t="s">
        <v>205</v>
      </c>
      <c r="C112" s="35" t="s">
        <v>210</v>
      </c>
      <c r="D112" s="35" t="s">
        <v>131</v>
      </c>
      <c r="E112" s="35" t="s">
        <v>131</v>
      </c>
      <c r="F112" s="35" t="s">
        <v>210</v>
      </c>
      <c r="G112" s="35" t="s">
        <v>131</v>
      </c>
    </row>
    <row r="113" spans="1:7" ht="15">
      <c r="A113" s="35" t="s">
        <v>684</v>
      </c>
      <c r="B113" s="35" t="s">
        <v>205</v>
      </c>
      <c r="C113" s="35" t="s">
        <v>211</v>
      </c>
      <c r="D113" s="35" t="s">
        <v>131</v>
      </c>
      <c r="E113" s="35" t="s">
        <v>131</v>
      </c>
      <c r="F113" s="35" t="s">
        <v>211</v>
      </c>
      <c r="G113" s="35" t="s">
        <v>131</v>
      </c>
    </row>
    <row r="114" spans="1:7" ht="30">
      <c r="A114" s="35" t="s">
        <v>685</v>
      </c>
      <c r="B114" s="35" t="s">
        <v>205</v>
      </c>
      <c r="C114" s="35" t="s">
        <v>212</v>
      </c>
      <c r="D114" s="35" t="s">
        <v>131</v>
      </c>
      <c r="E114" s="35" t="s">
        <v>131</v>
      </c>
      <c r="F114" s="35" t="s">
        <v>212</v>
      </c>
      <c r="G114" s="35" t="s">
        <v>131</v>
      </c>
    </row>
    <row r="115" spans="1:7" ht="30">
      <c r="A115" s="35" t="s">
        <v>686</v>
      </c>
      <c r="B115" s="35" t="s">
        <v>205</v>
      </c>
      <c r="C115" s="35" t="s">
        <v>213</v>
      </c>
      <c r="D115" s="35" t="s">
        <v>131</v>
      </c>
      <c r="E115" s="35" t="s">
        <v>131</v>
      </c>
      <c r="F115" s="35" t="s">
        <v>213</v>
      </c>
      <c r="G115" s="35" t="s">
        <v>131</v>
      </c>
    </row>
    <row r="116" spans="1:7" ht="15">
      <c r="A116" s="35" t="s">
        <v>687</v>
      </c>
      <c r="B116" s="35" t="s">
        <v>205</v>
      </c>
      <c r="C116" s="35" t="s">
        <v>214</v>
      </c>
      <c r="D116" s="35" t="s">
        <v>131</v>
      </c>
      <c r="E116" s="35" t="s">
        <v>131</v>
      </c>
      <c r="F116" s="35" t="s">
        <v>214</v>
      </c>
      <c r="G116" s="35" t="s">
        <v>131</v>
      </c>
    </row>
    <row r="117" spans="1:7" ht="45">
      <c r="A117" s="35" t="s">
        <v>688</v>
      </c>
      <c r="B117" s="35" t="s">
        <v>205</v>
      </c>
      <c r="C117" s="35" t="s">
        <v>215</v>
      </c>
      <c r="D117" s="35" t="s">
        <v>131</v>
      </c>
      <c r="E117" s="35" t="s">
        <v>131</v>
      </c>
      <c r="F117" s="35" t="s">
        <v>215</v>
      </c>
      <c r="G117" s="35" t="s">
        <v>131</v>
      </c>
    </row>
    <row r="118" spans="1:7" ht="30">
      <c r="A118" s="35" t="s">
        <v>689</v>
      </c>
      <c r="B118" s="35" t="s">
        <v>205</v>
      </c>
      <c r="C118" s="35" t="s">
        <v>216</v>
      </c>
      <c r="D118" s="35" t="s">
        <v>131</v>
      </c>
      <c r="E118" s="35" t="s">
        <v>131</v>
      </c>
      <c r="F118" s="35" t="s">
        <v>216</v>
      </c>
      <c r="G118" s="35" t="s">
        <v>131</v>
      </c>
    </row>
    <row r="119" spans="1:7" ht="15">
      <c r="A119" s="35" t="s">
        <v>690</v>
      </c>
      <c r="B119" s="35" t="s">
        <v>205</v>
      </c>
      <c r="C119" s="35" t="s">
        <v>217</v>
      </c>
      <c r="D119" s="35" t="s">
        <v>131</v>
      </c>
      <c r="E119" s="35" t="s">
        <v>131</v>
      </c>
      <c r="F119" s="35" t="s">
        <v>217</v>
      </c>
      <c r="G119" s="35" t="s">
        <v>131</v>
      </c>
    </row>
    <row r="120" spans="1:7" ht="15">
      <c r="A120" s="35" t="s">
        <v>691</v>
      </c>
      <c r="B120" s="35" t="s">
        <v>205</v>
      </c>
      <c r="C120" s="35" t="s">
        <v>218</v>
      </c>
      <c r="D120" s="35" t="s">
        <v>131</v>
      </c>
      <c r="E120" s="35" t="s">
        <v>131</v>
      </c>
      <c r="F120" s="35" t="s">
        <v>218</v>
      </c>
      <c r="G120" s="35" t="s">
        <v>131</v>
      </c>
    </row>
    <row r="121" spans="1:7" ht="30">
      <c r="A121" s="35" t="s">
        <v>692</v>
      </c>
      <c r="B121" s="35" t="s">
        <v>205</v>
      </c>
      <c r="C121" s="35" t="s">
        <v>219</v>
      </c>
      <c r="D121" s="35" t="s">
        <v>131</v>
      </c>
      <c r="E121" s="35" t="s">
        <v>131</v>
      </c>
      <c r="F121" s="35" t="s">
        <v>219</v>
      </c>
      <c r="G121" s="35" t="s">
        <v>131</v>
      </c>
    </row>
    <row r="122" spans="1:7" ht="15">
      <c r="A122" s="35" t="s">
        <v>693</v>
      </c>
      <c r="B122" s="35" t="s">
        <v>205</v>
      </c>
      <c r="C122" s="35" t="s">
        <v>220</v>
      </c>
      <c r="D122" s="35" t="s">
        <v>131</v>
      </c>
      <c r="E122" s="35" t="s">
        <v>131</v>
      </c>
      <c r="F122" s="35" t="s">
        <v>220</v>
      </c>
      <c r="G122" s="35" t="s">
        <v>131</v>
      </c>
    </row>
    <row r="123" spans="1:7" ht="15">
      <c r="A123" s="35" t="s">
        <v>694</v>
      </c>
      <c r="B123" s="35" t="s">
        <v>205</v>
      </c>
      <c r="C123" s="35" t="s">
        <v>221</v>
      </c>
      <c r="D123" s="35" t="s">
        <v>131</v>
      </c>
      <c r="E123" s="35" t="s">
        <v>131</v>
      </c>
      <c r="F123" s="35" t="s">
        <v>221</v>
      </c>
      <c r="G123" s="35" t="s">
        <v>131</v>
      </c>
    </row>
    <row r="124" spans="1:7" ht="90">
      <c r="A124" s="35" t="s">
        <v>695</v>
      </c>
      <c r="B124" s="35" t="s">
        <v>205</v>
      </c>
      <c r="C124" s="35" t="s">
        <v>222</v>
      </c>
      <c r="D124" s="35" t="s">
        <v>131</v>
      </c>
      <c r="E124" s="35" t="s">
        <v>131</v>
      </c>
      <c r="F124" s="35" t="s">
        <v>222</v>
      </c>
      <c r="G124" s="35" t="s">
        <v>131</v>
      </c>
    </row>
    <row r="125" spans="1:7" ht="60">
      <c r="A125" s="35" t="s">
        <v>696</v>
      </c>
      <c r="B125" s="35" t="s">
        <v>205</v>
      </c>
      <c r="C125" s="35" t="s">
        <v>223</v>
      </c>
      <c r="D125" s="35" t="s">
        <v>131</v>
      </c>
      <c r="E125" s="35" t="s">
        <v>131</v>
      </c>
      <c r="F125" s="35" t="s">
        <v>223</v>
      </c>
      <c r="G125" s="35" t="s">
        <v>131</v>
      </c>
    </row>
    <row r="126" spans="1:7" ht="15">
      <c r="A126" s="35" t="s">
        <v>697</v>
      </c>
      <c r="B126" s="35" t="s">
        <v>224</v>
      </c>
      <c r="C126" s="35" t="s">
        <v>218</v>
      </c>
      <c r="D126" s="35" t="s">
        <v>131</v>
      </c>
      <c r="E126" s="35" t="s">
        <v>131</v>
      </c>
      <c r="F126" s="35" t="s">
        <v>218</v>
      </c>
      <c r="G126" s="35" t="s">
        <v>131</v>
      </c>
    </row>
    <row r="127" spans="1:7" ht="15">
      <c r="A127" s="35" t="s">
        <v>698</v>
      </c>
      <c r="B127" s="35" t="s">
        <v>224</v>
      </c>
      <c r="C127" s="35" t="s">
        <v>225</v>
      </c>
      <c r="D127" s="35" t="s">
        <v>131</v>
      </c>
      <c r="E127" s="35" t="s">
        <v>131</v>
      </c>
      <c r="F127" s="35" t="s">
        <v>225</v>
      </c>
      <c r="G127" s="35" t="s">
        <v>131</v>
      </c>
    </row>
    <row r="128" spans="1:7" ht="15">
      <c r="A128" s="35" t="s">
        <v>699</v>
      </c>
      <c r="B128" s="35" t="s">
        <v>224</v>
      </c>
      <c r="C128" s="35" t="s">
        <v>226</v>
      </c>
      <c r="D128" s="35" t="s">
        <v>131</v>
      </c>
      <c r="E128" s="35" t="s">
        <v>131</v>
      </c>
      <c r="F128" s="35" t="s">
        <v>226</v>
      </c>
      <c r="G128" s="35" t="s">
        <v>131</v>
      </c>
    </row>
    <row r="129" spans="1:7" ht="15">
      <c r="A129" s="35" t="s">
        <v>700</v>
      </c>
      <c r="B129" s="35" t="s">
        <v>224</v>
      </c>
      <c r="C129" s="35" t="s">
        <v>227</v>
      </c>
      <c r="D129" s="35" t="s">
        <v>131</v>
      </c>
      <c r="E129" s="35" t="s">
        <v>131</v>
      </c>
      <c r="F129" s="35" t="s">
        <v>227</v>
      </c>
      <c r="G129" s="35" t="s">
        <v>131</v>
      </c>
    </row>
    <row r="130" spans="1:7" ht="45">
      <c r="A130" s="35" t="s">
        <v>701</v>
      </c>
      <c r="B130" s="35" t="s">
        <v>224</v>
      </c>
      <c r="C130" s="35" t="s">
        <v>228</v>
      </c>
      <c r="D130" s="35" t="s">
        <v>131</v>
      </c>
      <c r="E130" s="35" t="s">
        <v>131</v>
      </c>
      <c r="F130" s="35" t="s">
        <v>228</v>
      </c>
      <c r="G130" s="35" t="s">
        <v>131</v>
      </c>
    </row>
    <row r="131" spans="1:7" ht="15">
      <c r="A131" s="35" t="s">
        <v>702</v>
      </c>
      <c r="B131" s="35" t="s">
        <v>224</v>
      </c>
      <c r="C131" s="35" t="s">
        <v>229</v>
      </c>
      <c r="D131" s="35" t="s">
        <v>131</v>
      </c>
      <c r="E131" s="35" t="s">
        <v>131</v>
      </c>
      <c r="F131" s="35" t="s">
        <v>229</v>
      </c>
      <c r="G131" s="35" t="s">
        <v>131</v>
      </c>
    </row>
    <row r="132" spans="1:7" ht="15">
      <c r="A132" s="35" t="s">
        <v>703</v>
      </c>
      <c r="B132" s="35" t="s">
        <v>224</v>
      </c>
      <c r="C132" s="35" t="s">
        <v>230</v>
      </c>
      <c r="D132" s="35" t="s">
        <v>131</v>
      </c>
      <c r="E132" s="35" t="s">
        <v>131</v>
      </c>
      <c r="F132" s="35" t="s">
        <v>230</v>
      </c>
      <c r="G132" s="35" t="s">
        <v>131</v>
      </c>
    </row>
    <row r="133" spans="1:7" ht="45">
      <c r="A133" s="35" t="s">
        <v>704</v>
      </c>
      <c r="B133" s="35" t="s">
        <v>224</v>
      </c>
      <c r="C133" s="35" t="s">
        <v>231</v>
      </c>
      <c r="D133" s="35" t="s">
        <v>131</v>
      </c>
      <c r="E133" s="35" t="s">
        <v>131</v>
      </c>
      <c r="F133" s="35" t="s">
        <v>231</v>
      </c>
      <c r="G133" s="35" t="s">
        <v>131</v>
      </c>
    </row>
    <row r="134" spans="1:7" ht="45">
      <c r="A134" s="35" t="s">
        <v>705</v>
      </c>
      <c r="B134" s="35" t="s">
        <v>224</v>
      </c>
      <c r="C134" s="35" t="s">
        <v>232</v>
      </c>
      <c r="D134" s="35" t="s">
        <v>131</v>
      </c>
      <c r="E134" s="35" t="s">
        <v>131</v>
      </c>
      <c r="F134" s="35" t="s">
        <v>232</v>
      </c>
      <c r="G134" s="35" t="s">
        <v>131</v>
      </c>
    </row>
    <row r="135" spans="1:7" ht="15">
      <c r="A135" s="35" t="s">
        <v>706</v>
      </c>
      <c r="B135" s="35" t="s">
        <v>224</v>
      </c>
      <c r="C135" s="35" t="s">
        <v>233</v>
      </c>
      <c r="D135" s="35" t="s">
        <v>131</v>
      </c>
      <c r="E135" s="35" t="s">
        <v>131</v>
      </c>
      <c r="F135" s="35" t="s">
        <v>233</v>
      </c>
      <c r="G135" s="35" t="s">
        <v>131</v>
      </c>
    </row>
    <row r="136" spans="1:7" ht="15">
      <c r="A136" s="35" t="s">
        <v>707</v>
      </c>
      <c r="B136" s="35" t="s">
        <v>234</v>
      </c>
      <c r="C136" s="35" t="s">
        <v>235</v>
      </c>
      <c r="D136" s="35" t="s">
        <v>131</v>
      </c>
      <c r="E136" s="35" t="s">
        <v>131</v>
      </c>
      <c r="F136" s="35" t="s">
        <v>235</v>
      </c>
      <c r="G136" s="35" t="s">
        <v>131</v>
      </c>
    </row>
    <row r="137" spans="1:7" ht="15">
      <c r="A137" s="35" t="s">
        <v>708</v>
      </c>
      <c r="B137" s="35" t="s">
        <v>234</v>
      </c>
      <c r="C137" s="35" t="s">
        <v>236</v>
      </c>
      <c r="D137" s="35" t="s">
        <v>131</v>
      </c>
      <c r="E137" s="35" t="s">
        <v>131</v>
      </c>
      <c r="F137" s="35" t="s">
        <v>236</v>
      </c>
      <c r="G137" s="35" t="s">
        <v>131</v>
      </c>
    </row>
    <row r="138" spans="1:7" ht="15">
      <c r="A138" s="35" t="s">
        <v>709</v>
      </c>
      <c r="B138" s="35" t="s">
        <v>234</v>
      </c>
      <c r="C138" s="35" t="s">
        <v>237</v>
      </c>
      <c r="D138" s="35" t="s">
        <v>131</v>
      </c>
      <c r="E138" s="35" t="s">
        <v>131</v>
      </c>
      <c r="F138" s="35" t="s">
        <v>237</v>
      </c>
      <c r="G138" s="35" t="s">
        <v>131</v>
      </c>
    </row>
    <row r="139" spans="1:7" ht="15">
      <c r="A139" s="35" t="s">
        <v>710</v>
      </c>
      <c r="B139" s="35" t="s">
        <v>234</v>
      </c>
      <c r="C139" s="35" t="s">
        <v>238</v>
      </c>
      <c r="D139" s="35" t="s">
        <v>131</v>
      </c>
      <c r="E139" s="35" t="s">
        <v>131</v>
      </c>
      <c r="F139" s="35" t="s">
        <v>238</v>
      </c>
      <c r="G139" s="35" t="s">
        <v>131</v>
      </c>
    </row>
    <row r="140" spans="1:7" ht="30">
      <c r="A140" s="35" t="s">
        <v>711</v>
      </c>
      <c r="B140" s="35" t="s">
        <v>234</v>
      </c>
      <c r="C140" s="35" t="s">
        <v>239</v>
      </c>
      <c r="D140" s="35" t="s">
        <v>131</v>
      </c>
      <c r="E140" s="35" t="s">
        <v>131</v>
      </c>
      <c r="F140" s="35" t="s">
        <v>239</v>
      </c>
      <c r="G140" s="35" t="s">
        <v>131</v>
      </c>
    </row>
    <row r="141" spans="1:7" ht="15">
      <c r="A141" s="35" t="s">
        <v>712</v>
      </c>
      <c r="B141" s="35" t="s">
        <v>234</v>
      </c>
      <c r="C141" s="35" t="s">
        <v>240</v>
      </c>
      <c r="D141" s="35" t="s">
        <v>131</v>
      </c>
      <c r="E141" s="35" t="s">
        <v>131</v>
      </c>
      <c r="F141" s="35" t="s">
        <v>240</v>
      </c>
      <c r="G141" s="35" t="s">
        <v>131</v>
      </c>
    </row>
    <row r="142" spans="1:7" ht="30">
      <c r="A142" s="35" t="s">
        <v>713</v>
      </c>
      <c r="B142" s="35" t="s">
        <v>234</v>
      </c>
      <c r="C142" s="35" t="s">
        <v>241</v>
      </c>
      <c r="D142" s="35" t="s">
        <v>131</v>
      </c>
      <c r="E142" s="35" t="s">
        <v>131</v>
      </c>
      <c r="F142" s="35" t="s">
        <v>241</v>
      </c>
      <c r="G142" s="35" t="s">
        <v>131</v>
      </c>
    </row>
    <row r="143" spans="1:7" ht="15">
      <c r="A143" s="35" t="s">
        <v>714</v>
      </c>
      <c r="B143" s="35" t="s">
        <v>234</v>
      </c>
      <c r="C143" s="35" t="s">
        <v>242</v>
      </c>
      <c r="D143" s="35" t="s">
        <v>131</v>
      </c>
      <c r="E143" s="35" t="s">
        <v>131</v>
      </c>
      <c r="F143" s="35" t="s">
        <v>242</v>
      </c>
      <c r="G143" s="35" t="s">
        <v>131</v>
      </c>
    </row>
    <row r="144" spans="1:7" ht="30">
      <c r="A144" s="35" t="s">
        <v>715</v>
      </c>
      <c r="B144" s="35" t="s">
        <v>234</v>
      </c>
      <c r="C144" s="35" t="s">
        <v>243</v>
      </c>
      <c r="D144" s="35" t="s">
        <v>131</v>
      </c>
      <c r="E144" s="35" t="s">
        <v>131</v>
      </c>
      <c r="F144" s="35" t="s">
        <v>243</v>
      </c>
      <c r="G144" s="35" t="s">
        <v>131</v>
      </c>
    </row>
    <row r="145" spans="1:7" ht="15">
      <c r="A145" s="35" t="s">
        <v>716</v>
      </c>
      <c r="B145" s="35" t="s">
        <v>278</v>
      </c>
      <c r="C145" s="35" t="s">
        <v>279</v>
      </c>
      <c r="D145" s="35" t="s">
        <v>131</v>
      </c>
      <c r="E145" s="35" t="s">
        <v>131</v>
      </c>
      <c r="F145" s="35" t="s">
        <v>279</v>
      </c>
      <c r="G145" s="35" t="s">
        <v>131</v>
      </c>
    </row>
    <row r="146" spans="1:7" ht="30">
      <c r="A146" s="35" t="s">
        <v>717</v>
      </c>
      <c r="B146" s="35" t="s">
        <v>278</v>
      </c>
      <c r="C146" s="35" t="s">
        <v>280</v>
      </c>
      <c r="D146" s="35" t="s">
        <v>131</v>
      </c>
      <c r="E146" s="35" t="s">
        <v>131</v>
      </c>
      <c r="F146" s="35" t="s">
        <v>280</v>
      </c>
      <c r="G146" s="35" t="s">
        <v>131</v>
      </c>
    </row>
    <row r="147" spans="1:7" ht="15">
      <c r="A147" s="35" t="s">
        <v>718</v>
      </c>
      <c r="B147" s="35" t="s">
        <v>278</v>
      </c>
      <c r="C147" s="35" t="s">
        <v>227</v>
      </c>
      <c r="D147" s="35" t="s">
        <v>131</v>
      </c>
      <c r="E147" s="35" t="s">
        <v>131</v>
      </c>
      <c r="F147" s="35" t="s">
        <v>227</v>
      </c>
      <c r="G147" s="35" t="s">
        <v>131</v>
      </c>
    </row>
    <row r="148" spans="1:7" ht="30">
      <c r="A148" s="35" t="s">
        <v>719</v>
      </c>
      <c r="B148" s="35" t="s">
        <v>278</v>
      </c>
      <c r="C148" s="35" t="s">
        <v>281</v>
      </c>
      <c r="D148" s="35" t="s">
        <v>131</v>
      </c>
      <c r="E148" s="35" t="s">
        <v>131</v>
      </c>
      <c r="F148" s="35" t="s">
        <v>281</v>
      </c>
      <c r="G148" s="35" t="s">
        <v>131</v>
      </c>
    </row>
    <row r="149" spans="1:7" ht="15">
      <c r="A149" s="35" t="s">
        <v>720</v>
      </c>
      <c r="B149" s="35" t="s">
        <v>278</v>
      </c>
      <c r="C149" s="35" t="s">
        <v>282</v>
      </c>
      <c r="D149" s="35" t="s">
        <v>131</v>
      </c>
      <c r="E149" s="35" t="s">
        <v>131</v>
      </c>
      <c r="F149" s="35" t="s">
        <v>282</v>
      </c>
      <c r="G149" s="35" t="s">
        <v>131</v>
      </c>
    </row>
    <row r="150" spans="1:7" ht="15">
      <c r="A150" s="35" t="s">
        <v>721</v>
      </c>
      <c r="B150" s="35" t="s">
        <v>278</v>
      </c>
      <c r="C150" s="35" t="s">
        <v>283</v>
      </c>
      <c r="D150" s="35" t="s">
        <v>131</v>
      </c>
      <c r="E150" s="35" t="s">
        <v>131</v>
      </c>
      <c r="F150" s="35" t="s">
        <v>283</v>
      </c>
      <c r="G150" s="35" t="s">
        <v>131</v>
      </c>
    </row>
    <row r="151" spans="1:7" ht="15">
      <c r="A151" s="35" t="s">
        <v>722</v>
      </c>
      <c r="B151" s="35" t="s">
        <v>278</v>
      </c>
      <c r="C151" s="35" t="s">
        <v>284</v>
      </c>
      <c r="D151" s="35" t="s">
        <v>131</v>
      </c>
      <c r="E151" s="35" t="s">
        <v>131</v>
      </c>
      <c r="F151" s="35" t="s">
        <v>284</v>
      </c>
      <c r="G151" s="35" t="s">
        <v>131</v>
      </c>
    </row>
    <row r="152" spans="1:7" ht="15">
      <c r="A152" s="35" t="s">
        <v>723</v>
      </c>
      <c r="B152" s="35" t="s">
        <v>278</v>
      </c>
      <c r="C152" s="35" t="s">
        <v>285</v>
      </c>
      <c r="D152" s="35" t="s">
        <v>131</v>
      </c>
      <c r="E152" s="35" t="s">
        <v>131</v>
      </c>
      <c r="F152" s="35" t="s">
        <v>285</v>
      </c>
      <c r="G152" s="35" t="s">
        <v>131</v>
      </c>
    </row>
    <row r="153" spans="1:7" ht="15">
      <c r="A153" s="35" t="s">
        <v>724</v>
      </c>
      <c r="B153" s="35" t="s">
        <v>278</v>
      </c>
      <c r="C153" s="35" t="s">
        <v>286</v>
      </c>
      <c r="D153" s="35" t="s">
        <v>131</v>
      </c>
      <c r="E153" s="35" t="s">
        <v>131</v>
      </c>
      <c r="F153" s="35" t="s">
        <v>286</v>
      </c>
      <c r="G153" s="35" t="s">
        <v>131</v>
      </c>
    </row>
    <row r="154" spans="1:7" ht="30">
      <c r="A154" s="35" t="s">
        <v>725</v>
      </c>
      <c r="B154" s="35" t="s">
        <v>278</v>
      </c>
      <c r="C154" s="35" t="s">
        <v>287</v>
      </c>
      <c r="D154" s="35" t="s">
        <v>131</v>
      </c>
      <c r="E154" s="35" t="s">
        <v>131</v>
      </c>
      <c r="F154" s="35" t="s">
        <v>287</v>
      </c>
      <c r="G154" s="35" t="s">
        <v>131</v>
      </c>
    </row>
    <row r="155" spans="1:7" ht="45">
      <c r="A155" s="35" t="s">
        <v>726</v>
      </c>
      <c r="B155" s="35" t="s">
        <v>278</v>
      </c>
      <c r="C155" s="35" t="s">
        <v>288</v>
      </c>
      <c r="D155" s="35" t="s">
        <v>131</v>
      </c>
      <c r="E155" s="35" t="s">
        <v>131</v>
      </c>
      <c r="F155" s="35" t="s">
        <v>288</v>
      </c>
      <c r="G155" s="35" t="s">
        <v>131</v>
      </c>
    </row>
    <row r="156" spans="1:7" ht="15">
      <c r="A156" s="35" t="s">
        <v>727</v>
      </c>
      <c r="B156" s="35" t="s">
        <v>278</v>
      </c>
      <c r="C156" s="35" t="s">
        <v>289</v>
      </c>
      <c r="D156" s="35" t="s">
        <v>131</v>
      </c>
      <c r="E156" s="35" t="s">
        <v>131</v>
      </c>
      <c r="F156" s="35" t="s">
        <v>289</v>
      </c>
      <c r="G156" s="35" t="s">
        <v>131</v>
      </c>
    </row>
    <row r="157" spans="1:7" ht="15">
      <c r="A157" s="35" t="s">
        <v>728</v>
      </c>
      <c r="B157" s="35" t="s">
        <v>278</v>
      </c>
      <c r="C157" s="35" t="s">
        <v>290</v>
      </c>
      <c r="D157" s="35" t="s">
        <v>131</v>
      </c>
      <c r="E157" s="35" t="s">
        <v>131</v>
      </c>
      <c r="F157" s="35" t="s">
        <v>290</v>
      </c>
      <c r="G157" s="35" t="s">
        <v>131</v>
      </c>
    </row>
    <row r="158" spans="1:7" ht="30">
      <c r="A158" s="35" t="s">
        <v>729</v>
      </c>
      <c r="B158" s="35" t="s">
        <v>278</v>
      </c>
      <c r="C158" s="35" t="s">
        <v>291</v>
      </c>
      <c r="D158" s="35" t="s">
        <v>131</v>
      </c>
      <c r="E158" s="35" t="s">
        <v>131</v>
      </c>
      <c r="F158" s="35" t="s">
        <v>291</v>
      </c>
      <c r="G158" s="35" t="s">
        <v>131</v>
      </c>
    </row>
    <row r="159" spans="1:7" ht="30">
      <c r="A159" s="35" t="s">
        <v>730</v>
      </c>
      <c r="B159" s="35" t="s">
        <v>278</v>
      </c>
      <c r="C159" s="35" t="s">
        <v>292</v>
      </c>
      <c r="D159" s="35" t="s">
        <v>131</v>
      </c>
      <c r="E159" s="35" t="s">
        <v>131</v>
      </c>
      <c r="F159" s="35" t="s">
        <v>292</v>
      </c>
      <c r="G159" s="35" t="s">
        <v>131</v>
      </c>
    </row>
    <row r="160" spans="1:7" ht="30">
      <c r="A160" s="35" t="s">
        <v>731</v>
      </c>
      <c r="B160" s="35" t="s">
        <v>278</v>
      </c>
      <c r="C160" s="35" t="s">
        <v>293</v>
      </c>
      <c r="D160" s="35" t="s">
        <v>131</v>
      </c>
      <c r="E160" s="35" t="s">
        <v>131</v>
      </c>
      <c r="F160" s="35" t="s">
        <v>293</v>
      </c>
      <c r="G160" s="35" t="s">
        <v>131</v>
      </c>
    </row>
    <row r="161" spans="1:7" ht="30">
      <c r="A161" s="35" t="s">
        <v>732</v>
      </c>
      <c r="B161" s="35" t="s">
        <v>278</v>
      </c>
      <c r="C161" s="35" t="s">
        <v>294</v>
      </c>
      <c r="D161" s="35" t="s">
        <v>131</v>
      </c>
      <c r="E161" s="35" t="s">
        <v>131</v>
      </c>
      <c r="F161" s="35" t="s">
        <v>294</v>
      </c>
      <c r="G161" s="35" t="s">
        <v>131</v>
      </c>
    </row>
    <row r="162" spans="1:7" ht="15">
      <c r="A162" s="35" t="s">
        <v>733</v>
      </c>
      <c r="B162" s="35" t="s">
        <v>278</v>
      </c>
      <c r="C162" s="35" t="s">
        <v>295</v>
      </c>
      <c r="D162" s="35" t="s">
        <v>131</v>
      </c>
      <c r="E162" s="35" t="s">
        <v>131</v>
      </c>
      <c r="F162" s="35" t="s">
        <v>295</v>
      </c>
      <c r="G162" s="35" t="s">
        <v>131</v>
      </c>
    </row>
    <row r="163" spans="1:7" ht="30">
      <c r="A163" s="35" t="s">
        <v>734</v>
      </c>
      <c r="B163" s="35" t="s">
        <v>278</v>
      </c>
      <c r="C163" s="35" t="s">
        <v>296</v>
      </c>
      <c r="D163" s="35" t="s">
        <v>131</v>
      </c>
      <c r="E163" s="35" t="s">
        <v>131</v>
      </c>
      <c r="F163" s="35" t="s">
        <v>296</v>
      </c>
      <c r="G163" s="35" t="s">
        <v>131</v>
      </c>
    </row>
    <row r="164" spans="1:7" ht="15">
      <c r="A164" s="35" t="s">
        <v>735</v>
      </c>
      <c r="B164" s="35" t="s">
        <v>278</v>
      </c>
      <c r="C164" s="35" t="s">
        <v>297</v>
      </c>
      <c r="D164" s="35" t="s">
        <v>131</v>
      </c>
      <c r="E164" s="35" t="s">
        <v>131</v>
      </c>
      <c r="F164" s="35" t="s">
        <v>297</v>
      </c>
      <c r="G164" s="35" t="s">
        <v>131</v>
      </c>
    </row>
    <row r="165" spans="1:7" ht="15">
      <c r="A165" s="35" t="s">
        <v>736</v>
      </c>
      <c r="B165" s="35" t="s">
        <v>278</v>
      </c>
      <c r="C165" s="35" t="s">
        <v>298</v>
      </c>
      <c r="D165" s="35" t="s">
        <v>131</v>
      </c>
      <c r="E165" s="35" t="s">
        <v>131</v>
      </c>
      <c r="F165" s="35" t="s">
        <v>298</v>
      </c>
      <c r="G165" s="35" t="s">
        <v>131</v>
      </c>
    </row>
    <row r="166" spans="1:7" ht="30">
      <c r="A166" s="35" t="s">
        <v>737</v>
      </c>
      <c r="B166" s="35" t="s">
        <v>278</v>
      </c>
      <c r="C166" s="35" t="s">
        <v>299</v>
      </c>
      <c r="D166" s="35" t="s">
        <v>131</v>
      </c>
      <c r="E166" s="35" t="s">
        <v>131</v>
      </c>
      <c r="F166" s="35" t="s">
        <v>299</v>
      </c>
      <c r="G166" s="35" t="s">
        <v>131</v>
      </c>
    </row>
    <row r="167" spans="1:7" ht="15">
      <c r="A167" s="35" t="s">
        <v>738</v>
      </c>
      <c r="B167" s="35" t="s">
        <v>278</v>
      </c>
      <c r="C167" s="35" t="s">
        <v>300</v>
      </c>
      <c r="D167" s="35" t="s">
        <v>131</v>
      </c>
      <c r="E167" s="35" t="s">
        <v>131</v>
      </c>
      <c r="F167" s="35" t="s">
        <v>300</v>
      </c>
      <c r="G167" s="35" t="s">
        <v>131</v>
      </c>
    </row>
    <row r="168" spans="1:7" ht="15">
      <c r="A168" s="35" t="s">
        <v>739</v>
      </c>
      <c r="B168" s="35" t="s">
        <v>301</v>
      </c>
      <c r="C168" s="35" t="s">
        <v>302</v>
      </c>
      <c r="D168" s="35" t="s">
        <v>131</v>
      </c>
      <c r="E168" s="35" t="s">
        <v>131</v>
      </c>
      <c r="F168" s="35" t="s">
        <v>302</v>
      </c>
      <c r="G168" s="35" t="s">
        <v>131</v>
      </c>
    </row>
    <row r="169" spans="1:7" ht="15">
      <c r="A169" s="35" t="s">
        <v>740</v>
      </c>
      <c r="B169" s="35" t="s">
        <v>301</v>
      </c>
      <c r="C169" s="35" t="s">
        <v>303</v>
      </c>
      <c r="D169" s="35" t="s">
        <v>131</v>
      </c>
      <c r="E169" s="35" t="s">
        <v>131</v>
      </c>
      <c r="F169" s="35" t="s">
        <v>303</v>
      </c>
      <c r="G169" s="35" t="s">
        <v>131</v>
      </c>
    </row>
    <row r="170" spans="1:7" ht="30">
      <c r="A170" s="35" t="s">
        <v>741</v>
      </c>
      <c r="B170" s="35" t="s">
        <v>301</v>
      </c>
      <c r="C170" s="35" t="s">
        <v>207</v>
      </c>
      <c r="D170" s="35" t="s">
        <v>131</v>
      </c>
      <c r="E170" s="35" t="s">
        <v>131</v>
      </c>
      <c r="F170" s="35" t="s">
        <v>207</v>
      </c>
      <c r="G170" s="35" t="s">
        <v>131</v>
      </c>
    </row>
    <row r="171" spans="1:7" ht="15">
      <c r="A171" s="35" t="s">
        <v>742</v>
      </c>
      <c r="B171" s="35" t="s">
        <v>301</v>
      </c>
      <c r="C171" s="35" t="s">
        <v>304</v>
      </c>
      <c r="D171" s="35" t="s">
        <v>131</v>
      </c>
      <c r="E171" s="35" t="s">
        <v>131</v>
      </c>
      <c r="F171" s="35" t="s">
        <v>304</v>
      </c>
      <c r="G171" s="35" t="s">
        <v>131</v>
      </c>
    </row>
    <row r="172" spans="1:7" ht="15">
      <c r="A172" s="35" t="s">
        <v>743</v>
      </c>
      <c r="B172" s="35" t="s">
        <v>301</v>
      </c>
      <c r="C172" s="35" t="s">
        <v>305</v>
      </c>
      <c r="D172" s="35" t="s">
        <v>131</v>
      </c>
      <c r="E172" s="35" t="s">
        <v>131</v>
      </c>
      <c r="F172" s="35" t="s">
        <v>305</v>
      </c>
      <c r="G172" s="35" t="s">
        <v>131</v>
      </c>
    </row>
    <row r="173" spans="1:7" ht="15">
      <c r="A173" s="35" t="s">
        <v>744</v>
      </c>
      <c r="B173" s="35" t="s">
        <v>301</v>
      </c>
      <c r="C173" s="35" t="s">
        <v>306</v>
      </c>
      <c r="D173" s="35" t="s">
        <v>131</v>
      </c>
      <c r="E173" s="35" t="s">
        <v>131</v>
      </c>
      <c r="F173" s="35" t="s">
        <v>306</v>
      </c>
      <c r="G173" s="35" t="s">
        <v>131</v>
      </c>
    </row>
    <row r="174" spans="1:7" ht="15">
      <c r="A174" s="35" t="s">
        <v>745</v>
      </c>
      <c r="B174" s="35" t="s">
        <v>301</v>
      </c>
      <c r="C174" s="35" t="s">
        <v>307</v>
      </c>
      <c r="D174" s="35" t="s">
        <v>131</v>
      </c>
      <c r="E174" s="35" t="s">
        <v>131</v>
      </c>
      <c r="F174" s="35" t="s">
        <v>307</v>
      </c>
      <c r="G174" s="35" t="s">
        <v>131</v>
      </c>
    </row>
    <row r="175" spans="1:7" ht="15">
      <c r="A175" s="35" t="s">
        <v>746</v>
      </c>
      <c r="B175" s="35" t="s">
        <v>301</v>
      </c>
      <c r="C175" s="35" t="s">
        <v>308</v>
      </c>
      <c r="D175" s="35" t="s">
        <v>131</v>
      </c>
      <c r="E175" s="35" t="s">
        <v>131</v>
      </c>
      <c r="F175" s="35" t="s">
        <v>308</v>
      </c>
      <c r="G175" s="35" t="s">
        <v>131</v>
      </c>
    </row>
    <row r="176" spans="1:7" ht="15">
      <c r="A176" s="35" t="s">
        <v>747</v>
      </c>
      <c r="B176" s="35" t="s">
        <v>301</v>
      </c>
      <c r="C176" s="35" t="s">
        <v>309</v>
      </c>
      <c r="D176" s="35" t="s">
        <v>131</v>
      </c>
      <c r="E176" s="35" t="s">
        <v>131</v>
      </c>
      <c r="F176" s="35" t="s">
        <v>309</v>
      </c>
      <c r="G176" s="35" t="s">
        <v>131</v>
      </c>
    </row>
    <row r="177" spans="1:7" ht="15">
      <c r="A177" s="35" t="s">
        <v>748</v>
      </c>
      <c r="B177" s="35" t="s">
        <v>310</v>
      </c>
      <c r="C177" s="35" t="s">
        <v>210</v>
      </c>
      <c r="D177" s="35" t="s">
        <v>131</v>
      </c>
      <c r="E177" s="35" t="s">
        <v>131</v>
      </c>
      <c r="F177" s="35" t="s">
        <v>210</v>
      </c>
      <c r="G177" s="35" t="s">
        <v>131</v>
      </c>
    </row>
    <row r="178" spans="1:7" ht="15">
      <c r="A178" s="35" t="s">
        <v>749</v>
      </c>
      <c r="B178" s="35" t="s">
        <v>310</v>
      </c>
      <c r="C178" s="35" t="s">
        <v>311</v>
      </c>
      <c r="D178" s="35" t="s">
        <v>131</v>
      </c>
      <c r="E178" s="35" t="s">
        <v>131</v>
      </c>
      <c r="F178" s="35" t="s">
        <v>311</v>
      </c>
      <c r="G178" s="35" t="s">
        <v>131</v>
      </c>
    </row>
    <row r="179" spans="1:7" ht="15">
      <c r="A179" s="35" t="s">
        <v>750</v>
      </c>
      <c r="B179" s="35" t="s">
        <v>310</v>
      </c>
      <c r="C179" s="35" t="s">
        <v>312</v>
      </c>
      <c r="D179" s="35" t="s">
        <v>131</v>
      </c>
      <c r="E179" s="35" t="s">
        <v>131</v>
      </c>
      <c r="F179" s="35" t="s">
        <v>312</v>
      </c>
      <c r="G179" s="35" t="s">
        <v>131</v>
      </c>
    </row>
    <row r="180" spans="1:7" ht="15">
      <c r="A180" s="35" t="s">
        <v>751</v>
      </c>
      <c r="B180" s="35" t="s">
        <v>310</v>
      </c>
      <c r="C180" s="35" t="s">
        <v>313</v>
      </c>
      <c r="D180" s="35" t="s">
        <v>131</v>
      </c>
      <c r="E180" s="35" t="s">
        <v>131</v>
      </c>
      <c r="F180" s="35" t="s">
        <v>313</v>
      </c>
      <c r="G180" s="35" t="s">
        <v>131</v>
      </c>
    </row>
    <row r="181" spans="1:7" ht="30">
      <c r="A181" s="35" t="s">
        <v>752</v>
      </c>
      <c r="B181" s="35" t="s">
        <v>310</v>
      </c>
      <c r="C181" s="35" t="s">
        <v>314</v>
      </c>
      <c r="D181" s="35" t="s">
        <v>131</v>
      </c>
      <c r="E181" s="35" t="s">
        <v>131</v>
      </c>
      <c r="F181" s="35" t="s">
        <v>314</v>
      </c>
      <c r="G181" s="35" t="s">
        <v>131</v>
      </c>
    </row>
    <row r="182" spans="1:7" ht="15">
      <c r="A182" s="35" t="s">
        <v>753</v>
      </c>
      <c r="B182" s="35" t="s">
        <v>310</v>
      </c>
      <c r="C182" s="35" t="s">
        <v>315</v>
      </c>
      <c r="D182" s="35" t="s">
        <v>131</v>
      </c>
      <c r="E182" s="35" t="s">
        <v>131</v>
      </c>
      <c r="F182" s="35" t="s">
        <v>315</v>
      </c>
      <c r="G182" s="35" t="s">
        <v>131</v>
      </c>
    </row>
    <row r="183" spans="1:7" ht="90">
      <c r="A183" s="35" t="s">
        <v>754</v>
      </c>
      <c r="B183" s="35" t="s">
        <v>310</v>
      </c>
      <c r="C183" s="35" t="s">
        <v>316</v>
      </c>
      <c r="D183" s="35" t="s">
        <v>131</v>
      </c>
      <c r="E183" s="35" t="s">
        <v>131</v>
      </c>
      <c r="F183" s="35" t="s">
        <v>316</v>
      </c>
      <c r="G183" s="35" t="s">
        <v>131</v>
      </c>
    </row>
    <row r="184" spans="1:7" ht="60">
      <c r="A184" s="35" t="s">
        <v>755</v>
      </c>
      <c r="B184" s="35" t="s">
        <v>310</v>
      </c>
      <c r="C184" s="35" t="s">
        <v>317</v>
      </c>
      <c r="D184" s="35" t="s">
        <v>131</v>
      </c>
      <c r="E184" s="35" t="s">
        <v>131</v>
      </c>
      <c r="F184" s="35" t="s">
        <v>317</v>
      </c>
      <c r="G184" s="35" t="s">
        <v>131</v>
      </c>
    </row>
    <row r="185" spans="1:7" ht="45">
      <c r="A185" s="35" t="s">
        <v>756</v>
      </c>
      <c r="B185" s="35" t="s">
        <v>310</v>
      </c>
      <c r="C185" s="35" t="s">
        <v>318</v>
      </c>
      <c r="D185" s="35" t="s">
        <v>131</v>
      </c>
      <c r="E185" s="35" t="s">
        <v>131</v>
      </c>
      <c r="F185" s="35" t="s">
        <v>318</v>
      </c>
      <c r="G185" s="35" t="s">
        <v>131</v>
      </c>
    </row>
    <row r="186" spans="1:7" ht="15">
      <c r="A186" s="35" t="s">
        <v>757</v>
      </c>
      <c r="B186" s="35" t="s">
        <v>310</v>
      </c>
      <c r="C186" s="35" t="s">
        <v>319</v>
      </c>
      <c r="D186" s="35" t="s">
        <v>131</v>
      </c>
      <c r="E186" s="35" t="s">
        <v>131</v>
      </c>
      <c r="F186" s="35" t="s">
        <v>319</v>
      </c>
      <c r="G186" s="35" t="s">
        <v>131</v>
      </c>
    </row>
    <row r="187" spans="1:7" ht="15">
      <c r="A187" s="35" t="s">
        <v>758</v>
      </c>
      <c r="B187" s="35" t="s">
        <v>310</v>
      </c>
      <c r="C187" s="35" t="s">
        <v>320</v>
      </c>
      <c r="D187" s="35" t="s">
        <v>131</v>
      </c>
      <c r="E187" s="35" t="s">
        <v>131</v>
      </c>
      <c r="F187" s="35" t="s">
        <v>320</v>
      </c>
      <c r="G187" s="35" t="s">
        <v>131</v>
      </c>
    </row>
    <row r="188" spans="1:7" ht="15">
      <c r="A188" s="35" t="s">
        <v>759</v>
      </c>
      <c r="B188" s="35" t="s">
        <v>310</v>
      </c>
      <c r="C188" s="35" t="s">
        <v>321</v>
      </c>
      <c r="D188" s="35" t="s">
        <v>131</v>
      </c>
      <c r="E188" s="35" t="s">
        <v>131</v>
      </c>
      <c r="F188" s="35" t="s">
        <v>321</v>
      </c>
      <c r="G188" s="35" t="s">
        <v>131</v>
      </c>
    </row>
    <row r="189" spans="1:7" ht="15">
      <c r="A189" s="35" t="s">
        <v>760</v>
      </c>
      <c r="B189" s="35" t="s">
        <v>310</v>
      </c>
      <c r="C189" s="35" t="s">
        <v>322</v>
      </c>
      <c r="D189" s="35" t="s">
        <v>131</v>
      </c>
      <c r="E189" s="35" t="s">
        <v>131</v>
      </c>
      <c r="F189" s="35" t="s">
        <v>322</v>
      </c>
      <c r="G189" s="35" t="s">
        <v>131</v>
      </c>
    </row>
    <row r="190" spans="1:7" ht="45">
      <c r="A190" s="35" t="s">
        <v>761</v>
      </c>
      <c r="B190" s="35" t="s">
        <v>310</v>
      </c>
      <c r="C190" s="35" t="s">
        <v>323</v>
      </c>
      <c r="D190" s="35" t="s">
        <v>131</v>
      </c>
      <c r="E190" s="35" t="s">
        <v>131</v>
      </c>
      <c r="F190" s="35" t="s">
        <v>323</v>
      </c>
      <c r="G190" s="35" t="s">
        <v>131</v>
      </c>
    </row>
    <row r="191" spans="1:7" ht="45">
      <c r="A191" s="35" t="s">
        <v>762</v>
      </c>
      <c r="B191" s="35" t="s">
        <v>324</v>
      </c>
      <c r="C191" s="35" t="s">
        <v>325</v>
      </c>
      <c r="D191" s="35" t="s">
        <v>131</v>
      </c>
      <c r="E191" s="35" t="s">
        <v>131</v>
      </c>
      <c r="F191" s="35" t="s">
        <v>325</v>
      </c>
      <c r="G191" s="35" t="s">
        <v>131</v>
      </c>
    </row>
    <row r="192" spans="1:7" ht="15">
      <c r="A192" s="35" t="s">
        <v>763</v>
      </c>
      <c r="B192" s="35" t="s">
        <v>324</v>
      </c>
      <c r="C192" s="35" t="s">
        <v>218</v>
      </c>
      <c r="D192" s="35" t="s">
        <v>131</v>
      </c>
      <c r="E192" s="35" t="s">
        <v>131</v>
      </c>
      <c r="F192" s="35" t="s">
        <v>218</v>
      </c>
      <c r="G192" s="35" t="s">
        <v>131</v>
      </c>
    </row>
    <row r="193" spans="1:7" ht="15">
      <c r="A193" s="35" t="s">
        <v>764</v>
      </c>
      <c r="B193" s="35" t="s">
        <v>324</v>
      </c>
      <c r="C193" s="35" t="s">
        <v>326</v>
      </c>
      <c r="D193" s="35" t="s">
        <v>131</v>
      </c>
      <c r="E193" s="35" t="s">
        <v>131</v>
      </c>
      <c r="F193" s="35" t="s">
        <v>326</v>
      </c>
      <c r="G193" s="35" t="s">
        <v>131</v>
      </c>
    </row>
    <row r="194" spans="1:7" ht="15">
      <c r="A194" s="35" t="s">
        <v>765</v>
      </c>
      <c r="B194" s="35" t="s">
        <v>324</v>
      </c>
      <c r="C194" s="35" t="s">
        <v>327</v>
      </c>
      <c r="D194" s="35" t="s">
        <v>131</v>
      </c>
      <c r="E194" s="35" t="s">
        <v>131</v>
      </c>
      <c r="F194" s="35" t="s">
        <v>327</v>
      </c>
      <c r="G194" s="35" t="s">
        <v>131</v>
      </c>
    </row>
    <row r="195" spans="1:7" ht="15">
      <c r="A195" s="35" t="s">
        <v>766</v>
      </c>
      <c r="B195" s="35" t="s">
        <v>324</v>
      </c>
      <c r="C195" s="35" t="s">
        <v>328</v>
      </c>
      <c r="D195" s="35" t="s">
        <v>131</v>
      </c>
      <c r="E195" s="35" t="s">
        <v>131</v>
      </c>
      <c r="F195" s="35" t="s">
        <v>328</v>
      </c>
      <c r="G195" s="35" t="s">
        <v>131</v>
      </c>
    </row>
    <row r="196" spans="1:7" ht="15">
      <c r="A196" s="35" t="s">
        <v>767</v>
      </c>
      <c r="B196" s="35" t="s">
        <v>324</v>
      </c>
      <c r="C196" s="35" t="s">
        <v>329</v>
      </c>
      <c r="D196" s="35" t="s">
        <v>131</v>
      </c>
      <c r="E196" s="35" t="s">
        <v>131</v>
      </c>
      <c r="F196" s="35" t="s">
        <v>329</v>
      </c>
      <c r="G196" s="35" t="s">
        <v>131</v>
      </c>
    </row>
    <row r="197" spans="1:7" ht="15">
      <c r="A197" s="35" t="s">
        <v>768</v>
      </c>
      <c r="B197" s="35" t="s">
        <v>324</v>
      </c>
      <c r="C197" s="35" t="s">
        <v>321</v>
      </c>
      <c r="D197" s="35" t="s">
        <v>131</v>
      </c>
      <c r="E197" s="35" t="s">
        <v>131</v>
      </c>
      <c r="F197" s="35" t="s">
        <v>321</v>
      </c>
      <c r="G197" s="35" t="s">
        <v>131</v>
      </c>
    </row>
    <row r="198" spans="1:7" ht="15">
      <c r="A198" s="35" t="s">
        <v>769</v>
      </c>
      <c r="B198" s="35" t="s">
        <v>324</v>
      </c>
      <c r="C198" s="35" t="s">
        <v>322</v>
      </c>
      <c r="D198" s="35" t="s">
        <v>131</v>
      </c>
      <c r="E198" s="35" t="s">
        <v>131</v>
      </c>
      <c r="F198" s="35" t="s">
        <v>322</v>
      </c>
      <c r="G198" s="35" t="s">
        <v>131</v>
      </c>
    </row>
    <row r="199" spans="1:7" ht="15">
      <c r="A199" s="35" t="s">
        <v>770</v>
      </c>
      <c r="B199" s="35" t="s">
        <v>330</v>
      </c>
      <c r="C199" s="35" t="s">
        <v>331</v>
      </c>
      <c r="D199" s="35" t="s">
        <v>131</v>
      </c>
      <c r="E199" s="35" t="s">
        <v>131</v>
      </c>
      <c r="F199" s="35" t="s">
        <v>331</v>
      </c>
      <c r="G199" s="35" t="s">
        <v>131</v>
      </c>
    </row>
    <row r="200" spans="1:7" ht="15">
      <c r="A200" s="35" t="s">
        <v>771</v>
      </c>
      <c r="B200" s="35" t="s">
        <v>330</v>
      </c>
      <c r="C200" s="35" t="s">
        <v>332</v>
      </c>
      <c r="D200" s="35" t="s">
        <v>131</v>
      </c>
      <c r="E200" s="35" t="s">
        <v>131</v>
      </c>
      <c r="F200" s="35" t="s">
        <v>332</v>
      </c>
      <c r="G200" s="35" t="s">
        <v>131</v>
      </c>
    </row>
    <row r="201" spans="1:7" ht="15">
      <c r="A201" s="35" t="s">
        <v>772</v>
      </c>
      <c r="B201" s="35" t="s">
        <v>330</v>
      </c>
      <c r="C201" s="35" t="s">
        <v>333</v>
      </c>
      <c r="D201" s="35" t="s">
        <v>131</v>
      </c>
      <c r="E201" s="35" t="s">
        <v>131</v>
      </c>
      <c r="F201" s="35" t="s">
        <v>333</v>
      </c>
      <c r="G201" s="35" t="s">
        <v>131</v>
      </c>
    </row>
    <row r="202" spans="1:7" ht="15">
      <c r="A202" s="35" t="s">
        <v>773</v>
      </c>
      <c r="B202" s="35" t="s">
        <v>330</v>
      </c>
      <c r="C202" s="35" t="s">
        <v>334</v>
      </c>
      <c r="D202" s="35" t="s">
        <v>131</v>
      </c>
      <c r="E202" s="35" t="s">
        <v>131</v>
      </c>
      <c r="F202" s="35" t="s">
        <v>334</v>
      </c>
      <c r="G202" s="35" t="s">
        <v>131</v>
      </c>
    </row>
    <row r="203" spans="1:7" ht="15">
      <c r="A203" s="35" t="s">
        <v>774</v>
      </c>
      <c r="B203" s="35" t="s">
        <v>330</v>
      </c>
      <c r="C203" s="35" t="s">
        <v>335</v>
      </c>
      <c r="D203" s="35" t="s">
        <v>131</v>
      </c>
      <c r="E203" s="35" t="s">
        <v>131</v>
      </c>
      <c r="F203" s="35" t="s">
        <v>335</v>
      </c>
      <c r="G203" s="35" t="s">
        <v>131</v>
      </c>
    </row>
    <row r="204" spans="1:7" ht="15">
      <c r="A204" s="35" t="s">
        <v>775</v>
      </c>
      <c r="B204" s="35" t="s">
        <v>330</v>
      </c>
      <c r="C204" s="35" t="s">
        <v>336</v>
      </c>
      <c r="D204" s="35" t="s">
        <v>131</v>
      </c>
      <c r="E204" s="35" t="s">
        <v>131</v>
      </c>
      <c r="F204" s="35" t="s">
        <v>336</v>
      </c>
      <c r="G204" s="35" t="s">
        <v>131</v>
      </c>
    </row>
    <row r="205" spans="1:7" ht="15">
      <c r="A205" s="35" t="s">
        <v>776</v>
      </c>
      <c r="B205" s="35" t="s">
        <v>330</v>
      </c>
      <c r="C205" s="35" t="s">
        <v>337</v>
      </c>
      <c r="D205" s="35" t="s">
        <v>131</v>
      </c>
      <c r="E205" s="35" t="s">
        <v>131</v>
      </c>
      <c r="F205" s="35" t="s">
        <v>337</v>
      </c>
      <c r="G205" s="35" t="s">
        <v>131</v>
      </c>
    </row>
    <row r="206" spans="1:7" ht="30">
      <c r="A206" s="35" t="s">
        <v>777</v>
      </c>
      <c r="B206" s="35" t="s">
        <v>330</v>
      </c>
      <c r="C206" s="35" t="s">
        <v>338</v>
      </c>
      <c r="D206" s="35" t="s">
        <v>131</v>
      </c>
      <c r="E206" s="35" t="s">
        <v>131</v>
      </c>
      <c r="F206" s="35" t="s">
        <v>338</v>
      </c>
      <c r="G206" s="35" t="s">
        <v>131</v>
      </c>
    </row>
    <row r="207" spans="1:7" ht="45">
      <c r="A207" s="35" t="s">
        <v>778</v>
      </c>
      <c r="B207" s="35" t="s">
        <v>330</v>
      </c>
      <c r="C207" s="35" t="s">
        <v>339</v>
      </c>
      <c r="D207" s="35" t="s">
        <v>131</v>
      </c>
      <c r="E207" s="35" t="s">
        <v>131</v>
      </c>
      <c r="F207" s="35" t="s">
        <v>339</v>
      </c>
      <c r="G207" s="35" t="s">
        <v>131</v>
      </c>
    </row>
    <row r="208" spans="1:7" ht="15">
      <c r="A208" s="35" t="s">
        <v>779</v>
      </c>
      <c r="B208" s="35" t="s">
        <v>330</v>
      </c>
      <c r="C208" s="35" t="s">
        <v>289</v>
      </c>
      <c r="D208" s="35" t="s">
        <v>131</v>
      </c>
      <c r="E208" s="35" t="s">
        <v>131</v>
      </c>
      <c r="F208" s="35" t="s">
        <v>289</v>
      </c>
      <c r="G208" s="35" t="s">
        <v>131</v>
      </c>
    </row>
    <row r="209" spans="1:7" ht="15">
      <c r="A209" s="35" t="s">
        <v>780</v>
      </c>
      <c r="B209" s="35" t="s">
        <v>330</v>
      </c>
      <c r="C209" s="35" t="s">
        <v>321</v>
      </c>
      <c r="D209" s="35" t="s">
        <v>131</v>
      </c>
      <c r="E209" s="35" t="s">
        <v>131</v>
      </c>
      <c r="F209" s="35" t="s">
        <v>321</v>
      </c>
      <c r="G209" s="35" t="s">
        <v>131</v>
      </c>
    </row>
    <row r="210" spans="1:7" ht="15">
      <c r="A210" s="35" t="s">
        <v>781</v>
      </c>
      <c r="B210" s="35" t="s">
        <v>330</v>
      </c>
      <c r="C210" s="35" t="s">
        <v>340</v>
      </c>
      <c r="D210" s="35" t="s">
        <v>131</v>
      </c>
      <c r="E210" s="35" t="s">
        <v>131</v>
      </c>
      <c r="F210" s="35" t="s">
        <v>340</v>
      </c>
      <c r="G210" s="35" t="s">
        <v>131</v>
      </c>
    </row>
    <row r="211" spans="1:7" ht="30">
      <c r="A211" s="35" t="s">
        <v>782</v>
      </c>
      <c r="B211" s="35" t="s">
        <v>341</v>
      </c>
      <c r="C211" s="35" t="s">
        <v>207</v>
      </c>
      <c r="D211" s="35" t="s">
        <v>131</v>
      </c>
      <c r="E211" s="35" t="s">
        <v>131</v>
      </c>
      <c r="F211" s="35" t="s">
        <v>207</v>
      </c>
      <c r="G211" s="35" t="s">
        <v>131</v>
      </c>
    </row>
    <row r="212" spans="1:7" ht="15">
      <c r="A212" s="35" t="s">
        <v>783</v>
      </c>
      <c r="B212" s="35" t="s">
        <v>341</v>
      </c>
      <c r="C212" s="35" t="s">
        <v>342</v>
      </c>
      <c r="D212" s="35" t="s">
        <v>131</v>
      </c>
      <c r="E212" s="35" t="s">
        <v>131</v>
      </c>
      <c r="F212" s="35" t="s">
        <v>342</v>
      </c>
      <c r="G212" s="35" t="s">
        <v>131</v>
      </c>
    </row>
    <row r="213" spans="1:7" ht="45">
      <c r="A213" s="35" t="s">
        <v>784</v>
      </c>
      <c r="B213" s="35" t="s">
        <v>341</v>
      </c>
      <c r="C213" s="35" t="s">
        <v>343</v>
      </c>
      <c r="D213" s="35" t="s">
        <v>131</v>
      </c>
      <c r="E213" s="35" t="s">
        <v>131</v>
      </c>
      <c r="F213" s="35" t="s">
        <v>343</v>
      </c>
      <c r="G213" s="35" t="s">
        <v>131</v>
      </c>
    </row>
    <row r="214" spans="1:7" ht="15">
      <c r="A214" s="35" t="s">
        <v>785</v>
      </c>
      <c r="B214" s="35" t="s">
        <v>341</v>
      </c>
      <c r="C214" s="35" t="s">
        <v>344</v>
      </c>
      <c r="D214" s="35" t="s">
        <v>131</v>
      </c>
      <c r="E214" s="35" t="s">
        <v>131</v>
      </c>
      <c r="F214" s="35" t="s">
        <v>344</v>
      </c>
      <c r="G214" s="35" t="s">
        <v>131</v>
      </c>
    </row>
    <row r="215" spans="1:7" ht="30">
      <c r="A215" s="35" t="s">
        <v>786</v>
      </c>
      <c r="B215" s="35" t="s">
        <v>341</v>
      </c>
      <c r="C215" s="35" t="s">
        <v>338</v>
      </c>
      <c r="D215" s="35" t="s">
        <v>131</v>
      </c>
      <c r="E215" s="35" t="s">
        <v>131</v>
      </c>
      <c r="F215" s="35" t="s">
        <v>338</v>
      </c>
      <c r="G215" s="35" t="s">
        <v>131</v>
      </c>
    </row>
    <row r="216" spans="1:7" ht="15">
      <c r="A216" s="35" t="s">
        <v>787</v>
      </c>
      <c r="B216" s="35" t="s">
        <v>341</v>
      </c>
      <c r="C216" s="35" t="s">
        <v>345</v>
      </c>
      <c r="D216" s="35" t="s">
        <v>131</v>
      </c>
      <c r="E216" s="35" t="s">
        <v>131</v>
      </c>
      <c r="F216" s="35" t="s">
        <v>345</v>
      </c>
      <c r="G216" s="35" t="s">
        <v>131</v>
      </c>
    </row>
    <row r="217" spans="1:7" ht="15">
      <c r="A217" s="35" t="s">
        <v>788</v>
      </c>
      <c r="B217" s="35" t="s">
        <v>341</v>
      </c>
      <c r="C217" s="35" t="s">
        <v>346</v>
      </c>
      <c r="D217" s="35" t="s">
        <v>131</v>
      </c>
      <c r="E217" s="35" t="s">
        <v>131</v>
      </c>
      <c r="F217" s="35" t="s">
        <v>346</v>
      </c>
      <c r="G217" s="35" t="s">
        <v>131</v>
      </c>
    </row>
    <row r="218" spans="1:7" ht="30">
      <c r="A218" s="35" t="s">
        <v>789</v>
      </c>
      <c r="B218" s="35" t="s">
        <v>341</v>
      </c>
      <c r="C218" s="35" t="s">
        <v>347</v>
      </c>
      <c r="D218" s="35" t="s">
        <v>131</v>
      </c>
      <c r="E218" s="35" t="s">
        <v>131</v>
      </c>
      <c r="F218" s="35" t="s">
        <v>347</v>
      </c>
      <c r="G218" s="35" t="s">
        <v>131</v>
      </c>
    </row>
    <row r="219" spans="1:7" ht="15">
      <c r="A219" s="35" t="s">
        <v>790</v>
      </c>
      <c r="B219" s="35" t="s">
        <v>341</v>
      </c>
      <c r="C219" s="35" t="s">
        <v>348</v>
      </c>
      <c r="D219" s="35" t="s">
        <v>131</v>
      </c>
      <c r="E219" s="35" t="s">
        <v>131</v>
      </c>
      <c r="F219" s="35" t="s">
        <v>348</v>
      </c>
      <c r="G219" s="35" t="s">
        <v>131</v>
      </c>
    </row>
    <row r="220" spans="1:7" ht="45">
      <c r="A220" s="35" t="s">
        <v>791</v>
      </c>
      <c r="B220" s="35" t="s">
        <v>341</v>
      </c>
      <c r="C220" s="35" t="s">
        <v>349</v>
      </c>
      <c r="D220" s="35" t="s">
        <v>131</v>
      </c>
      <c r="E220" s="35" t="s">
        <v>131</v>
      </c>
      <c r="F220" s="35" t="s">
        <v>349</v>
      </c>
      <c r="G220" s="35" t="s">
        <v>131</v>
      </c>
    </row>
    <row r="221" spans="1:7" ht="15">
      <c r="A221" s="35" t="s">
        <v>792</v>
      </c>
      <c r="B221" s="35" t="s">
        <v>341</v>
      </c>
      <c r="C221" s="35" t="s">
        <v>350</v>
      </c>
      <c r="D221" s="35" t="s">
        <v>131</v>
      </c>
      <c r="E221" s="35" t="s">
        <v>131</v>
      </c>
      <c r="F221" s="35" t="s">
        <v>350</v>
      </c>
      <c r="G221" s="35" t="s">
        <v>131</v>
      </c>
    </row>
    <row r="222" spans="1:7" ht="15">
      <c r="A222" s="35" t="s">
        <v>793</v>
      </c>
      <c r="B222" s="35" t="s">
        <v>341</v>
      </c>
      <c r="C222" s="35" t="s">
        <v>322</v>
      </c>
      <c r="D222" s="35" t="s">
        <v>131</v>
      </c>
      <c r="E222" s="35" t="s">
        <v>131</v>
      </c>
      <c r="F222" s="35" t="s">
        <v>322</v>
      </c>
      <c r="G222" s="35" t="s">
        <v>131</v>
      </c>
    </row>
    <row r="223" spans="1:7" ht="15">
      <c r="A223" s="35" t="s">
        <v>794</v>
      </c>
      <c r="B223" s="35" t="s">
        <v>341</v>
      </c>
      <c r="C223" s="35" t="s">
        <v>351</v>
      </c>
      <c r="D223" s="35" t="s">
        <v>131</v>
      </c>
      <c r="E223" s="35" t="s">
        <v>131</v>
      </c>
      <c r="F223" s="35" t="s">
        <v>351</v>
      </c>
      <c r="G223" s="35" t="s">
        <v>131</v>
      </c>
    </row>
    <row r="224" spans="1:7" ht="15">
      <c r="A224" s="35" t="s">
        <v>795</v>
      </c>
      <c r="B224" s="35" t="s">
        <v>352</v>
      </c>
      <c r="C224" s="35" t="s">
        <v>147</v>
      </c>
      <c r="D224" s="35" t="s">
        <v>131</v>
      </c>
      <c r="E224" s="35" t="s">
        <v>131</v>
      </c>
      <c r="F224" s="35" t="s">
        <v>147</v>
      </c>
      <c r="G224" s="35" t="s">
        <v>131</v>
      </c>
    </row>
    <row r="225" spans="1:7" ht="15">
      <c r="A225" s="35" t="s">
        <v>796</v>
      </c>
      <c r="B225" s="35" t="s">
        <v>352</v>
      </c>
      <c r="C225" s="35" t="s">
        <v>149</v>
      </c>
      <c r="D225" s="35" t="s">
        <v>131</v>
      </c>
      <c r="E225" s="35" t="s">
        <v>131</v>
      </c>
      <c r="F225" s="35" t="s">
        <v>149</v>
      </c>
      <c r="G225" s="35" t="s">
        <v>131</v>
      </c>
    </row>
    <row r="226" spans="1:7" ht="15">
      <c r="A226" s="35" t="s">
        <v>797</v>
      </c>
      <c r="B226" s="35" t="s">
        <v>352</v>
      </c>
      <c r="C226" s="35" t="s">
        <v>353</v>
      </c>
      <c r="D226" s="35" t="s">
        <v>131</v>
      </c>
      <c r="E226" s="35" t="s">
        <v>131</v>
      </c>
      <c r="F226" s="35" t="s">
        <v>353</v>
      </c>
      <c r="G226" s="35" t="s">
        <v>131</v>
      </c>
    </row>
    <row r="227" spans="1:7" ht="15">
      <c r="A227" s="35" t="s">
        <v>798</v>
      </c>
      <c r="B227" s="35" t="s">
        <v>354</v>
      </c>
      <c r="C227" s="35" t="s">
        <v>355</v>
      </c>
      <c r="D227" s="35" t="s">
        <v>131</v>
      </c>
      <c r="E227" s="35" t="s">
        <v>131</v>
      </c>
      <c r="F227" s="35" t="s">
        <v>355</v>
      </c>
      <c r="G227" s="35" t="s">
        <v>131</v>
      </c>
    </row>
    <row r="228" spans="1:7" ht="15">
      <c r="A228" s="35" t="s">
        <v>799</v>
      </c>
      <c r="B228" s="35" t="s">
        <v>354</v>
      </c>
      <c r="C228" s="35" t="s">
        <v>356</v>
      </c>
      <c r="D228" s="35" t="s">
        <v>131</v>
      </c>
      <c r="E228" s="35" t="s">
        <v>131</v>
      </c>
      <c r="F228" s="35" t="s">
        <v>356</v>
      </c>
      <c r="G228" s="35" t="s">
        <v>131</v>
      </c>
    </row>
    <row r="229" spans="1:7" ht="15">
      <c r="A229" s="35" t="s">
        <v>800</v>
      </c>
      <c r="B229" s="35" t="s">
        <v>354</v>
      </c>
      <c r="C229" s="35" t="s">
        <v>328</v>
      </c>
      <c r="D229" s="35" t="s">
        <v>131</v>
      </c>
      <c r="E229" s="35" t="s">
        <v>131</v>
      </c>
      <c r="F229" s="35" t="s">
        <v>328</v>
      </c>
      <c r="G229" s="35" t="s">
        <v>131</v>
      </c>
    </row>
    <row r="230" spans="1:7" ht="30">
      <c r="A230" s="35" t="s">
        <v>801</v>
      </c>
      <c r="B230" s="35" t="s">
        <v>354</v>
      </c>
      <c r="C230" s="35" t="s">
        <v>338</v>
      </c>
      <c r="D230" s="35" t="s">
        <v>131</v>
      </c>
      <c r="E230" s="35" t="s">
        <v>131</v>
      </c>
      <c r="F230" s="35" t="s">
        <v>338</v>
      </c>
      <c r="G230" s="35" t="s">
        <v>131</v>
      </c>
    </row>
    <row r="231" spans="1:7" ht="45">
      <c r="A231" s="35" t="s">
        <v>802</v>
      </c>
      <c r="B231" s="35" t="s">
        <v>354</v>
      </c>
      <c r="C231" s="35" t="s">
        <v>357</v>
      </c>
      <c r="D231" s="35" t="s">
        <v>131</v>
      </c>
      <c r="E231" s="35" t="s">
        <v>131</v>
      </c>
      <c r="F231" s="35" t="s">
        <v>357</v>
      </c>
      <c r="G231" s="35" t="s">
        <v>131</v>
      </c>
    </row>
    <row r="232" spans="1:7" ht="15">
      <c r="A232" s="35" t="s">
        <v>803</v>
      </c>
      <c r="B232" s="35" t="s">
        <v>354</v>
      </c>
      <c r="C232" s="35" t="s">
        <v>322</v>
      </c>
      <c r="D232" s="35" t="s">
        <v>131</v>
      </c>
      <c r="E232" s="35" t="s">
        <v>131</v>
      </c>
      <c r="F232" s="35" t="s">
        <v>322</v>
      </c>
      <c r="G232" s="35" t="s">
        <v>131</v>
      </c>
    </row>
    <row r="233" spans="1:7" ht="15">
      <c r="A233" s="35" t="s">
        <v>804</v>
      </c>
      <c r="B233" s="35" t="s">
        <v>358</v>
      </c>
      <c r="C233" s="35" t="s">
        <v>359</v>
      </c>
      <c r="D233" s="35" t="s">
        <v>131</v>
      </c>
      <c r="E233" s="35" t="s">
        <v>131</v>
      </c>
      <c r="F233" s="35" t="s">
        <v>359</v>
      </c>
      <c r="G233" s="35" t="s">
        <v>131</v>
      </c>
    </row>
    <row r="234" spans="1:7" ht="15">
      <c r="A234" s="35" t="s">
        <v>805</v>
      </c>
      <c r="B234" s="35" t="s">
        <v>358</v>
      </c>
      <c r="C234" s="35" t="s">
        <v>147</v>
      </c>
      <c r="D234" s="35" t="s">
        <v>131</v>
      </c>
      <c r="E234" s="35" t="s">
        <v>131</v>
      </c>
      <c r="F234" s="35" t="s">
        <v>147</v>
      </c>
      <c r="G234" s="35" t="s">
        <v>131</v>
      </c>
    </row>
    <row r="235" spans="1:7" ht="15">
      <c r="A235" s="35" t="s">
        <v>806</v>
      </c>
      <c r="B235" s="35" t="s">
        <v>358</v>
      </c>
      <c r="C235" s="35" t="s">
        <v>355</v>
      </c>
      <c r="D235" s="35" t="s">
        <v>131</v>
      </c>
      <c r="E235" s="35" t="s">
        <v>131</v>
      </c>
      <c r="F235" s="35" t="s">
        <v>355</v>
      </c>
      <c r="G235" s="35" t="s">
        <v>131</v>
      </c>
    </row>
    <row r="236" spans="1:7" ht="15">
      <c r="A236" s="35" t="s">
        <v>807</v>
      </c>
      <c r="B236" s="35" t="s">
        <v>358</v>
      </c>
      <c r="C236" s="35" t="s">
        <v>360</v>
      </c>
      <c r="D236" s="35" t="s">
        <v>131</v>
      </c>
      <c r="E236" s="35" t="s">
        <v>131</v>
      </c>
      <c r="F236" s="35" t="s">
        <v>360</v>
      </c>
      <c r="G236" s="35" t="s">
        <v>131</v>
      </c>
    </row>
    <row r="237" spans="1:7" ht="15">
      <c r="A237" s="35" t="s">
        <v>808</v>
      </c>
      <c r="B237" s="35" t="s">
        <v>358</v>
      </c>
      <c r="C237" s="35" t="s">
        <v>149</v>
      </c>
      <c r="D237" s="35" t="s">
        <v>131</v>
      </c>
      <c r="E237" s="35" t="s">
        <v>131</v>
      </c>
      <c r="F237" s="35" t="s">
        <v>149</v>
      </c>
      <c r="G237" s="35" t="s">
        <v>131</v>
      </c>
    </row>
    <row r="238" spans="1:7" ht="15">
      <c r="A238" s="35" t="s">
        <v>809</v>
      </c>
      <c r="B238" s="35" t="s">
        <v>358</v>
      </c>
      <c r="C238" s="35" t="s">
        <v>361</v>
      </c>
      <c r="D238" s="35" t="s">
        <v>131</v>
      </c>
      <c r="E238" s="35" t="s">
        <v>131</v>
      </c>
      <c r="F238" s="35" t="s">
        <v>361</v>
      </c>
      <c r="G238" s="35" t="s">
        <v>131</v>
      </c>
    </row>
    <row r="239" spans="1:7" ht="15">
      <c r="A239" s="35" t="s">
        <v>810</v>
      </c>
      <c r="B239" s="35" t="s">
        <v>358</v>
      </c>
      <c r="C239" s="35" t="s">
        <v>362</v>
      </c>
      <c r="D239" s="35" t="s">
        <v>131</v>
      </c>
      <c r="E239" s="35" t="s">
        <v>131</v>
      </c>
      <c r="F239" s="35" t="s">
        <v>362</v>
      </c>
      <c r="G239" s="35" t="s">
        <v>131</v>
      </c>
    </row>
    <row r="240" spans="1:7" ht="15">
      <c r="A240" s="35" t="s">
        <v>811</v>
      </c>
      <c r="B240" s="35" t="s">
        <v>358</v>
      </c>
      <c r="C240" s="35" t="s">
        <v>363</v>
      </c>
      <c r="D240" s="35" t="s">
        <v>131</v>
      </c>
      <c r="E240" s="35" t="s">
        <v>131</v>
      </c>
      <c r="F240" s="35" t="s">
        <v>363</v>
      </c>
      <c r="G240" s="35" t="s">
        <v>131</v>
      </c>
    </row>
    <row r="241" spans="1:7" ht="15">
      <c r="A241" s="35" t="s">
        <v>812</v>
      </c>
      <c r="B241" s="35" t="s">
        <v>358</v>
      </c>
      <c r="C241" s="35" t="s">
        <v>364</v>
      </c>
      <c r="D241" s="35" t="s">
        <v>131</v>
      </c>
      <c r="E241" s="35" t="s">
        <v>131</v>
      </c>
      <c r="F241" s="35" t="s">
        <v>364</v>
      </c>
      <c r="G241" s="35" t="s">
        <v>131</v>
      </c>
    </row>
    <row r="242" spans="1:7" ht="15">
      <c r="A242" s="35" t="s">
        <v>813</v>
      </c>
      <c r="B242" s="35" t="s">
        <v>365</v>
      </c>
      <c r="C242" s="35" t="s">
        <v>366</v>
      </c>
      <c r="D242" s="35" t="s">
        <v>131</v>
      </c>
      <c r="E242" s="35" t="s">
        <v>131</v>
      </c>
      <c r="F242" s="35" t="s">
        <v>366</v>
      </c>
      <c r="G242" s="35" t="s">
        <v>131</v>
      </c>
    </row>
    <row r="243" spans="1:7" ht="15">
      <c r="A243" s="35" t="s">
        <v>814</v>
      </c>
      <c r="B243" s="35" t="s">
        <v>365</v>
      </c>
      <c r="C243" s="35" t="s">
        <v>362</v>
      </c>
      <c r="D243" s="35" t="s">
        <v>131</v>
      </c>
      <c r="E243" s="35" t="s">
        <v>131</v>
      </c>
      <c r="F243" s="35" t="s">
        <v>362</v>
      </c>
      <c r="G243" s="35" t="s">
        <v>131</v>
      </c>
    </row>
    <row r="244" spans="1:7" ht="15">
      <c r="A244" s="35" t="s">
        <v>815</v>
      </c>
      <c r="B244" s="35" t="s">
        <v>365</v>
      </c>
      <c r="C244" s="35" t="s">
        <v>367</v>
      </c>
      <c r="D244" s="35" t="s">
        <v>131</v>
      </c>
      <c r="E244" s="35" t="s">
        <v>131</v>
      </c>
      <c r="F244" s="35" t="s">
        <v>367</v>
      </c>
      <c r="G244" s="35" t="s">
        <v>131</v>
      </c>
    </row>
    <row r="245" spans="1:7" ht="15">
      <c r="A245" s="35" t="s">
        <v>816</v>
      </c>
      <c r="B245" s="35" t="s">
        <v>365</v>
      </c>
      <c r="C245" s="35" t="s">
        <v>191</v>
      </c>
      <c r="D245" s="35" t="s">
        <v>131</v>
      </c>
      <c r="E245" s="35" t="s">
        <v>131</v>
      </c>
      <c r="F245" s="35" t="s">
        <v>191</v>
      </c>
      <c r="G245" s="35" t="s">
        <v>131</v>
      </c>
    </row>
    <row r="246" spans="1:7" ht="15">
      <c r="A246" s="35" t="s">
        <v>817</v>
      </c>
      <c r="B246" s="35" t="s">
        <v>365</v>
      </c>
      <c r="C246" s="35" t="s">
        <v>368</v>
      </c>
      <c r="D246" s="35" t="s">
        <v>131</v>
      </c>
      <c r="E246" s="35" t="s">
        <v>131</v>
      </c>
      <c r="F246" s="35" t="s">
        <v>368</v>
      </c>
      <c r="G246" s="35" t="s">
        <v>131</v>
      </c>
    </row>
    <row r="247" spans="1:7" ht="15">
      <c r="A247" s="35" t="s">
        <v>818</v>
      </c>
      <c r="B247" s="35" t="s">
        <v>369</v>
      </c>
      <c r="C247" s="35" t="s">
        <v>370</v>
      </c>
      <c r="D247" s="35" t="s">
        <v>131</v>
      </c>
      <c r="E247" s="35" t="s">
        <v>131</v>
      </c>
      <c r="F247" s="35" t="s">
        <v>370</v>
      </c>
      <c r="G247" s="35" t="s">
        <v>131</v>
      </c>
    </row>
    <row r="248" spans="1:7" ht="15">
      <c r="A248" s="35" t="s">
        <v>819</v>
      </c>
      <c r="B248" s="35" t="s">
        <v>369</v>
      </c>
      <c r="C248" s="35" t="s">
        <v>359</v>
      </c>
      <c r="D248" s="35" t="s">
        <v>131</v>
      </c>
      <c r="E248" s="35" t="s">
        <v>131</v>
      </c>
      <c r="F248" s="35" t="s">
        <v>359</v>
      </c>
      <c r="G248" s="35" t="s">
        <v>131</v>
      </c>
    </row>
    <row r="249" spans="1:7" ht="15">
      <c r="A249" s="35" t="s">
        <v>820</v>
      </c>
      <c r="B249" s="35" t="s">
        <v>369</v>
      </c>
      <c r="C249" s="35" t="s">
        <v>371</v>
      </c>
      <c r="D249" s="35" t="s">
        <v>131</v>
      </c>
      <c r="E249" s="35" t="s">
        <v>131</v>
      </c>
      <c r="F249" s="35" t="s">
        <v>371</v>
      </c>
      <c r="G249" s="35" t="s">
        <v>131</v>
      </c>
    </row>
    <row r="250" spans="1:7" ht="15">
      <c r="A250" s="35" t="s">
        <v>821</v>
      </c>
      <c r="B250" s="35" t="s">
        <v>369</v>
      </c>
      <c r="C250" s="35" t="s">
        <v>372</v>
      </c>
      <c r="D250" s="35" t="s">
        <v>131</v>
      </c>
      <c r="E250" s="35" t="s">
        <v>131</v>
      </c>
      <c r="F250" s="35" t="s">
        <v>372</v>
      </c>
      <c r="G250" s="35" t="s">
        <v>131</v>
      </c>
    </row>
    <row r="251" spans="1:7" ht="15">
      <c r="A251" s="35" t="s">
        <v>822</v>
      </c>
      <c r="B251" s="35" t="s">
        <v>369</v>
      </c>
      <c r="C251" s="35" t="s">
        <v>373</v>
      </c>
      <c r="D251" s="35" t="s">
        <v>131</v>
      </c>
      <c r="E251" s="35" t="s">
        <v>131</v>
      </c>
      <c r="F251" s="35" t="s">
        <v>373</v>
      </c>
      <c r="G251" s="35" t="s">
        <v>131</v>
      </c>
    </row>
    <row r="252" spans="1:7" ht="15">
      <c r="A252" s="35" t="s">
        <v>823</v>
      </c>
      <c r="B252" s="35" t="s">
        <v>369</v>
      </c>
      <c r="C252" s="35" t="s">
        <v>374</v>
      </c>
      <c r="D252" s="35" t="s">
        <v>131</v>
      </c>
      <c r="E252" s="35" t="s">
        <v>131</v>
      </c>
      <c r="F252" s="35" t="s">
        <v>374</v>
      </c>
      <c r="G252" s="35" t="s">
        <v>131</v>
      </c>
    </row>
    <row r="253" spans="1:7" ht="15">
      <c r="A253" s="35" t="s">
        <v>824</v>
      </c>
      <c r="B253" s="35" t="s">
        <v>369</v>
      </c>
      <c r="C253" s="35" t="s">
        <v>375</v>
      </c>
      <c r="D253" s="35" t="s">
        <v>131</v>
      </c>
      <c r="E253" s="35" t="s">
        <v>131</v>
      </c>
      <c r="F253" s="35" t="s">
        <v>375</v>
      </c>
      <c r="G253" s="35" t="s">
        <v>131</v>
      </c>
    </row>
    <row r="254" spans="1:7" ht="15">
      <c r="A254" s="35" t="s">
        <v>825</v>
      </c>
      <c r="B254" s="35" t="s">
        <v>369</v>
      </c>
      <c r="C254" s="35" t="s">
        <v>376</v>
      </c>
      <c r="D254" s="35" t="s">
        <v>131</v>
      </c>
      <c r="E254" s="35" t="s">
        <v>131</v>
      </c>
      <c r="F254" s="35" t="s">
        <v>376</v>
      </c>
      <c r="G254" s="35" t="s">
        <v>131</v>
      </c>
    </row>
    <row r="255" spans="1:7" ht="15">
      <c r="A255" s="35" t="s">
        <v>826</v>
      </c>
      <c r="B255" s="35" t="s">
        <v>369</v>
      </c>
      <c r="C255" s="35" t="s">
        <v>377</v>
      </c>
      <c r="D255" s="35" t="s">
        <v>131</v>
      </c>
      <c r="E255" s="35" t="s">
        <v>131</v>
      </c>
      <c r="F255" s="35" t="s">
        <v>377</v>
      </c>
      <c r="G255" s="35" t="s">
        <v>131</v>
      </c>
    </row>
    <row r="256" spans="1:7" ht="15">
      <c r="A256" s="35" t="s">
        <v>827</v>
      </c>
      <c r="B256" s="35" t="s">
        <v>369</v>
      </c>
      <c r="C256" s="35" t="s">
        <v>378</v>
      </c>
      <c r="D256" s="35" t="s">
        <v>131</v>
      </c>
      <c r="E256" s="35" t="s">
        <v>131</v>
      </c>
      <c r="F256" s="35" t="s">
        <v>378</v>
      </c>
      <c r="G256" s="35" t="s">
        <v>131</v>
      </c>
    </row>
    <row r="257" spans="1:7" ht="30">
      <c r="A257" s="35" t="s">
        <v>828</v>
      </c>
      <c r="B257" s="35" t="s">
        <v>369</v>
      </c>
      <c r="C257" s="35" t="s">
        <v>379</v>
      </c>
      <c r="D257" s="35" t="s">
        <v>131</v>
      </c>
      <c r="E257" s="35" t="s">
        <v>131</v>
      </c>
      <c r="F257" s="35" t="s">
        <v>379</v>
      </c>
      <c r="G257" s="35" t="s">
        <v>131</v>
      </c>
    </row>
    <row r="258" spans="1:7" ht="15">
      <c r="A258" s="35" t="s">
        <v>829</v>
      </c>
      <c r="B258" s="35" t="s">
        <v>369</v>
      </c>
      <c r="C258" s="35" t="s">
        <v>380</v>
      </c>
      <c r="D258" s="35" t="s">
        <v>131</v>
      </c>
      <c r="E258" s="35" t="s">
        <v>131</v>
      </c>
      <c r="F258" s="35" t="s">
        <v>380</v>
      </c>
      <c r="G258" s="35" t="s">
        <v>131</v>
      </c>
    </row>
    <row r="259" spans="1:7" ht="30">
      <c r="A259" s="35" t="s">
        <v>830</v>
      </c>
      <c r="B259" s="35" t="s">
        <v>369</v>
      </c>
      <c r="C259" s="35" t="s">
        <v>381</v>
      </c>
      <c r="D259" s="35" t="s">
        <v>131</v>
      </c>
      <c r="E259" s="35" t="s">
        <v>131</v>
      </c>
      <c r="F259" s="35" t="s">
        <v>381</v>
      </c>
      <c r="G259" s="35" t="s">
        <v>131</v>
      </c>
    </row>
    <row r="260" spans="1:7" ht="15">
      <c r="A260" s="35" t="s">
        <v>831</v>
      </c>
      <c r="B260" s="35" t="s">
        <v>369</v>
      </c>
      <c r="C260" s="35" t="s">
        <v>382</v>
      </c>
      <c r="D260" s="35" t="s">
        <v>131</v>
      </c>
      <c r="E260" s="35" t="s">
        <v>131</v>
      </c>
      <c r="F260" s="35" t="s">
        <v>382</v>
      </c>
      <c r="G260" s="35" t="s">
        <v>131</v>
      </c>
    </row>
    <row r="261" spans="1:7" ht="15">
      <c r="A261" s="35" t="s">
        <v>832</v>
      </c>
      <c r="B261" s="35" t="s">
        <v>369</v>
      </c>
      <c r="C261" s="35" t="s">
        <v>218</v>
      </c>
      <c r="D261" s="35" t="s">
        <v>131</v>
      </c>
      <c r="E261" s="35" t="s">
        <v>131</v>
      </c>
      <c r="F261" s="35" t="s">
        <v>218</v>
      </c>
      <c r="G261" s="35" t="s">
        <v>131</v>
      </c>
    </row>
    <row r="262" spans="1:7" ht="15">
      <c r="A262" s="35" t="s">
        <v>833</v>
      </c>
      <c r="B262" s="35" t="s">
        <v>369</v>
      </c>
      <c r="C262" s="35" t="s">
        <v>383</v>
      </c>
      <c r="D262" s="35" t="s">
        <v>131</v>
      </c>
      <c r="E262" s="35" t="s">
        <v>131</v>
      </c>
      <c r="F262" s="35" t="s">
        <v>383</v>
      </c>
      <c r="G262" s="35" t="s">
        <v>131</v>
      </c>
    </row>
    <row r="263" spans="1:7" ht="15">
      <c r="A263" s="35" t="s">
        <v>834</v>
      </c>
      <c r="B263" s="35" t="s">
        <v>369</v>
      </c>
      <c r="C263" s="35" t="s">
        <v>384</v>
      </c>
      <c r="D263" s="35" t="s">
        <v>131</v>
      </c>
      <c r="E263" s="35" t="s">
        <v>131</v>
      </c>
      <c r="F263" s="35" t="s">
        <v>384</v>
      </c>
      <c r="G263" s="35" t="s">
        <v>131</v>
      </c>
    </row>
    <row r="264" spans="1:7" ht="15">
      <c r="A264" s="35" t="s">
        <v>835</v>
      </c>
      <c r="B264" s="35" t="s">
        <v>369</v>
      </c>
      <c r="C264" s="35" t="s">
        <v>385</v>
      </c>
      <c r="D264" s="35" t="s">
        <v>131</v>
      </c>
      <c r="E264" s="35" t="s">
        <v>131</v>
      </c>
      <c r="F264" s="35" t="s">
        <v>385</v>
      </c>
      <c r="G264" s="35" t="s">
        <v>131</v>
      </c>
    </row>
    <row r="265" spans="1:7" ht="15">
      <c r="A265" s="35" t="s">
        <v>836</v>
      </c>
      <c r="B265" s="35" t="s">
        <v>369</v>
      </c>
      <c r="C265" s="35" t="s">
        <v>197</v>
      </c>
      <c r="D265" s="35" t="s">
        <v>131</v>
      </c>
      <c r="E265" s="35" t="s">
        <v>131</v>
      </c>
      <c r="F265" s="35" t="s">
        <v>197</v>
      </c>
      <c r="G265" s="35" t="s">
        <v>131</v>
      </c>
    </row>
    <row r="266" spans="1:7" ht="15">
      <c r="A266" s="35" t="s">
        <v>837</v>
      </c>
      <c r="B266" s="35" t="s">
        <v>369</v>
      </c>
      <c r="C266" s="35" t="s">
        <v>319</v>
      </c>
      <c r="D266" s="35" t="s">
        <v>131</v>
      </c>
      <c r="E266" s="35" t="s">
        <v>131</v>
      </c>
      <c r="F266" s="35" t="s">
        <v>319</v>
      </c>
      <c r="G266" s="35" t="s">
        <v>131</v>
      </c>
    </row>
    <row r="267" spans="1:7" ht="15">
      <c r="A267" s="35" t="s">
        <v>838</v>
      </c>
      <c r="B267" s="35" t="s">
        <v>369</v>
      </c>
      <c r="C267" s="35" t="s">
        <v>386</v>
      </c>
      <c r="D267" s="35" t="s">
        <v>131</v>
      </c>
      <c r="E267" s="35" t="s">
        <v>131</v>
      </c>
      <c r="F267" s="35" t="s">
        <v>386</v>
      </c>
      <c r="G267" s="35" t="s">
        <v>131</v>
      </c>
    </row>
    <row r="268" spans="1:7" ht="15">
      <c r="A268" s="35" t="s">
        <v>839</v>
      </c>
      <c r="B268" s="35" t="s">
        <v>369</v>
      </c>
      <c r="C268" s="35" t="s">
        <v>285</v>
      </c>
      <c r="D268" s="35" t="s">
        <v>131</v>
      </c>
      <c r="E268" s="35" t="s">
        <v>131</v>
      </c>
      <c r="F268" s="35" t="s">
        <v>285</v>
      </c>
      <c r="G268" s="35" t="s">
        <v>131</v>
      </c>
    </row>
    <row r="269" spans="1:7" ht="15">
      <c r="A269" s="35" t="s">
        <v>840</v>
      </c>
      <c r="B269" s="35" t="s">
        <v>369</v>
      </c>
      <c r="C269" s="35" t="s">
        <v>183</v>
      </c>
      <c r="D269" s="35" t="s">
        <v>131</v>
      </c>
      <c r="E269" s="35" t="s">
        <v>131</v>
      </c>
      <c r="F269" s="35" t="s">
        <v>183</v>
      </c>
      <c r="G269" s="35" t="s">
        <v>131</v>
      </c>
    </row>
    <row r="270" spans="1:7" ht="15">
      <c r="A270" s="35" t="s">
        <v>841</v>
      </c>
      <c r="B270" s="35" t="s">
        <v>369</v>
      </c>
      <c r="C270" s="35" t="s">
        <v>387</v>
      </c>
      <c r="D270" s="35" t="s">
        <v>131</v>
      </c>
      <c r="E270" s="35" t="s">
        <v>131</v>
      </c>
      <c r="F270" s="35" t="s">
        <v>387</v>
      </c>
      <c r="G270" s="35" t="s">
        <v>131</v>
      </c>
    </row>
    <row r="271" spans="1:7" ht="30">
      <c r="A271" s="35" t="s">
        <v>842</v>
      </c>
      <c r="B271" s="35" t="s">
        <v>369</v>
      </c>
      <c r="C271" s="35" t="s">
        <v>388</v>
      </c>
      <c r="D271" s="35" t="s">
        <v>131</v>
      </c>
      <c r="E271" s="35" t="s">
        <v>131</v>
      </c>
      <c r="F271" s="35" t="s">
        <v>388</v>
      </c>
      <c r="G271" s="35" t="s">
        <v>131</v>
      </c>
    </row>
    <row r="272" spans="1:7" ht="45">
      <c r="A272" s="35" t="s">
        <v>843</v>
      </c>
      <c r="B272" s="35" t="s">
        <v>369</v>
      </c>
      <c r="C272" s="35" t="s">
        <v>389</v>
      </c>
      <c r="D272" s="35" t="s">
        <v>131</v>
      </c>
      <c r="E272" s="35" t="s">
        <v>131</v>
      </c>
      <c r="F272" s="35" t="s">
        <v>389</v>
      </c>
      <c r="G272" s="35" t="s">
        <v>131</v>
      </c>
    </row>
    <row r="273" spans="1:7" ht="45">
      <c r="A273" s="35" t="s">
        <v>844</v>
      </c>
      <c r="B273" s="35" t="s">
        <v>369</v>
      </c>
      <c r="C273" s="35" t="s">
        <v>390</v>
      </c>
      <c r="D273" s="35" t="s">
        <v>131</v>
      </c>
      <c r="E273" s="35" t="s">
        <v>131</v>
      </c>
      <c r="F273" s="35" t="s">
        <v>390</v>
      </c>
      <c r="G273" s="35" t="s">
        <v>131</v>
      </c>
    </row>
    <row r="274" spans="1:7" ht="15">
      <c r="A274" s="35" t="s">
        <v>845</v>
      </c>
      <c r="B274" s="35" t="s">
        <v>369</v>
      </c>
      <c r="C274" s="35" t="s">
        <v>391</v>
      </c>
      <c r="D274" s="35" t="s">
        <v>131</v>
      </c>
      <c r="E274" s="35" t="s">
        <v>131</v>
      </c>
      <c r="F274" s="35" t="s">
        <v>391</v>
      </c>
      <c r="G274" s="35" t="s">
        <v>131</v>
      </c>
    </row>
    <row r="275" spans="1:7" ht="15">
      <c r="A275" s="35" t="s">
        <v>846</v>
      </c>
      <c r="B275" s="35" t="s">
        <v>369</v>
      </c>
      <c r="C275" s="35" t="s">
        <v>392</v>
      </c>
      <c r="D275" s="35" t="s">
        <v>131</v>
      </c>
      <c r="E275" s="35" t="s">
        <v>131</v>
      </c>
      <c r="F275" s="35" t="s">
        <v>392</v>
      </c>
      <c r="G275" s="35" t="s">
        <v>131</v>
      </c>
    </row>
    <row r="276" spans="1:7" ht="15">
      <c r="A276" s="35" t="s">
        <v>847</v>
      </c>
      <c r="B276" s="35" t="s">
        <v>369</v>
      </c>
      <c r="C276" s="35" t="s">
        <v>361</v>
      </c>
      <c r="D276" s="35" t="s">
        <v>131</v>
      </c>
      <c r="E276" s="35" t="s">
        <v>131</v>
      </c>
      <c r="F276" s="35" t="s">
        <v>361</v>
      </c>
      <c r="G276" s="35" t="s">
        <v>131</v>
      </c>
    </row>
    <row r="277" spans="1:7" ht="15">
      <c r="A277" s="35" t="s">
        <v>848</v>
      </c>
      <c r="B277" s="35" t="s">
        <v>369</v>
      </c>
      <c r="C277" s="35" t="s">
        <v>393</v>
      </c>
      <c r="D277" s="35" t="s">
        <v>131</v>
      </c>
      <c r="E277" s="35" t="s">
        <v>131</v>
      </c>
      <c r="F277" s="35" t="s">
        <v>393</v>
      </c>
      <c r="G277" s="35" t="s">
        <v>131</v>
      </c>
    </row>
    <row r="278" spans="1:7" ht="15">
      <c r="A278" s="35" t="s">
        <v>849</v>
      </c>
      <c r="B278" s="35" t="s">
        <v>369</v>
      </c>
      <c r="C278" s="35" t="s">
        <v>394</v>
      </c>
      <c r="D278" s="35" t="s">
        <v>131</v>
      </c>
      <c r="E278" s="35" t="s">
        <v>131</v>
      </c>
      <c r="F278" s="35" t="s">
        <v>394</v>
      </c>
      <c r="G278" s="35" t="s">
        <v>131</v>
      </c>
    </row>
    <row r="279" spans="1:7" ht="15">
      <c r="A279" s="35" t="s">
        <v>850</v>
      </c>
      <c r="B279" s="35" t="s">
        <v>369</v>
      </c>
      <c r="C279" s="35" t="s">
        <v>395</v>
      </c>
      <c r="D279" s="35" t="s">
        <v>131</v>
      </c>
      <c r="E279" s="35" t="s">
        <v>131</v>
      </c>
      <c r="F279" s="35" t="s">
        <v>395</v>
      </c>
      <c r="G279" s="35" t="s">
        <v>131</v>
      </c>
    </row>
    <row r="280" spans="1:7" ht="15">
      <c r="A280" s="35" t="s">
        <v>851</v>
      </c>
      <c r="B280" s="35" t="s">
        <v>369</v>
      </c>
      <c r="C280" s="35" t="s">
        <v>396</v>
      </c>
      <c r="D280" s="35" t="s">
        <v>131</v>
      </c>
      <c r="E280" s="35" t="s">
        <v>131</v>
      </c>
      <c r="F280" s="35" t="s">
        <v>396</v>
      </c>
      <c r="G280" s="35" t="s">
        <v>131</v>
      </c>
    </row>
    <row r="281" spans="1:7" ht="15">
      <c r="A281" s="35" t="s">
        <v>852</v>
      </c>
      <c r="B281" s="35" t="s">
        <v>369</v>
      </c>
      <c r="C281" s="35" t="s">
        <v>397</v>
      </c>
      <c r="D281" s="35" t="s">
        <v>131</v>
      </c>
      <c r="E281" s="35" t="s">
        <v>131</v>
      </c>
      <c r="F281" s="35" t="s">
        <v>397</v>
      </c>
      <c r="G281" s="35" t="s">
        <v>131</v>
      </c>
    </row>
    <row r="282" spans="1:7" ht="15">
      <c r="A282" s="35" t="s">
        <v>853</v>
      </c>
      <c r="B282" s="35" t="s">
        <v>369</v>
      </c>
      <c r="C282" s="35" t="s">
        <v>398</v>
      </c>
      <c r="D282" s="35" t="s">
        <v>131</v>
      </c>
      <c r="E282" s="35" t="s">
        <v>131</v>
      </c>
      <c r="F282" s="35" t="s">
        <v>359</v>
      </c>
      <c r="G282" s="35" t="s">
        <v>131</v>
      </c>
    </row>
    <row r="283" spans="1:7" ht="15">
      <c r="A283" s="35" t="s">
        <v>854</v>
      </c>
      <c r="B283" s="35" t="s">
        <v>369</v>
      </c>
      <c r="C283" s="35" t="s">
        <v>399</v>
      </c>
      <c r="D283" s="35" t="s">
        <v>131</v>
      </c>
      <c r="E283" s="35" t="s">
        <v>131</v>
      </c>
      <c r="F283" s="35" t="s">
        <v>398</v>
      </c>
      <c r="G283" s="35" t="s">
        <v>131</v>
      </c>
    </row>
    <row r="284" spans="1:7" ht="15">
      <c r="A284" s="35" t="s">
        <v>855</v>
      </c>
      <c r="B284" s="35" t="s">
        <v>369</v>
      </c>
      <c r="C284" s="35" t="s">
        <v>400</v>
      </c>
      <c r="D284" s="35" t="s">
        <v>131</v>
      </c>
      <c r="E284" s="35" t="s">
        <v>131</v>
      </c>
      <c r="F284" s="35" t="s">
        <v>399</v>
      </c>
      <c r="G284" s="35" t="s">
        <v>131</v>
      </c>
    </row>
    <row r="285" spans="1:7" ht="15">
      <c r="A285" s="35" t="s">
        <v>856</v>
      </c>
      <c r="B285" s="35" t="s">
        <v>401</v>
      </c>
      <c r="C285" s="35" t="s">
        <v>218</v>
      </c>
      <c r="D285" s="35" t="s">
        <v>131</v>
      </c>
      <c r="E285" s="35" t="s">
        <v>131</v>
      </c>
      <c r="F285" s="35" t="s">
        <v>218</v>
      </c>
      <c r="G285" s="35" t="s">
        <v>131</v>
      </c>
    </row>
    <row r="286" spans="1:7" ht="15">
      <c r="A286" s="35" t="s">
        <v>857</v>
      </c>
      <c r="B286" s="35" t="s">
        <v>401</v>
      </c>
      <c r="C286" s="35" t="s">
        <v>331</v>
      </c>
      <c r="D286" s="35" t="s">
        <v>131</v>
      </c>
      <c r="E286" s="35" t="s">
        <v>131</v>
      </c>
      <c r="F286" s="35" t="s">
        <v>331</v>
      </c>
      <c r="G286" s="35" t="s">
        <v>131</v>
      </c>
    </row>
    <row r="287" spans="1:7" ht="15">
      <c r="A287" s="35" t="s">
        <v>858</v>
      </c>
      <c r="B287" s="35" t="s">
        <v>401</v>
      </c>
      <c r="C287" s="35" t="s">
        <v>402</v>
      </c>
      <c r="D287" s="35" t="s">
        <v>131</v>
      </c>
      <c r="E287" s="35" t="s">
        <v>131</v>
      </c>
      <c r="F287" s="35" t="s">
        <v>402</v>
      </c>
      <c r="G287" s="35" t="s">
        <v>131</v>
      </c>
    </row>
    <row r="288" spans="1:7" ht="15">
      <c r="A288" s="35" t="s">
        <v>859</v>
      </c>
      <c r="B288" s="35" t="s">
        <v>401</v>
      </c>
      <c r="C288" s="35" t="s">
        <v>334</v>
      </c>
      <c r="D288" s="35" t="s">
        <v>131</v>
      </c>
      <c r="E288" s="35" t="s">
        <v>131</v>
      </c>
      <c r="F288" s="35" t="s">
        <v>334</v>
      </c>
      <c r="G288" s="35" t="s">
        <v>131</v>
      </c>
    </row>
    <row r="289" spans="1:7" ht="45">
      <c r="A289" s="35" t="s">
        <v>860</v>
      </c>
      <c r="B289" s="35" t="s">
        <v>401</v>
      </c>
      <c r="C289" s="35" t="s">
        <v>343</v>
      </c>
      <c r="D289" s="35" t="s">
        <v>131</v>
      </c>
      <c r="E289" s="35" t="s">
        <v>131</v>
      </c>
      <c r="F289" s="35" t="s">
        <v>343</v>
      </c>
      <c r="G289" s="35" t="s">
        <v>131</v>
      </c>
    </row>
    <row r="290" spans="1:7" ht="45">
      <c r="A290" s="35" t="s">
        <v>861</v>
      </c>
      <c r="B290" s="35" t="s">
        <v>401</v>
      </c>
      <c r="C290" s="35" t="s">
        <v>389</v>
      </c>
      <c r="D290" s="35" t="s">
        <v>131</v>
      </c>
      <c r="E290" s="35" t="s">
        <v>131</v>
      </c>
      <c r="F290" s="35" t="s">
        <v>389</v>
      </c>
      <c r="G290" s="35" t="s">
        <v>131</v>
      </c>
    </row>
    <row r="291" spans="1:7" ht="30">
      <c r="A291" s="35" t="s">
        <v>862</v>
      </c>
      <c r="B291" s="35" t="s">
        <v>401</v>
      </c>
      <c r="C291" s="35" t="s">
        <v>338</v>
      </c>
      <c r="D291" s="35" t="s">
        <v>131</v>
      </c>
      <c r="E291" s="35" t="s">
        <v>131</v>
      </c>
      <c r="F291" s="35" t="s">
        <v>338</v>
      </c>
      <c r="G291" s="35" t="s">
        <v>131</v>
      </c>
    </row>
    <row r="292" spans="1:7" ht="45">
      <c r="A292" s="35" t="s">
        <v>863</v>
      </c>
      <c r="B292" s="35" t="s">
        <v>401</v>
      </c>
      <c r="C292" s="35" t="s">
        <v>403</v>
      </c>
      <c r="D292" s="35" t="s">
        <v>131</v>
      </c>
      <c r="E292" s="35" t="s">
        <v>131</v>
      </c>
      <c r="F292" s="35" t="s">
        <v>403</v>
      </c>
      <c r="G292" s="35" t="s">
        <v>131</v>
      </c>
    </row>
    <row r="293" spans="1:7" ht="15">
      <c r="A293" s="35" t="s">
        <v>864</v>
      </c>
      <c r="B293" s="35" t="s">
        <v>401</v>
      </c>
      <c r="C293" s="35" t="s">
        <v>404</v>
      </c>
      <c r="D293" s="35" t="s">
        <v>131</v>
      </c>
      <c r="E293" s="35" t="s">
        <v>131</v>
      </c>
      <c r="F293" s="35" t="s">
        <v>404</v>
      </c>
      <c r="G293" s="35" t="s">
        <v>131</v>
      </c>
    </row>
    <row r="294" spans="1:7" ht="15">
      <c r="A294" s="35" t="s">
        <v>865</v>
      </c>
      <c r="B294" s="35" t="s">
        <v>401</v>
      </c>
      <c r="C294" s="35" t="s">
        <v>322</v>
      </c>
      <c r="D294" s="35" t="s">
        <v>131</v>
      </c>
      <c r="E294" s="35" t="s">
        <v>131</v>
      </c>
      <c r="F294" s="35" t="s">
        <v>322</v>
      </c>
      <c r="G294" s="35" t="s">
        <v>131</v>
      </c>
    </row>
    <row r="295" spans="1:7" ht="15">
      <c r="A295" s="35" t="s">
        <v>866</v>
      </c>
      <c r="B295" s="35" t="s">
        <v>405</v>
      </c>
      <c r="C295" s="35" t="s">
        <v>406</v>
      </c>
      <c r="D295" s="35" t="s">
        <v>131</v>
      </c>
      <c r="E295" s="35" t="s">
        <v>131</v>
      </c>
      <c r="F295" s="35" t="s">
        <v>406</v>
      </c>
      <c r="G295" s="35" t="s">
        <v>131</v>
      </c>
    </row>
    <row r="296" spans="1:7" ht="15">
      <c r="A296" s="35" t="s">
        <v>867</v>
      </c>
      <c r="B296" s="35" t="s">
        <v>405</v>
      </c>
      <c r="C296" s="35" t="s">
        <v>375</v>
      </c>
      <c r="D296" s="35" t="s">
        <v>131</v>
      </c>
      <c r="E296" s="35" t="s">
        <v>131</v>
      </c>
      <c r="F296" s="35" t="s">
        <v>375</v>
      </c>
      <c r="G296" s="35" t="s">
        <v>131</v>
      </c>
    </row>
    <row r="297" spans="1:7" ht="30">
      <c r="A297" s="35" t="s">
        <v>868</v>
      </c>
      <c r="B297" s="35" t="s">
        <v>405</v>
      </c>
      <c r="C297" s="35" t="s">
        <v>407</v>
      </c>
      <c r="D297" s="35" t="s">
        <v>131</v>
      </c>
      <c r="E297" s="35" t="s">
        <v>131</v>
      </c>
      <c r="F297" s="35" t="s">
        <v>407</v>
      </c>
      <c r="G297" s="35" t="s">
        <v>131</v>
      </c>
    </row>
    <row r="298" spans="1:7" ht="15">
      <c r="A298" s="35" t="s">
        <v>869</v>
      </c>
      <c r="B298" s="35" t="s">
        <v>405</v>
      </c>
      <c r="C298" s="35" t="s">
        <v>376</v>
      </c>
      <c r="D298" s="35" t="s">
        <v>131</v>
      </c>
      <c r="E298" s="35" t="s">
        <v>131</v>
      </c>
      <c r="F298" s="35" t="s">
        <v>376</v>
      </c>
      <c r="G298" s="35" t="s">
        <v>131</v>
      </c>
    </row>
    <row r="299" spans="1:7" ht="15">
      <c r="A299" s="35" t="s">
        <v>870</v>
      </c>
      <c r="B299" s="35" t="s">
        <v>405</v>
      </c>
      <c r="C299" s="35" t="s">
        <v>377</v>
      </c>
      <c r="D299" s="35" t="s">
        <v>131</v>
      </c>
      <c r="E299" s="35" t="s">
        <v>131</v>
      </c>
      <c r="F299" s="35" t="s">
        <v>377</v>
      </c>
      <c r="G299" s="35" t="s">
        <v>131</v>
      </c>
    </row>
    <row r="300" spans="1:7" ht="15">
      <c r="A300" s="35" t="s">
        <v>871</v>
      </c>
      <c r="B300" s="35" t="s">
        <v>405</v>
      </c>
      <c r="C300" s="35" t="s">
        <v>408</v>
      </c>
      <c r="D300" s="35" t="s">
        <v>131</v>
      </c>
      <c r="E300" s="35" t="s">
        <v>131</v>
      </c>
      <c r="F300" s="35" t="s">
        <v>408</v>
      </c>
      <c r="G300" s="35" t="s">
        <v>131</v>
      </c>
    </row>
    <row r="301" spans="1:7" ht="45">
      <c r="A301" s="35" t="s">
        <v>872</v>
      </c>
      <c r="B301" s="35" t="s">
        <v>405</v>
      </c>
      <c r="C301" s="35" t="s">
        <v>409</v>
      </c>
      <c r="D301" s="35" t="s">
        <v>131</v>
      </c>
      <c r="E301" s="35" t="s">
        <v>131</v>
      </c>
      <c r="F301" s="35" t="s">
        <v>409</v>
      </c>
      <c r="G301" s="35" t="s">
        <v>131</v>
      </c>
    </row>
    <row r="302" spans="1:7" ht="45">
      <c r="A302" s="35" t="s">
        <v>873</v>
      </c>
      <c r="B302" s="35" t="s">
        <v>405</v>
      </c>
      <c r="C302" s="35" t="s">
        <v>410</v>
      </c>
      <c r="D302" s="35" t="s">
        <v>131</v>
      </c>
      <c r="E302" s="35" t="s">
        <v>131</v>
      </c>
      <c r="F302" s="35" t="s">
        <v>410</v>
      </c>
      <c r="G302" s="35" t="s">
        <v>131</v>
      </c>
    </row>
    <row r="303" spans="1:7" ht="15">
      <c r="A303" s="35" t="s">
        <v>874</v>
      </c>
      <c r="B303" s="35" t="s">
        <v>405</v>
      </c>
      <c r="C303" s="35" t="s">
        <v>322</v>
      </c>
      <c r="D303" s="35" t="s">
        <v>131</v>
      </c>
      <c r="E303" s="35" t="s">
        <v>131</v>
      </c>
      <c r="F303" s="35" t="s">
        <v>322</v>
      </c>
      <c r="G303" s="35" t="s">
        <v>131</v>
      </c>
    </row>
    <row r="304" spans="1:7" ht="30">
      <c r="A304" s="35" t="s">
        <v>875</v>
      </c>
      <c r="B304" s="35" t="s">
        <v>411</v>
      </c>
      <c r="C304" s="35" t="s">
        <v>412</v>
      </c>
      <c r="D304" s="35" t="s">
        <v>131</v>
      </c>
      <c r="E304" s="35" t="s">
        <v>131</v>
      </c>
      <c r="F304" s="35" t="s">
        <v>412</v>
      </c>
      <c r="G304" s="35" t="s">
        <v>131</v>
      </c>
    </row>
    <row r="305" spans="1:7" ht="30">
      <c r="A305" s="35" t="s">
        <v>876</v>
      </c>
      <c r="B305" s="35" t="s">
        <v>411</v>
      </c>
      <c r="C305" s="35" t="s">
        <v>413</v>
      </c>
      <c r="D305" s="35" t="s">
        <v>131</v>
      </c>
      <c r="E305" s="35" t="s">
        <v>131</v>
      </c>
      <c r="F305" s="35" t="s">
        <v>413</v>
      </c>
      <c r="G305" s="35" t="s">
        <v>131</v>
      </c>
    </row>
    <row r="306" spans="1:7" ht="30">
      <c r="A306" s="35" t="s">
        <v>877</v>
      </c>
      <c r="B306" s="35" t="s">
        <v>411</v>
      </c>
      <c r="C306" s="35" t="s">
        <v>414</v>
      </c>
      <c r="D306" s="35" t="s">
        <v>131</v>
      </c>
      <c r="E306" s="35" t="s">
        <v>131</v>
      </c>
      <c r="F306" s="35" t="s">
        <v>414</v>
      </c>
      <c r="G306" s="35" t="s">
        <v>131</v>
      </c>
    </row>
    <row r="307" spans="1:7" ht="45">
      <c r="A307" s="35" t="s">
        <v>878</v>
      </c>
      <c r="B307" s="35" t="s">
        <v>411</v>
      </c>
      <c r="C307" s="35" t="s">
        <v>415</v>
      </c>
      <c r="D307" s="35" t="s">
        <v>131</v>
      </c>
      <c r="E307" s="35" t="s">
        <v>131</v>
      </c>
      <c r="F307" s="35" t="s">
        <v>415</v>
      </c>
      <c r="G307" s="35" t="s">
        <v>131</v>
      </c>
    </row>
    <row r="308" spans="1:7" ht="15">
      <c r="A308" s="35" t="s">
        <v>879</v>
      </c>
      <c r="B308" s="35" t="s">
        <v>411</v>
      </c>
      <c r="C308" s="35" t="s">
        <v>416</v>
      </c>
      <c r="D308" s="35" t="s">
        <v>131</v>
      </c>
      <c r="E308" s="35" t="s">
        <v>131</v>
      </c>
      <c r="F308" s="35" t="s">
        <v>416</v>
      </c>
      <c r="G308" s="35" t="s">
        <v>131</v>
      </c>
    </row>
    <row r="309" spans="1:7" ht="15">
      <c r="A309" s="35" t="s">
        <v>880</v>
      </c>
      <c r="B309" s="35" t="s">
        <v>411</v>
      </c>
      <c r="C309" s="35" t="s">
        <v>417</v>
      </c>
      <c r="D309" s="35" t="s">
        <v>131</v>
      </c>
      <c r="E309" s="35" t="s">
        <v>131</v>
      </c>
      <c r="F309" s="35" t="s">
        <v>417</v>
      </c>
      <c r="G309" s="35" t="s">
        <v>131</v>
      </c>
    </row>
    <row r="310" spans="1:7" ht="15">
      <c r="A310" s="35" t="s">
        <v>881</v>
      </c>
      <c r="B310" s="35" t="s">
        <v>411</v>
      </c>
      <c r="C310" s="35" t="s">
        <v>418</v>
      </c>
      <c r="D310" s="35" t="s">
        <v>131</v>
      </c>
      <c r="E310" s="35" t="s">
        <v>131</v>
      </c>
      <c r="F310" s="35" t="s">
        <v>418</v>
      </c>
      <c r="G310" s="35" t="s">
        <v>131</v>
      </c>
    </row>
    <row r="311" spans="1:7" ht="15">
      <c r="A311" s="35" t="s">
        <v>882</v>
      </c>
      <c r="B311" s="35" t="s">
        <v>411</v>
      </c>
      <c r="C311" s="35" t="s">
        <v>419</v>
      </c>
      <c r="D311" s="35" t="s">
        <v>131</v>
      </c>
      <c r="E311" s="35" t="s">
        <v>131</v>
      </c>
      <c r="F311" s="35" t="s">
        <v>419</v>
      </c>
      <c r="G311" s="35" t="s">
        <v>131</v>
      </c>
    </row>
    <row r="312" spans="1:7" ht="15">
      <c r="A312" s="35" t="s">
        <v>883</v>
      </c>
      <c r="B312" s="35" t="s">
        <v>411</v>
      </c>
      <c r="C312" s="35" t="s">
        <v>420</v>
      </c>
      <c r="D312" s="35" t="s">
        <v>131</v>
      </c>
      <c r="E312" s="35" t="s">
        <v>131</v>
      </c>
      <c r="F312" s="35" t="s">
        <v>420</v>
      </c>
      <c r="G312" s="35" t="s">
        <v>131</v>
      </c>
    </row>
    <row r="313" spans="1:7" ht="15">
      <c r="A313" s="35" t="s">
        <v>884</v>
      </c>
      <c r="B313" s="35" t="s">
        <v>411</v>
      </c>
      <c r="C313" s="35" t="s">
        <v>421</v>
      </c>
      <c r="D313" s="35" t="s">
        <v>131</v>
      </c>
      <c r="E313" s="35" t="s">
        <v>131</v>
      </c>
      <c r="F313" s="35" t="s">
        <v>421</v>
      </c>
      <c r="G313" s="35" t="s">
        <v>131</v>
      </c>
    </row>
    <row r="314" spans="1:7" ht="15">
      <c r="A314" s="35" t="s">
        <v>885</v>
      </c>
      <c r="B314" s="35" t="s">
        <v>411</v>
      </c>
      <c r="C314" s="35" t="s">
        <v>422</v>
      </c>
      <c r="D314" s="35" t="s">
        <v>131</v>
      </c>
      <c r="E314" s="35" t="s">
        <v>131</v>
      </c>
      <c r="F314" s="35" t="s">
        <v>422</v>
      </c>
      <c r="G314" s="35" t="s">
        <v>131</v>
      </c>
    </row>
    <row r="315" spans="1:7" ht="15">
      <c r="A315" s="35" t="s">
        <v>886</v>
      </c>
      <c r="B315" s="35" t="s">
        <v>411</v>
      </c>
      <c r="C315" s="35" t="s">
        <v>423</v>
      </c>
      <c r="D315" s="35" t="s">
        <v>131</v>
      </c>
      <c r="E315" s="35" t="s">
        <v>131</v>
      </c>
      <c r="F315" s="35" t="s">
        <v>423</v>
      </c>
      <c r="G315" s="35" t="s">
        <v>131</v>
      </c>
    </row>
    <row r="316" spans="1:7" ht="15">
      <c r="A316" s="35" t="s">
        <v>887</v>
      </c>
      <c r="B316" s="35" t="s">
        <v>411</v>
      </c>
      <c r="C316" s="35" t="s">
        <v>424</v>
      </c>
      <c r="D316" s="35" t="s">
        <v>131</v>
      </c>
      <c r="E316" s="35" t="s">
        <v>131</v>
      </c>
      <c r="F316" s="35" t="s">
        <v>424</v>
      </c>
      <c r="G316" s="35" t="s">
        <v>131</v>
      </c>
    </row>
    <row r="317" spans="1:7" ht="15">
      <c r="A317" s="35" t="s">
        <v>888</v>
      </c>
      <c r="B317" s="35" t="s">
        <v>411</v>
      </c>
      <c r="C317" s="35" t="s">
        <v>322</v>
      </c>
      <c r="D317" s="35" t="s">
        <v>131</v>
      </c>
      <c r="E317" s="35" t="s">
        <v>131</v>
      </c>
      <c r="F317" s="35" t="s">
        <v>322</v>
      </c>
      <c r="G317" s="35" t="s">
        <v>131</v>
      </c>
    </row>
    <row r="318" spans="1:7" ht="15">
      <c r="A318" s="35" t="s">
        <v>889</v>
      </c>
      <c r="B318" s="35" t="s">
        <v>411</v>
      </c>
      <c r="C318" s="35" t="s">
        <v>351</v>
      </c>
      <c r="D318" s="35" t="s">
        <v>131</v>
      </c>
      <c r="E318" s="35" t="s">
        <v>131</v>
      </c>
      <c r="F318" s="35" t="s">
        <v>351</v>
      </c>
      <c r="G318" s="35" t="s">
        <v>131</v>
      </c>
    </row>
    <row r="319" spans="1:7" ht="30">
      <c r="A319" s="35" t="s">
        <v>890</v>
      </c>
      <c r="B319" s="35" t="s">
        <v>411</v>
      </c>
      <c r="C319" s="35" t="s">
        <v>425</v>
      </c>
      <c r="D319" s="35" t="s">
        <v>131</v>
      </c>
      <c r="E319" s="35" t="s">
        <v>131</v>
      </c>
      <c r="F319" s="35" t="s">
        <v>425</v>
      </c>
      <c r="G319" s="35" t="s">
        <v>131</v>
      </c>
    </row>
    <row r="320" spans="1:7" ht="45">
      <c r="A320" s="35" t="s">
        <v>891</v>
      </c>
      <c r="B320" s="35" t="s">
        <v>426</v>
      </c>
      <c r="C320" s="35" t="s">
        <v>427</v>
      </c>
      <c r="D320" s="35" t="s">
        <v>131</v>
      </c>
      <c r="E320" s="35" t="s">
        <v>131</v>
      </c>
      <c r="F320" s="35" t="s">
        <v>427</v>
      </c>
      <c r="G320" s="35" t="s">
        <v>131</v>
      </c>
    </row>
    <row r="321" spans="1:7" ht="30">
      <c r="A321" s="35" t="s">
        <v>892</v>
      </c>
      <c r="B321" s="35" t="s">
        <v>426</v>
      </c>
      <c r="C321" s="35" t="s">
        <v>342</v>
      </c>
      <c r="D321" s="35" t="s">
        <v>131</v>
      </c>
      <c r="E321" s="35" t="s">
        <v>131</v>
      </c>
      <c r="F321" s="35" t="s">
        <v>342</v>
      </c>
      <c r="G321" s="35" t="s">
        <v>131</v>
      </c>
    </row>
    <row r="322" spans="1:7" ht="30">
      <c r="A322" s="35" t="s">
        <v>893</v>
      </c>
      <c r="B322" s="35" t="s">
        <v>426</v>
      </c>
      <c r="C322" s="35" t="s">
        <v>428</v>
      </c>
      <c r="D322" s="35" t="s">
        <v>131</v>
      </c>
      <c r="E322" s="35" t="s">
        <v>131</v>
      </c>
      <c r="F322" s="35" t="s">
        <v>428</v>
      </c>
      <c r="G322" s="35" t="s">
        <v>131</v>
      </c>
    </row>
    <row r="323" spans="1:7" ht="30">
      <c r="A323" s="35" t="s">
        <v>894</v>
      </c>
      <c r="B323" s="35" t="s">
        <v>426</v>
      </c>
      <c r="C323" s="35" t="s">
        <v>218</v>
      </c>
      <c r="D323" s="35" t="s">
        <v>131</v>
      </c>
      <c r="E323" s="35" t="s">
        <v>131</v>
      </c>
      <c r="F323" s="35" t="s">
        <v>218</v>
      </c>
      <c r="G323" s="35" t="s">
        <v>131</v>
      </c>
    </row>
    <row r="324" spans="1:7" ht="30">
      <c r="A324" s="35" t="s">
        <v>895</v>
      </c>
      <c r="B324" s="35" t="s">
        <v>426</v>
      </c>
      <c r="C324" s="35" t="s">
        <v>429</v>
      </c>
      <c r="D324" s="35" t="s">
        <v>131</v>
      </c>
      <c r="E324" s="35" t="s">
        <v>131</v>
      </c>
      <c r="F324" s="35" t="s">
        <v>429</v>
      </c>
      <c r="G324" s="35" t="s">
        <v>131</v>
      </c>
    </row>
    <row r="325" spans="1:7" ht="30">
      <c r="A325" s="35" t="s">
        <v>896</v>
      </c>
      <c r="B325" s="35" t="s">
        <v>426</v>
      </c>
      <c r="C325" s="35" t="s">
        <v>430</v>
      </c>
      <c r="D325" s="35" t="s">
        <v>131</v>
      </c>
      <c r="E325" s="35" t="s">
        <v>131</v>
      </c>
      <c r="F325" s="35" t="s">
        <v>430</v>
      </c>
      <c r="G325" s="35" t="s">
        <v>131</v>
      </c>
    </row>
    <row r="326" spans="1:7" ht="30">
      <c r="A326" s="35" t="s">
        <v>897</v>
      </c>
      <c r="B326" s="35" t="s">
        <v>426</v>
      </c>
      <c r="C326" s="35" t="s">
        <v>431</v>
      </c>
      <c r="D326" s="35" t="s">
        <v>131</v>
      </c>
      <c r="E326" s="35" t="s">
        <v>131</v>
      </c>
      <c r="F326" s="35" t="s">
        <v>431</v>
      </c>
      <c r="G326" s="35" t="s">
        <v>131</v>
      </c>
    </row>
    <row r="327" spans="1:7" ht="30">
      <c r="A327" s="35" t="s">
        <v>898</v>
      </c>
      <c r="B327" s="35" t="s">
        <v>426</v>
      </c>
      <c r="C327" s="35" t="s">
        <v>432</v>
      </c>
      <c r="D327" s="35" t="s">
        <v>131</v>
      </c>
      <c r="E327" s="35" t="s">
        <v>131</v>
      </c>
      <c r="F327" s="35" t="s">
        <v>432</v>
      </c>
      <c r="G327" s="35" t="s">
        <v>131</v>
      </c>
    </row>
    <row r="328" spans="1:7" ht="30">
      <c r="A328" s="35" t="s">
        <v>899</v>
      </c>
      <c r="B328" s="35" t="s">
        <v>426</v>
      </c>
      <c r="C328" s="35" t="s">
        <v>285</v>
      </c>
      <c r="D328" s="35" t="s">
        <v>131</v>
      </c>
      <c r="E328" s="35" t="s">
        <v>131</v>
      </c>
      <c r="F328" s="35" t="s">
        <v>285</v>
      </c>
      <c r="G328" s="35" t="s">
        <v>131</v>
      </c>
    </row>
    <row r="329" spans="1:7" ht="45">
      <c r="A329" s="35" t="s">
        <v>900</v>
      </c>
      <c r="B329" s="35" t="s">
        <v>426</v>
      </c>
      <c r="C329" s="35" t="s">
        <v>343</v>
      </c>
      <c r="D329" s="35" t="s">
        <v>131</v>
      </c>
      <c r="E329" s="35" t="s">
        <v>131</v>
      </c>
      <c r="F329" s="35" t="s">
        <v>343</v>
      </c>
      <c r="G329" s="35" t="s">
        <v>131</v>
      </c>
    </row>
    <row r="330" spans="1:7" ht="45">
      <c r="A330" s="35" t="s">
        <v>901</v>
      </c>
      <c r="B330" s="35" t="s">
        <v>426</v>
      </c>
      <c r="C330" s="35" t="s">
        <v>389</v>
      </c>
      <c r="D330" s="35" t="s">
        <v>131</v>
      </c>
      <c r="E330" s="35" t="s">
        <v>131</v>
      </c>
      <c r="F330" s="35" t="s">
        <v>389</v>
      </c>
      <c r="G330" s="35" t="s">
        <v>131</v>
      </c>
    </row>
    <row r="331" spans="1:7" ht="30">
      <c r="A331" s="35" t="s">
        <v>902</v>
      </c>
      <c r="B331" s="35" t="s">
        <v>426</v>
      </c>
      <c r="C331" s="35" t="s">
        <v>338</v>
      </c>
      <c r="D331" s="35" t="s">
        <v>131</v>
      </c>
      <c r="E331" s="35" t="s">
        <v>131</v>
      </c>
      <c r="F331" s="35" t="s">
        <v>338</v>
      </c>
      <c r="G331" s="35" t="s">
        <v>131</v>
      </c>
    </row>
    <row r="332" spans="1:7" ht="45">
      <c r="A332" s="35" t="s">
        <v>903</v>
      </c>
      <c r="B332" s="35" t="s">
        <v>426</v>
      </c>
      <c r="C332" s="35" t="s">
        <v>403</v>
      </c>
      <c r="D332" s="35" t="s">
        <v>131</v>
      </c>
      <c r="E332" s="35" t="s">
        <v>131</v>
      </c>
      <c r="F332" s="35" t="s">
        <v>403</v>
      </c>
      <c r="G332" s="35" t="s">
        <v>131</v>
      </c>
    </row>
    <row r="333" spans="1:7" ht="30">
      <c r="A333" s="35" t="s">
        <v>904</v>
      </c>
      <c r="B333" s="35" t="s">
        <v>426</v>
      </c>
      <c r="C333" s="35" t="s">
        <v>322</v>
      </c>
      <c r="D333" s="35" t="s">
        <v>131</v>
      </c>
      <c r="E333" s="35" t="s">
        <v>131</v>
      </c>
      <c r="F333" s="35" t="s">
        <v>322</v>
      </c>
      <c r="G333" s="35" t="s">
        <v>131</v>
      </c>
    </row>
    <row r="334" spans="1:7" ht="45">
      <c r="A334" s="35" t="s">
        <v>905</v>
      </c>
      <c r="B334" s="35" t="s">
        <v>433</v>
      </c>
      <c r="C334" s="35" t="s">
        <v>434</v>
      </c>
      <c r="D334" s="35" t="s">
        <v>131</v>
      </c>
      <c r="E334" s="35" t="s">
        <v>131</v>
      </c>
      <c r="F334" s="35" t="s">
        <v>434</v>
      </c>
      <c r="G334" s="35" t="s">
        <v>131</v>
      </c>
    </row>
    <row r="335" spans="1:7" ht="15">
      <c r="A335" s="35" t="s">
        <v>906</v>
      </c>
      <c r="B335" s="35" t="s">
        <v>433</v>
      </c>
      <c r="C335" s="35" t="s">
        <v>435</v>
      </c>
      <c r="D335" s="35" t="s">
        <v>131</v>
      </c>
      <c r="E335" s="35" t="s">
        <v>131</v>
      </c>
      <c r="F335" s="35" t="s">
        <v>435</v>
      </c>
      <c r="G335" s="35" t="s">
        <v>131</v>
      </c>
    </row>
    <row r="336" spans="1:7" ht="15">
      <c r="A336" s="35" t="s">
        <v>907</v>
      </c>
      <c r="B336" s="35" t="s">
        <v>433</v>
      </c>
      <c r="C336" s="35" t="s">
        <v>436</v>
      </c>
      <c r="D336" s="35" t="s">
        <v>131</v>
      </c>
      <c r="E336" s="35" t="s">
        <v>131</v>
      </c>
      <c r="F336" s="35" t="s">
        <v>436</v>
      </c>
      <c r="G336" s="35" t="s">
        <v>131</v>
      </c>
    </row>
    <row r="337" spans="1:7" ht="15">
      <c r="A337" s="35" t="s">
        <v>908</v>
      </c>
      <c r="B337" s="35" t="s">
        <v>433</v>
      </c>
      <c r="C337" s="35" t="s">
        <v>437</v>
      </c>
      <c r="D337" s="35" t="s">
        <v>131</v>
      </c>
      <c r="E337" s="35" t="s">
        <v>131</v>
      </c>
      <c r="F337" s="35" t="s">
        <v>437</v>
      </c>
      <c r="G337" s="35" t="s">
        <v>131</v>
      </c>
    </row>
    <row r="338" spans="1:7" ht="15">
      <c r="A338" s="35" t="s">
        <v>909</v>
      </c>
      <c r="B338" s="35" t="s">
        <v>433</v>
      </c>
      <c r="C338" s="35" t="s">
        <v>353</v>
      </c>
      <c r="D338" s="35" t="s">
        <v>131</v>
      </c>
      <c r="E338" s="35" t="s">
        <v>131</v>
      </c>
      <c r="F338" s="35" t="s">
        <v>353</v>
      </c>
      <c r="G338" s="35" t="s">
        <v>131</v>
      </c>
    </row>
    <row r="339" spans="1:7" ht="15">
      <c r="A339" s="35" t="s">
        <v>910</v>
      </c>
      <c r="B339" s="35" t="s">
        <v>433</v>
      </c>
      <c r="C339" s="35" t="s">
        <v>438</v>
      </c>
      <c r="D339" s="35" t="s">
        <v>131</v>
      </c>
      <c r="E339" s="35" t="s">
        <v>131</v>
      </c>
      <c r="F339" s="35" t="s">
        <v>438</v>
      </c>
      <c r="G339" s="35" t="s">
        <v>131</v>
      </c>
    </row>
    <row r="340" spans="1:7" ht="15">
      <c r="A340" s="35" t="s">
        <v>911</v>
      </c>
      <c r="B340" s="35" t="s">
        <v>439</v>
      </c>
      <c r="C340" s="35" t="s">
        <v>406</v>
      </c>
      <c r="D340" s="35" t="s">
        <v>131</v>
      </c>
      <c r="E340" s="35" t="s">
        <v>131</v>
      </c>
      <c r="F340" s="35" t="s">
        <v>406</v>
      </c>
      <c r="G340" s="35" t="s">
        <v>131</v>
      </c>
    </row>
    <row r="341" spans="1:7" ht="30">
      <c r="A341" s="35" t="s">
        <v>912</v>
      </c>
      <c r="B341" s="35" t="s">
        <v>439</v>
      </c>
      <c r="C341" s="35" t="s">
        <v>440</v>
      </c>
      <c r="D341" s="35" t="s">
        <v>131</v>
      </c>
      <c r="E341" s="35" t="s">
        <v>131</v>
      </c>
      <c r="F341" s="35" t="s">
        <v>440</v>
      </c>
      <c r="G341" s="35" t="s">
        <v>131</v>
      </c>
    </row>
    <row r="342" spans="1:7" ht="30">
      <c r="A342" s="35" t="s">
        <v>913</v>
      </c>
      <c r="B342" s="35" t="s">
        <v>439</v>
      </c>
      <c r="C342" s="35" t="s">
        <v>441</v>
      </c>
      <c r="D342" s="35" t="s">
        <v>131</v>
      </c>
      <c r="E342" s="35" t="s">
        <v>131</v>
      </c>
      <c r="F342" s="35" t="s">
        <v>441</v>
      </c>
      <c r="G342" s="35" t="s">
        <v>131</v>
      </c>
    </row>
    <row r="343" spans="1:7" ht="15">
      <c r="A343" s="35" t="s">
        <v>914</v>
      </c>
      <c r="B343" s="35" t="s">
        <v>439</v>
      </c>
      <c r="C343" s="35" t="s">
        <v>376</v>
      </c>
      <c r="D343" s="35" t="s">
        <v>131</v>
      </c>
      <c r="E343" s="35" t="s">
        <v>131</v>
      </c>
      <c r="F343" s="35" t="s">
        <v>376</v>
      </c>
      <c r="G343" s="35" t="s">
        <v>131</v>
      </c>
    </row>
    <row r="344" spans="1:7" ht="15">
      <c r="A344" s="35" t="s">
        <v>915</v>
      </c>
      <c r="B344" s="35" t="s">
        <v>439</v>
      </c>
      <c r="C344" s="35" t="s">
        <v>377</v>
      </c>
      <c r="D344" s="35" t="s">
        <v>131</v>
      </c>
      <c r="E344" s="35" t="s">
        <v>131</v>
      </c>
      <c r="F344" s="35" t="s">
        <v>377</v>
      </c>
      <c r="G344" s="35" t="s">
        <v>131</v>
      </c>
    </row>
    <row r="345" spans="1:7" ht="30">
      <c r="A345" s="35" t="s">
        <v>916</v>
      </c>
      <c r="B345" s="35" t="s">
        <v>439</v>
      </c>
      <c r="C345" s="35" t="s">
        <v>442</v>
      </c>
      <c r="D345" s="35" t="s">
        <v>131</v>
      </c>
      <c r="E345" s="35" t="s">
        <v>131</v>
      </c>
      <c r="F345" s="35" t="s">
        <v>442</v>
      </c>
      <c r="G345" s="35" t="s">
        <v>131</v>
      </c>
    </row>
    <row r="346" spans="1:7" ht="15">
      <c r="A346" s="35" t="s">
        <v>917</v>
      </c>
      <c r="B346" s="35" t="s">
        <v>439</v>
      </c>
      <c r="C346" s="35" t="s">
        <v>443</v>
      </c>
      <c r="D346" s="35" t="s">
        <v>131</v>
      </c>
      <c r="E346" s="35" t="s">
        <v>131</v>
      </c>
      <c r="F346" s="35" t="s">
        <v>443</v>
      </c>
      <c r="G346" s="35" t="s">
        <v>131</v>
      </c>
    </row>
    <row r="347" spans="1:7" ht="15">
      <c r="A347" s="35" t="s">
        <v>918</v>
      </c>
      <c r="B347" s="35" t="s">
        <v>439</v>
      </c>
      <c r="C347" s="35" t="s">
        <v>383</v>
      </c>
      <c r="D347" s="35" t="s">
        <v>131</v>
      </c>
      <c r="E347" s="35" t="s">
        <v>131</v>
      </c>
      <c r="F347" s="35" t="s">
        <v>383</v>
      </c>
      <c r="G347" s="35" t="s">
        <v>131</v>
      </c>
    </row>
    <row r="348" spans="1:7" ht="15">
      <c r="A348" s="35" t="s">
        <v>919</v>
      </c>
      <c r="B348" s="35" t="s">
        <v>439</v>
      </c>
      <c r="C348" s="35" t="s">
        <v>430</v>
      </c>
      <c r="D348" s="35" t="s">
        <v>131</v>
      </c>
      <c r="E348" s="35" t="s">
        <v>131</v>
      </c>
      <c r="F348" s="35" t="s">
        <v>430</v>
      </c>
      <c r="G348" s="35" t="s">
        <v>131</v>
      </c>
    </row>
    <row r="349" spans="1:7" ht="15">
      <c r="A349" s="35" t="s">
        <v>920</v>
      </c>
      <c r="B349" s="35" t="s">
        <v>439</v>
      </c>
      <c r="C349" s="35" t="s">
        <v>431</v>
      </c>
      <c r="D349" s="35" t="s">
        <v>131</v>
      </c>
      <c r="E349" s="35" t="s">
        <v>131</v>
      </c>
      <c r="F349" s="35" t="s">
        <v>431</v>
      </c>
      <c r="G349" s="35" t="s">
        <v>131</v>
      </c>
    </row>
    <row r="350" spans="1:7" ht="30">
      <c r="A350" s="35" t="s">
        <v>921</v>
      </c>
      <c r="B350" s="35" t="s">
        <v>439</v>
      </c>
      <c r="C350" s="35" t="s">
        <v>444</v>
      </c>
      <c r="D350" s="35" t="s">
        <v>131</v>
      </c>
      <c r="E350" s="35" t="s">
        <v>131</v>
      </c>
      <c r="F350" s="35" t="s">
        <v>444</v>
      </c>
      <c r="G350" s="35" t="s">
        <v>131</v>
      </c>
    </row>
    <row r="351" spans="1:7" ht="15">
      <c r="A351" s="35" t="s">
        <v>922</v>
      </c>
      <c r="B351" s="35" t="s">
        <v>439</v>
      </c>
      <c r="C351" s="35" t="s">
        <v>322</v>
      </c>
      <c r="D351" s="35" t="s">
        <v>131</v>
      </c>
      <c r="E351" s="35" t="s">
        <v>131</v>
      </c>
      <c r="F351" s="35" t="s">
        <v>322</v>
      </c>
      <c r="G351" s="35" t="s">
        <v>131</v>
      </c>
    </row>
    <row r="352" spans="1:7" ht="15">
      <c r="A352" s="35" t="s">
        <v>923</v>
      </c>
      <c r="B352" s="35" t="s">
        <v>445</v>
      </c>
      <c r="C352" s="35" t="s">
        <v>359</v>
      </c>
      <c r="D352" s="35" t="s">
        <v>131</v>
      </c>
      <c r="E352" s="35" t="s">
        <v>131</v>
      </c>
      <c r="F352" s="35" t="s">
        <v>359</v>
      </c>
      <c r="G352" s="35" t="s">
        <v>131</v>
      </c>
    </row>
    <row r="353" spans="1:7" ht="15">
      <c r="A353" s="35" t="s">
        <v>924</v>
      </c>
      <c r="B353" s="35" t="s">
        <v>445</v>
      </c>
      <c r="C353" s="35" t="s">
        <v>359</v>
      </c>
      <c r="D353" s="35" t="s">
        <v>131</v>
      </c>
      <c r="E353" s="35" t="s">
        <v>131</v>
      </c>
      <c r="F353" s="35" t="s">
        <v>359</v>
      </c>
      <c r="G353" s="35" t="s">
        <v>131</v>
      </c>
    </row>
    <row r="354" spans="1:7" ht="15">
      <c r="A354" s="35" t="s">
        <v>925</v>
      </c>
      <c r="B354" s="35" t="s">
        <v>445</v>
      </c>
      <c r="C354" s="35" t="s">
        <v>446</v>
      </c>
      <c r="D354" s="35" t="s">
        <v>131</v>
      </c>
      <c r="E354" s="35" t="s">
        <v>131</v>
      </c>
      <c r="F354" s="35" t="s">
        <v>446</v>
      </c>
      <c r="G354" s="35" t="s">
        <v>131</v>
      </c>
    </row>
    <row r="355" spans="1:7" ht="30">
      <c r="A355" s="35" t="s">
        <v>926</v>
      </c>
      <c r="B355" s="35" t="s">
        <v>445</v>
      </c>
      <c r="C355" s="35" t="s">
        <v>447</v>
      </c>
      <c r="D355" s="35" t="s">
        <v>131</v>
      </c>
      <c r="E355" s="35" t="s">
        <v>131</v>
      </c>
      <c r="F355" s="35" t="s">
        <v>447</v>
      </c>
      <c r="G355" s="35" t="s">
        <v>131</v>
      </c>
    </row>
    <row r="356" spans="1:7" ht="30">
      <c r="A356" s="35" t="s">
        <v>927</v>
      </c>
      <c r="B356" s="35" t="s">
        <v>457</v>
      </c>
      <c r="C356" s="35" t="s">
        <v>458</v>
      </c>
      <c r="D356" s="35" t="s">
        <v>131</v>
      </c>
      <c r="E356" s="35" t="s">
        <v>131</v>
      </c>
      <c r="F356" s="35" t="s">
        <v>458</v>
      </c>
      <c r="G356" s="35" t="s">
        <v>131</v>
      </c>
    </row>
    <row r="357" spans="1:7" ht="15">
      <c r="A357" s="35" t="s">
        <v>928</v>
      </c>
      <c r="B357" s="35" t="s">
        <v>457</v>
      </c>
      <c r="C357" s="35" t="s">
        <v>459</v>
      </c>
      <c r="D357" s="35" t="s">
        <v>131</v>
      </c>
      <c r="E357" s="35" t="s">
        <v>131</v>
      </c>
      <c r="F357" s="35" t="s">
        <v>459</v>
      </c>
      <c r="G357" s="35" t="s">
        <v>131</v>
      </c>
    </row>
    <row r="358" spans="1:7" ht="15">
      <c r="A358" s="35" t="s">
        <v>929</v>
      </c>
      <c r="B358" s="35" t="s">
        <v>457</v>
      </c>
      <c r="C358" s="35" t="s">
        <v>376</v>
      </c>
      <c r="D358" s="35" t="s">
        <v>131</v>
      </c>
      <c r="E358" s="35" t="s">
        <v>131</v>
      </c>
      <c r="F358" s="35" t="s">
        <v>376</v>
      </c>
      <c r="G358" s="35" t="s">
        <v>131</v>
      </c>
    </row>
    <row r="359" spans="1:7" ht="15">
      <c r="A359" s="35" t="s">
        <v>930</v>
      </c>
      <c r="B359" s="35" t="s">
        <v>457</v>
      </c>
      <c r="C359" s="35" t="s">
        <v>460</v>
      </c>
      <c r="D359" s="35" t="s">
        <v>131</v>
      </c>
      <c r="E359" s="35" t="s">
        <v>131</v>
      </c>
      <c r="F359" s="35" t="s">
        <v>460</v>
      </c>
      <c r="G359" s="35" t="s">
        <v>131</v>
      </c>
    </row>
    <row r="360" spans="1:7" ht="15">
      <c r="A360" s="35" t="s">
        <v>931</v>
      </c>
      <c r="B360" s="35" t="s">
        <v>457</v>
      </c>
      <c r="C360" s="35" t="s">
        <v>461</v>
      </c>
      <c r="D360" s="35" t="s">
        <v>131</v>
      </c>
      <c r="E360" s="35" t="s">
        <v>131</v>
      </c>
      <c r="F360" s="35" t="s">
        <v>461</v>
      </c>
      <c r="G360" s="35" t="s">
        <v>131</v>
      </c>
    </row>
    <row r="361" spans="1:7" ht="15">
      <c r="A361" s="35" t="s">
        <v>932</v>
      </c>
      <c r="B361" s="35" t="s">
        <v>457</v>
      </c>
      <c r="C361" s="35" t="s">
        <v>462</v>
      </c>
      <c r="D361" s="35" t="s">
        <v>131</v>
      </c>
      <c r="E361" s="35" t="s">
        <v>131</v>
      </c>
      <c r="F361" s="35" t="s">
        <v>462</v>
      </c>
      <c r="G361" s="35" t="s">
        <v>131</v>
      </c>
    </row>
    <row r="362" spans="1:7" ht="15">
      <c r="A362" s="35" t="s">
        <v>933</v>
      </c>
      <c r="B362" s="35" t="s">
        <v>457</v>
      </c>
      <c r="C362" s="35" t="s">
        <v>463</v>
      </c>
      <c r="D362" s="35" t="s">
        <v>131</v>
      </c>
      <c r="E362" s="35" t="s">
        <v>131</v>
      </c>
      <c r="F362" s="35" t="s">
        <v>463</v>
      </c>
      <c r="G362" s="35" t="s">
        <v>131</v>
      </c>
    </row>
    <row r="363" spans="1:7" ht="15">
      <c r="A363" s="35" t="s">
        <v>934</v>
      </c>
      <c r="B363" s="35" t="s">
        <v>457</v>
      </c>
      <c r="C363" s="35" t="s">
        <v>464</v>
      </c>
      <c r="D363" s="35" t="s">
        <v>131</v>
      </c>
      <c r="E363" s="35" t="s">
        <v>131</v>
      </c>
      <c r="F363" s="35" t="s">
        <v>464</v>
      </c>
      <c r="G363" s="35" t="s">
        <v>131</v>
      </c>
    </row>
    <row r="364" spans="1:7" ht="90">
      <c r="A364" s="35" t="s">
        <v>935</v>
      </c>
      <c r="B364" s="35" t="s">
        <v>457</v>
      </c>
      <c r="C364" s="35" t="s">
        <v>465</v>
      </c>
      <c r="D364" s="35" t="s">
        <v>131</v>
      </c>
      <c r="E364" s="35" t="s">
        <v>131</v>
      </c>
      <c r="F364" s="35" t="s">
        <v>465</v>
      </c>
      <c r="G364" s="35" t="s">
        <v>131</v>
      </c>
    </row>
    <row r="365" spans="1:7" ht="15">
      <c r="A365" s="35" t="s">
        <v>936</v>
      </c>
      <c r="B365" s="35" t="s">
        <v>457</v>
      </c>
      <c r="C365" s="35" t="s">
        <v>466</v>
      </c>
      <c r="D365" s="35" t="s">
        <v>131</v>
      </c>
      <c r="E365" s="35" t="s">
        <v>131</v>
      </c>
      <c r="F365" s="35" t="s">
        <v>466</v>
      </c>
      <c r="G365" s="35" t="s">
        <v>131</v>
      </c>
    </row>
    <row r="366" spans="1:7" ht="30">
      <c r="A366" s="35" t="s">
        <v>937</v>
      </c>
      <c r="B366" s="35" t="s">
        <v>457</v>
      </c>
      <c r="C366" s="35" t="s">
        <v>467</v>
      </c>
      <c r="D366" s="35" t="s">
        <v>131</v>
      </c>
      <c r="E366" s="35" t="s">
        <v>131</v>
      </c>
      <c r="F366" s="35" t="s">
        <v>467</v>
      </c>
      <c r="G366" s="35" t="s">
        <v>131</v>
      </c>
    </row>
    <row r="367" spans="1:7" ht="15">
      <c r="A367" s="35" t="s">
        <v>938</v>
      </c>
      <c r="B367" s="35" t="s">
        <v>457</v>
      </c>
      <c r="C367" s="35" t="s">
        <v>431</v>
      </c>
      <c r="D367" s="35" t="s">
        <v>131</v>
      </c>
      <c r="E367" s="35" t="s">
        <v>131</v>
      </c>
      <c r="F367" s="35" t="s">
        <v>431</v>
      </c>
      <c r="G367" s="35" t="s">
        <v>131</v>
      </c>
    </row>
    <row r="368" spans="1:7" ht="15">
      <c r="A368" s="35" t="s">
        <v>939</v>
      </c>
      <c r="B368" s="35" t="s">
        <v>457</v>
      </c>
      <c r="C368" s="35" t="s">
        <v>468</v>
      </c>
      <c r="D368" s="35" t="s">
        <v>131</v>
      </c>
      <c r="E368" s="35" t="s">
        <v>131</v>
      </c>
      <c r="F368" s="35" t="s">
        <v>468</v>
      </c>
      <c r="G368" s="35" t="s">
        <v>131</v>
      </c>
    </row>
    <row r="369" spans="1:7" ht="15">
      <c r="A369" s="35" t="s">
        <v>940</v>
      </c>
      <c r="B369" s="35" t="s">
        <v>457</v>
      </c>
      <c r="C369" s="35" t="s">
        <v>469</v>
      </c>
      <c r="D369" s="35" t="s">
        <v>131</v>
      </c>
      <c r="E369" s="35" t="s">
        <v>131</v>
      </c>
      <c r="F369" s="35" t="s">
        <v>469</v>
      </c>
      <c r="G369" s="35" t="s">
        <v>131</v>
      </c>
    </row>
    <row r="370" spans="1:7" ht="30">
      <c r="A370" s="35" t="s">
        <v>941</v>
      </c>
      <c r="B370" s="35" t="s">
        <v>457</v>
      </c>
      <c r="C370" s="35" t="s">
        <v>470</v>
      </c>
      <c r="D370" s="35" t="s">
        <v>131</v>
      </c>
      <c r="E370" s="35" t="s">
        <v>131</v>
      </c>
      <c r="F370" s="35" t="s">
        <v>470</v>
      </c>
      <c r="G370" s="35" t="s">
        <v>131</v>
      </c>
    </row>
    <row r="371" spans="1:7" ht="15">
      <c r="A371" s="35" t="s">
        <v>942</v>
      </c>
      <c r="B371" s="35" t="s">
        <v>457</v>
      </c>
      <c r="C371" s="35" t="s">
        <v>471</v>
      </c>
      <c r="D371" s="35" t="s">
        <v>131</v>
      </c>
      <c r="E371" s="35" t="s">
        <v>131</v>
      </c>
      <c r="F371" s="35" t="s">
        <v>471</v>
      </c>
      <c r="G371" s="35" t="s">
        <v>131</v>
      </c>
    </row>
    <row r="372" spans="1:7" ht="15">
      <c r="A372" s="35" t="s">
        <v>943</v>
      </c>
      <c r="B372" s="35" t="s">
        <v>457</v>
      </c>
      <c r="C372" s="35" t="s">
        <v>472</v>
      </c>
      <c r="D372" s="35" t="s">
        <v>131</v>
      </c>
      <c r="E372" s="35" t="s">
        <v>131</v>
      </c>
      <c r="F372" s="35" t="s">
        <v>472</v>
      </c>
      <c r="G372" s="35" t="s">
        <v>131</v>
      </c>
    </row>
    <row r="373" spans="1:7" ht="30">
      <c r="A373" s="35" t="s">
        <v>944</v>
      </c>
      <c r="B373" s="35" t="s">
        <v>457</v>
      </c>
      <c r="C373" s="35" t="s">
        <v>473</v>
      </c>
      <c r="D373" s="35" t="s">
        <v>131</v>
      </c>
      <c r="E373" s="35" t="s">
        <v>131</v>
      </c>
      <c r="F373" s="35" t="s">
        <v>473</v>
      </c>
      <c r="G373" s="35" t="s">
        <v>131</v>
      </c>
    </row>
    <row r="374" spans="1:7" ht="15">
      <c r="A374" s="35" t="s">
        <v>945</v>
      </c>
      <c r="B374" s="35" t="s">
        <v>457</v>
      </c>
      <c r="C374" s="35" t="s">
        <v>474</v>
      </c>
      <c r="D374" s="35" t="s">
        <v>131</v>
      </c>
      <c r="E374" s="35" t="s">
        <v>131</v>
      </c>
      <c r="F374" s="35" t="s">
        <v>474</v>
      </c>
      <c r="G374" s="35" t="s">
        <v>131</v>
      </c>
    </row>
    <row r="375" spans="1:7" ht="15">
      <c r="A375" s="35" t="s">
        <v>946</v>
      </c>
      <c r="B375" s="35" t="s">
        <v>475</v>
      </c>
      <c r="C375" s="35" t="s">
        <v>476</v>
      </c>
      <c r="D375" s="35" t="s">
        <v>131</v>
      </c>
      <c r="E375" s="35" t="s">
        <v>131</v>
      </c>
      <c r="F375" s="35" t="s">
        <v>476</v>
      </c>
      <c r="G375" s="35" t="s">
        <v>131</v>
      </c>
    </row>
    <row r="376" spans="1:7" ht="15">
      <c r="A376" s="35" t="s">
        <v>947</v>
      </c>
      <c r="B376" s="35" t="s">
        <v>475</v>
      </c>
      <c r="C376" s="35" t="s">
        <v>477</v>
      </c>
      <c r="D376" s="35" t="s">
        <v>131</v>
      </c>
      <c r="E376" s="35" t="s">
        <v>131</v>
      </c>
      <c r="F376" s="35" t="s">
        <v>477</v>
      </c>
      <c r="G376" s="35" t="s">
        <v>131</v>
      </c>
    </row>
    <row r="377" spans="1:7" ht="30">
      <c r="A377" s="35" t="s">
        <v>948</v>
      </c>
      <c r="B377" s="35" t="s">
        <v>475</v>
      </c>
      <c r="C377" s="35" t="s">
        <v>478</v>
      </c>
      <c r="D377" s="35" t="s">
        <v>131</v>
      </c>
      <c r="E377" s="35" t="s">
        <v>131</v>
      </c>
      <c r="F377" s="35" t="s">
        <v>478</v>
      </c>
      <c r="G377" s="35" t="s">
        <v>131</v>
      </c>
    </row>
    <row r="378" spans="1:7" ht="30">
      <c r="A378" s="35" t="s">
        <v>949</v>
      </c>
      <c r="B378" s="35" t="s">
        <v>475</v>
      </c>
      <c r="C378" s="35" t="s">
        <v>479</v>
      </c>
      <c r="D378" s="35" t="s">
        <v>131</v>
      </c>
      <c r="E378" s="35" t="s">
        <v>131</v>
      </c>
      <c r="F378" s="35" t="s">
        <v>479</v>
      </c>
      <c r="G378" s="35" t="s">
        <v>131</v>
      </c>
    </row>
    <row r="379" spans="1:7" ht="30">
      <c r="A379" s="35" t="s">
        <v>950</v>
      </c>
      <c r="B379" s="35" t="s">
        <v>480</v>
      </c>
      <c r="C379" s="35" t="s">
        <v>481</v>
      </c>
      <c r="D379" s="35" t="s">
        <v>131</v>
      </c>
      <c r="E379" s="35" t="s">
        <v>131</v>
      </c>
      <c r="F379" s="35" t="s">
        <v>481</v>
      </c>
      <c r="G379" s="35" t="s">
        <v>131</v>
      </c>
    </row>
    <row r="380" spans="1:7" ht="15">
      <c r="A380" s="35" t="s">
        <v>951</v>
      </c>
      <c r="B380" s="35" t="s">
        <v>480</v>
      </c>
      <c r="C380" s="35" t="s">
        <v>482</v>
      </c>
      <c r="D380" s="35" t="s">
        <v>131</v>
      </c>
      <c r="E380" s="35" t="s">
        <v>131</v>
      </c>
      <c r="F380" s="35" t="s">
        <v>482</v>
      </c>
      <c r="G380" s="35" t="s">
        <v>131</v>
      </c>
    </row>
    <row r="381" spans="1:7" ht="45">
      <c r="A381" s="35" t="s">
        <v>952</v>
      </c>
      <c r="B381" s="35" t="s">
        <v>491</v>
      </c>
      <c r="C381" s="35" t="s">
        <v>492</v>
      </c>
      <c r="D381" s="35" t="s">
        <v>131</v>
      </c>
      <c r="E381" s="35" t="s">
        <v>131</v>
      </c>
      <c r="F381" s="35" t="s">
        <v>492</v>
      </c>
      <c r="G381" s="35" t="s">
        <v>131</v>
      </c>
    </row>
    <row r="382" spans="1:7" ht="30">
      <c r="A382" s="35" t="s">
        <v>953</v>
      </c>
      <c r="B382" s="35" t="s">
        <v>493</v>
      </c>
      <c r="C382" s="35" t="s">
        <v>494</v>
      </c>
      <c r="D382" s="35" t="s">
        <v>131</v>
      </c>
      <c r="E382" s="35" t="s">
        <v>131</v>
      </c>
      <c r="F382" s="35" t="s">
        <v>494</v>
      </c>
      <c r="G382" s="35" t="s">
        <v>131</v>
      </c>
    </row>
    <row r="383" spans="1:7" ht="15">
      <c r="A383" s="35" t="s">
        <v>954</v>
      </c>
      <c r="B383" s="35" t="s">
        <v>493</v>
      </c>
      <c r="C383" s="35" t="s">
        <v>495</v>
      </c>
      <c r="D383" s="35" t="s">
        <v>131</v>
      </c>
      <c r="E383" s="35" t="s">
        <v>131</v>
      </c>
      <c r="F383" s="35" t="s">
        <v>495</v>
      </c>
      <c r="G383" s="35" t="s">
        <v>131</v>
      </c>
    </row>
    <row r="384" spans="1:7" ht="15">
      <c r="A384" s="35" t="s">
        <v>955</v>
      </c>
      <c r="B384" s="35" t="s">
        <v>493</v>
      </c>
      <c r="C384" s="35" t="s">
        <v>496</v>
      </c>
      <c r="D384" s="35" t="s">
        <v>131</v>
      </c>
      <c r="E384" s="35" t="s">
        <v>131</v>
      </c>
      <c r="F384" s="35" t="s">
        <v>496</v>
      </c>
      <c r="G384" s="35" t="s">
        <v>131</v>
      </c>
    </row>
    <row r="385" spans="1:7" ht="30">
      <c r="A385" s="35" t="s">
        <v>956</v>
      </c>
      <c r="B385" s="35" t="s">
        <v>493</v>
      </c>
      <c r="C385" s="35" t="s">
        <v>497</v>
      </c>
      <c r="D385" s="35" t="s">
        <v>131</v>
      </c>
      <c r="E385" s="35" t="s">
        <v>131</v>
      </c>
      <c r="F385" s="35" t="s">
        <v>497</v>
      </c>
      <c r="G385" s="35" t="s">
        <v>131</v>
      </c>
    </row>
    <row r="386" spans="1:7" ht="15">
      <c r="A386" s="35" t="s">
        <v>957</v>
      </c>
      <c r="B386" s="35" t="s">
        <v>493</v>
      </c>
      <c r="C386" s="35" t="s">
        <v>498</v>
      </c>
      <c r="D386" s="35" t="s">
        <v>131</v>
      </c>
      <c r="E386" s="35" t="s">
        <v>131</v>
      </c>
      <c r="F386" s="35" t="s">
        <v>498</v>
      </c>
      <c r="G386" s="35" t="s">
        <v>131</v>
      </c>
    </row>
    <row r="387" spans="1:7" ht="30">
      <c r="A387" s="35" t="s">
        <v>958</v>
      </c>
      <c r="B387" s="35" t="s">
        <v>493</v>
      </c>
      <c r="C387" s="35" t="s">
        <v>499</v>
      </c>
      <c r="D387" s="35" t="s">
        <v>131</v>
      </c>
      <c r="E387" s="35" t="s">
        <v>131</v>
      </c>
      <c r="F387" s="35" t="s">
        <v>499</v>
      </c>
      <c r="G387" s="35" t="s">
        <v>131</v>
      </c>
    </row>
    <row r="388" spans="1:7" ht="30">
      <c r="A388" s="35" t="s">
        <v>959</v>
      </c>
      <c r="B388" s="35" t="s">
        <v>493</v>
      </c>
      <c r="C388" s="35" t="s">
        <v>500</v>
      </c>
      <c r="D388" s="35" t="s">
        <v>131</v>
      </c>
      <c r="E388" s="35" t="s">
        <v>131</v>
      </c>
      <c r="F388" s="35" t="s">
        <v>500</v>
      </c>
      <c r="G388" s="35" t="s">
        <v>131</v>
      </c>
    </row>
    <row r="389" spans="1:7" ht="30">
      <c r="A389" s="35" t="s">
        <v>960</v>
      </c>
      <c r="B389" s="35" t="s">
        <v>501</v>
      </c>
      <c r="C389" s="35" t="s">
        <v>502</v>
      </c>
      <c r="D389" s="35" t="s">
        <v>131</v>
      </c>
      <c r="E389" s="35" t="s">
        <v>131</v>
      </c>
      <c r="F389" s="35" t="s">
        <v>502</v>
      </c>
      <c r="G389" s="35" t="s">
        <v>131</v>
      </c>
    </row>
    <row r="390" spans="1:7" ht="30">
      <c r="A390" s="35" t="s">
        <v>961</v>
      </c>
      <c r="B390" s="35" t="s">
        <v>501</v>
      </c>
      <c r="C390" s="35" t="s">
        <v>503</v>
      </c>
      <c r="D390" s="35" t="s">
        <v>131</v>
      </c>
      <c r="E390" s="35" t="s">
        <v>131</v>
      </c>
      <c r="F390" s="35" t="s">
        <v>503</v>
      </c>
      <c r="G390" s="35" t="s">
        <v>131</v>
      </c>
    </row>
    <row r="391" spans="1:7" ht="15">
      <c r="A391" s="35" t="s">
        <v>962</v>
      </c>
      <c r="B391" s="35" t="s">
        <v>504</v>
      </c>
      <c r="C391" s="35" t="s">
        <v>505</v>
      </c>
      <c r="D391" s="35" t="s">
        <v>131</v>
      </c>
      <c r="E391" s="35" t="s">
        <v>131</v>
      </c>
      <c r="F391" s="35" t="s">
        <v>505</v>
      </c>
      <c r="G391" s="35" t="s">
        <v>131</v>
      </c>
    </row>
    <row r="392" spans="1:7" ht="30">
      <c r="A392" s="35" t="s">
        <v>963</v>
      </c>
      <c r="B392" s="35" t="s">
        <v>504</v>
      </c>
      <c r="C392" s="35" t="s">
        <v>506</v>
      </c>
      <c r="D392" s="35" t="s">
        <v>131</v>
      </c>
      <c r="E392" s="35" t="s">
        <v>131</v>
      </c>
      <c r="F392" s="35" t="s">
        <v>506</v>
      </c>
      <c r="G392" s="35" t="s">
        <v>131</v>
      </c>
    </row>
    <row r="393" spans="1:7" ht="30">
      <c r="A393" s="35" t="s">
        <v>964</v>
      </c>
      <c r="B393" s="35" t="s">
        <v>504</v>
      </c>
      <c r="C393" s="35" t="s">
        <v>507</v>
      </c>
      <c r="D393" s="35" t="s">
        <v>131</v>
      </c>
      <c r="E393" s="35" t="s">
        <v>131</v>
      </c>
      <c r="F393" s="35" t="s">
        <v>507</v>
      </c>
      <c r="G393" s="35" t="s">
        <v>131</v>
      </c>
    </row>
    <row r="394" spans="1:7" ht="15">
      <c r="A394" s="35" t="s">
        <v>965</v>
      </c>
      <c r="B394" s="35" t="s">
        <v>504</v>
      </c>
      <c r="C394" s="35" t="s">
        <v>508</v>
      </c>
      <c r="D394" s="35" t="s">
        <v>131</v>
      </c>
      <c r="E394" s="35" t="s">
        <v>131</v>
      </c>
      <c r="F394" s="35" t="s">
        <v>508</v>
      </c>
      <c r="G394" s="35" t="s">
        <v>131</v>
      </c>
    </row>
    <row r="395" spans="1:7" ht="15">
      <c r="A395" s="35" t="s">
        <v>966</v>
      </c>
      <c r="B395" s="35" t="s">
        <v>509</v>
      </c>
      <c r="C395" s="35" t="s">
        <v>510</v>
      </c>
      <c r="D395" s="35" t="s">
        <v>131</v>
      </c>
      <c r="E395" s="35" t="s">
        <v>131</v>
      </c>
      <c r="F395" s="35" t="s">
        <v>510</v>
      </c>
      <c r="G395" s="35" t="s">
        <v>131</v>
      </c>
    </row>
    <row r="396" spans="1:7" ht="45">
      <c r="A396" s="35" t="s">
        <v>967</v>
      </c>
      <c r="B396" s="35" t="s">
        <v>509</v>
      </c>
      <c r="C396" s="35" t="s">
        <v>511</v>
      </c>
      <c r="D396" s="35" t="s">
        <v>131</v>
      </c>
      <c r="E396" s="35" t="s">
        <v>131</v>
      </c>
      <c r="F396" s="35" t="s">
        <v>511</v>
      </c>
      <c r="G396" s="35" t="s">
        <v>131</v>
      </c>
    </row>
    <row r="397" spans="1:7" ht="15">
      <c r="A397" s="35" t="s">
        <v>968</v>
      </c>
      <c r="B397" s="35" t="s">
        <v>509</v>
      </c>
      <c r="C397" s="35" t="s">
        <v>512</v>
      </c>
      <c r="D397" s="35" t="s">
        <v>131</v>
      </c>
      <c r="E397" s="35" t="s">
        <v>131</v>
      </c>
      <c r="F397" s="35" t="s">
        <v>512</v>
      </c>
      <c r="G397" s="35" t="s">
        <v>131</v>
      </c>
    </row>
    <row r="398" spans="1:7" ht="30">
      <c r="A398" s="35" t="s">
        <v>969</v>
      </c>
      <c r="B398" s="35" t="s">
        <v>513</v>
      </c>
      <c r="C398" s="35" t="s">
        <v>514</v>
      </c>
      <c r="D398" s="35" t="s">
        <v>131</v>
      </c>
      <c r="E398" s="35" t="s">
        <v>131</v>
      </c>
      <c r="F398" s="35" t="s">
        <v>514</v>
      </c>
      <c r="G398" s="35" t="s">
        <v>131</v>
      </c>
    </row>
    <row r="399" spans="1:7" ht="30">
      <c r="A399" s="35" t="s">
        <v>970</v>
      </c>
      <c r="B399" s="35" t="s">
        <v>513</v>
      </c>
      <c r="C399" s="35" t="s">
        <v>515</v>
      </c>
      <c r="D399" s="35" t="s">
        <v>131</v>
      </c>
      <c r="E399" s="35" t="s">
        <v>131</v>
      </c>
      <c r="F399" s="35" t="s">
        <v>515</v>
      </c>
      <c r="G399" s="35" t="s">
        <v>131</v>
      </c>
    </row>
    <row r="400" spans="1:7" ht="30">
      <c r="A400" s="35" t="s">
        <v>971</v>
      </c>
      <c r="B400" s="35" t="s">
        <v>513</v>
      </c>
      <c r="C400" s="35" t="s">
        <v>516</v>
      </c>
      <c r="D400" s="35" t="s">
        <v>131</v>
      </c>
      <c r="E400" s="35" t="s">
        <v>131</v>
      </c>
      <c r="F400" s="35" t="s">
        <v>516</v>
      </c>
      <c r="G400" s="35" t="s">
        <v>131</v>
      </c>
    </row>
    <row r="401" spans="1:7" ht="30">
      <c r="A401" s="35" t="s">
        <v>972</v>
      </c>
      <c r="B401" s="35" t="s">
        <v>513</v>
      </c>
      <c r="C401" s="35" t="s">
        <v>517</v>
      </c>
      <c r="D401" s="35" t="s">
        <v>131</v>
      </c>
      <c r="E401" s="35" t="s">
        <v>131</v>
      </c>
      <c r="F401" s="35" t="s">
        <v>517</v>
      </c>
      <c r="G401" s="35" t="s">
        <v>131</v>
      </c>
    </row>
    <row r="402" spans="1:7" ht="30">
      <c r="A402" s="35" t="s">
        <v>973</v>
      </c>
      <c r="B402" s="35" t="s">
        <v>513</v>
      </c>
      <c r="C402" s="35" t="s">
        <v>518</v>
      </c>
      <c r="D402" s="35" t="s">
        <v>131</v>
      </c>
      <c r="E402" s="35" t="s">
        <v>131</v>
      </c>
      <c r="F402" s="35" t="s">
        <v>518</v>
      </c>
      <c r="G402" s="35" t="s">
        <v>131</v>
      </c>
    </row>
    <row r="403" spans="1:7" ht="15">
      <c r="A403" s="35" t="s">
        <v>974</v>
      </c>
      <c r="B403" s="35" t="s">
        <v>509</v>
      </c>
      <c r="C403" s="35" t="s">
        <v>519</v>
      </c>
      <c r="D403" s="35" t="s">
        <v>131</v>
      </c>
      <c r="E403" s="35" t="s">
        <v>131</v>
      </c>
      <c r="F403" s="35" t="s">
        <v>519</v>
      </c>
      <c r="G403" s="35" t="s">
        <v>131</v>
      </c>
    </row>
    <row r="404" spans="1:7" ht="15">
      <c r="A404" s="35" t="s">
        <v>975</v>
      </c>
      <c r="B404" s="35" t="s">
        <v>509</v>
      </c>
      <c r="C404" s="35" t="s">
        <v>520</v>
      </c>
      <c r="D404" s="35" t="s">
        <v>131</v>
      </c>
      <c r="E404" s="35" t="s">
        <v>131</v>
      </c>
      <c r="F404" s="35" t="s">
        <v>520</v>
      </c>
      <c r="G404" s="35" t="s">
        <v>131</v>
      </c>
    </row>
    <row r="405" spans="1:7" ht="15">
      <c r="A405" s="35" t="s">
        <v>976</v>
      </c>
      <c r="B405" s="35" t="s">
        <v>509</v>
      </c>
      <c r="C405" s="35" t="s">
        <v>521</v>
      </c>
      <c r="D405" s="35" t="s">
        <v>131</v>
      </c>
      <c r="E405" s="35" t="s">
        <v>131</v>
      </c>
      <c r="F405" s="35" t="s">
        <v>521</v>
      </c>
      <c r="G405" s="35" t="s">
        <v>131</v>
      </c>
    </row>
    <row r="406" spans="1:7" ht="30">
      <c r="A406" s="35" t="s">
        <v>977</v>
      </c>
      <c r="B406" s="35" t="s">
        <v>509</v>
      </c>
      <c r="C406" s="35" t="s">
        <v>522</v>
      </c>
      <c r="D406" s="35" t="s">
        <v>131</v>
      </c>
      <c r="E406" s="35" t="s">
        <v>131</v>
      </c>
      <c r="F406" s="35" t="s">
        <v>522</v>
      </c>
      <c r="G406" s="35" t="s">
        <v>131</v>
      </c>
    </row>
    <row r="407" spans="1:7" ht="30">
      <c r="A407" s="35" t="s">
        <v>978</v>
      </c>
      <c r="B407" s="35" t="s">
        <v>523</v>
      </c>
      <c r="C407" s="35" t="s">
        <v>524</v>
      </c>
      <c r="D407" s="35" t="s">
        <v>131</v>
      </c>
      <c r="E407" s="35" t="s">
        <v>131</v>
      </c>
      <c r="F407" s="35" t="s">
        <v>524</v>
      </c>
      <c r="G407" s="35" t="s">
        <v>131</v>
      </c>
    </row>
    <row r="408" spans="1:7" ht="60">
      <c r="A408" s="35" t="s">
        <v>979</v>
      </c>
      <c r="B408" s="35" t="s">
        <v>525</v>
      </c>
      <c r="C408" s="35" t="s">
        <v>526</v>
      </c>
      <c r="D408" s="35" t="s">
        <v>131</v>
      </c>
      <c r="E408" s="35" t="s">
        <v>131</v>
      </c>
      <c r="F408" s="35" t="s">
        <v>526</v>
      </c>
      <c r="G408" s="35" t="s">
        <v>131</v>
      </c>
    </row>
    <row r="409" spans="1:7" ht="30">
      <c r="A409" s="35" t="s">
        <v>980</v>
      </c>
      <c r="B409" s="35" t="s">
        <v>525</v>
      </c>
      <c r="C409" s="35" t="s">
        <v>527</v>
      </c>
      <c r="D409" s="35" t="s">
        <v>131</v>
      </c>
      <c r="E409" s="35" t="s">
        <v>131</v>
      </c>
      <c r="F409" s="35" t="s">
        <v>527</v>
      </c>
      <c r="G409" s="35" t="s">
        <v>131</v>
      </c>
    </row>
    <row r="410" spans="1:7" ht="30">
      <c r="A410" s="35" t="s">
        <v>981</v>
      </c>
      <c r="B410" s="35" t="s">
        <v>525</v>
      </c>
      <c r="C410" s="35" t="s">
        <v>528</v>
      </c>
      <c r="D410" s="35" t="s">
        <v>131</v>
      </c>
      <c r="E410" s="35" t="s">
        <v>131</v>
      </c>
      <c r="F410" s="35" t="s">
        <v>528</v>
      </c>
      <c r="G410" s="35" t="s">
        <v>131</v>
      </c>
    </row>
    <row r="411" spans="1:7" ht="30">
      <c r="A411" s="35" t="s">
        <v>982</v>
      </c>
      <c r="B411" s="35" t="s">
        <v>525</v>
      </c>
      <c r="C411" s="35" t="s">
        <v>529</v>
      </c>
      <c r="D411" s="35" t="s">
        <v>131</v>
      </c>
      <c r="E411" s="35" t="s">
        <v>131</v>
      </c>
      <c r="F411" s="35" t="s">
        <v>529</v>
      </c>
      <c r="G411" s="35" t="s">
        <v>131</v>
      </c>
    </row>
    <row r="412" spans="1:7" ht="30">
      <c r="A412" s="35" t="s">
        <v>983</v>
      </c>
      <c r="B412" s="35" t="s">
        <v>525</v>
      </c>
      <c r="C412" s="35" t="s">
        <v>530</v>
      </c>
      <c r="D412" s="35" t="s">
        <v>131</v>
      </c>
      <c r="E412" s="35" t="s">
        <v>131</v>
      </c>
      <c r="F412" s="35" t="s">
        <v>530</v>
      </c>
      <c r="G412" s="35" t="s">
        <v>131</v>
      </c>
    </row>
    <row r="413" spans="1:7" ht="30">
      <c r="A413" s="35" t="s">
        <v>984</v>
      </c>
      <c r="B413" s="35" t="s">
        <v>525</v>
      </c>
      <c r="C413" s="35" t="s">
        <v>531</v>
      </c>
      <c r="D413" s="35" t="s">
        <v>131</v>
      </c>
      <c r="E413" s="35" t="s">
        <v>131</v>
      </c>
      <c r="F413" s="35" t="s">
        <v>531</v>
      </c>
      <c r="G413" s="35" t="s">
        <v>131</v>
      </c>
    </row>
    <row r="414" spans="1:7" ht="30">
      <c r="A414" s="35" t="s">
        <v>985</v>
      </c>
      <c r="B414" s="35" t="s">
        <v>525</v>
      </c>
      <c r="C414" s="35" t="s">
        <v>532</v>
      </c>
      <c r="D414" s="35" t="s">
        <v>131</v>
      </c>
      <c r="E414" s="35" t="s">
        <v>131</v>
      </c>
      <c r="F414" s="35" t="s">
        <v>532</v>
      </c>
      <c r="G414" s="35" t="s">
        <v>131</v>
      </c>
    </row>
    <row r="415" spans="1:7" ht="45">
      <c r="A415" s="35" t="s">
        <v>986</v>
      </c>
      <c r="B415" s="35" t="s">
        <v>525</v>
      </c>
      <c r="C415" s="35" t="s">
        <v>533</v>
      </c>
      <c r="D415" s="35" t="s">
        <v>131</v>
      </c>
      <c r="E415" s="35" t="s">
        <v>131</v>
      </c>
      <c r="F415" s="35" t="s">
        <v>533</v>
      </c>
      <c r="G415" s="35" t="s">
        <v>131</v>
      </c>
    </row>
    <row r="416" spans="1:7" ht="45">
      <c r="A416" s="35" t="s">
        <v>987</v>
      </c>
      <c r="B416" s="35" t="s">
        <v>525</v>
      </c>
      <c r="C416" s="35" t="s">
        <v>534</v>
      </c>
      <c r="D416" s="35" t="s">
        <v>131</v>
      </c>
      <c r="E416" s="35" t="s">
        <v>131</v>
      </c>
      <c r="F416" s="35" t="s">
        <v>534</v>
      </c>
      <c r="G416" s="35" t="s">
        <v>131</v>
      </c>
    </row>
    <row r="417" spans="1:7" ht="30">
      <c r="A417" s="35" t="s">
        <v>988</v>
      </c>
      <c r="B417" s="35" t="s">
        <v>525</v>
      </c>
      <c r="C417" s="35" t="s">
        <v>535</v>
      </c>
      <c r="D417" s="35" t="s">
        <v>131</v>
      </c>
      <c r="E417" s="35" t="s">
        <v>131</v>
      </c>
      <c r="F417" s="35" t="s">
        <v>535</v>
      </c>
      <c r="G417" s="35" t="s">
        <v>131</v>
      </c>
    </row>
    <row r="418" spans="1:7" ht="30">
      <c r="A418" s="35" t="s">
        <v>989</v>
      </c>
      <c r="B418" s="35" t="s">
        <v>525</v>
      </c>
      <c r="C418" s="35" t="s">
        <v>536</v>
      </c>
      <c r="D418" s="35" t="s">
        <v>131</v>
      </c>
      <c r="E418" s="35" t="s">
        <v>131</v>
      </c>
      <c r="F418" s="35" t="s">
        <v>536</v>
      </c>
      <c r="G418" s="35" t="s">
        <v>131</v>
      </c>
    </row>
    <row r="419" spans="1:7" ht="45">
      <c r="A419" s="35" t="s">
        <v>990</v>
      </c>
      <c r="B419" s="35" t="s">
        <v>525</v>
      </c>
      <c r="C419" s="35" t="s">
        <v>537</v>
      </c>
      <c r="D419" s="35" t="s">
        <v>131</v>
      </c>
      <c r="E419" s="35" t="s">
        <v>131</v>
      </c>
      <c r="F419" s="35" t="s">
        <v>537</v>
      </c>
      <c r="G419" s="35" t="s">
        <v>131</v>
      </c>
    </row>
    <row r="420" spans="1:7" ht="30">
      <c r="A420" s="35" t="s">
        <v>991</v>
      </c>
      <c r="B420" s="35" t="s">
        <v>525</v>
      </c>
      <c r="C420" s="35" t="s">
        <v>538</v>
      </c>
      <c r="D420" s="35" t="s">
        <v>131</v>
      </c>
      <c r="E420" s="35" t="s">
        <v>131</v>
      </c>
      <c r="F420" s="35" t="s">
        <v>538</v>
      </c>
      <c r="G420" s="35" t="s">
        <v>131</v>
      </c>
    </row>
    <row r="421" spans="1:7" ht="30">
      <c r="A421" s="35" t="s">
        <v>992</v>
      </c>
      <c r="B421" s="35" t="s">
        <v>525</v>
      </c>
      <c r="C421" s="35" t="s">
        <v>539</v>
      </c>
      <c r="D421" s="35" t="s">
        <v>131</v>
      </c>
      <c r="E421" s="35" t="s">
        <v>131</v>
      </c>
      <c r="F421" s="35" t="s">
        <v>539</v>
      </c>
      <c r="G421" s="35" t="s">
        <v>131</v>
      </c>
    </row>
    <row r="422" spans="1:7" ht="30">
      <c r="A422" s="35" t="s">
        <v>993</v>
      </c>
      <c r="B422" s="35" t="s">
        <v>525</v>
      </c>
      <c r="C422" s="35" t="s">
        <v>540</v>
      </c>
      <c r="D422" s="35" t="s">
        <v>131</v>
      </c>
      <c r="E422" s="35" t="s">
        <v>131</v>
      </c>
      <c r="F422" s="35" t="s">
        <v>540</v>
      </c>
      <c r="G422" s="35" t="s">
        <v>131</v>
      </c>
    </row>
    <row r="423" spans="1:7" ht="30">
      <c r="A423" s="35" t="s">
        <v>994</v>
      </c>
      <c r="B423" s="35" t="s">
        <v>525</v>
      </c>
      <c r="C423" s="35" t="s">
        <v>541</v>
      </c>
      <c r="D423" s="35" t="s">
        <v>131</v>
      </c>
      <c r="E423" s="35" t="s">
        <v>131</v>
      </c>
      <c r="F423" s="35" t="s">
        <v>541</v>
      </c>
      <c r="G423" s="35" t="s">
        <v>131</v>
      </c>
    </row>
    <row r="424" spans="1:7" ht="30">
      <c r="A424" s="35" t="s">
        <v>995</v>
      </c>
      <c r="B424" s="35" t="s">
        <v>525</v>
      </c>
      <c r="C424" s="35" t="s">
        <v>542</v>
      </c>
      <c r="D424" s="35" t="s">
        <v>131</v>
      </c>
      <c r="E424" s="35" t="s">
        <v>131</v>
      </c>
      <c r="F424" s="35" t="s">
        <v>542</v>
      </c>
      <c r="G424" s="35" t="s">
        <v>131</v>
      </c>
    </row>
    <row r="425" spans="1:7" ht="30">
      <c r="A425" s="35" t="s">
        <v>996</v>
      </c>
      <c r="B425" s="35" t="s">
        <v>525</v>
      </c>
      <c r="C425" s="35" t="s">
        <v>543</v>
      </c>
      <c r="D425" s="35" t="s">
        <v>131</v>
      </c>
      <c r="E425" s="35" t="s">
        <v>131</v>
      </c>
      <c r="F425" s="35" t="s">
        <v>543</v>
      </c>
      <c r="G425" s="35" t="s">
        <v>131</v>
      </c>
    </row>
    <row r="426" spans="1:7" ht="30">
      <c r="A426" s="35" t="s">
        <v>997</v>
      </c>
      <c r="B426" s="35" t="s">
        <v>525</v>
      </c>
      <c r="C426" s="35" t="s">
        <v>544</v>
      </c>
      <c r="D426" s="35" t="s">
        <v>131</v>
      </c>
      <c r="E426" s="35" t="s">
        <v>131</v>
      </c>
      <c r="F426" s="35" t="s">
        <v>544</v>
      </c>
      <c r="G426" s="35" t="s">
        <v>131</v>
      </c>
    </row>
    <row r="427" spans="1:7" ht="30">
      <c r="A427" s="35" t="s">
        <v>998</v>
      </c>
      <c r="B427" s="35" t="s">
        <v>525</v>
      </c>
      <c r="C427" s="35" t="s">
        <v>545</v>
      </c>
      <c r="D427" s="35" t="s">
        <v>131</v>
      </c>
      <c r="E427" s="35" t="s">
        <v>131</v>
      </c>
      <c r="F427" s="35" t="s">
        <v>545</v>
      </c>
      <c r="G427" s="35" t="s">
        <v>131</v>
      </c>
    </row>
    <row r="428" spans="1:7" ht="30">
      <c r="A428" s="35" t="s">
        <v>999</v>
      </c>
      <c r="B428" s="35" t="s">
        <v>525</v>
      </c>
      <c r="C428" s="35" t="s">
        <v>546</v>
      </c>
      <c r="D428" s="35" t="s">
        <v>131</v>
      </c>
      <c r="E428" s="35" t="s">
        <v>131</v>
      </c>
      <c r="F428" s="35" t="s">
        <v>546</v>
      </c>
      <c r="G428" s="35" t="s">
        <v>131</v>
      </c>
    </row>
    <row r="429" spans="1:7" ht="30">
      <c r="A429" s="35" t="s">
        <v>1000</v>
      </c>
      <c r="B429" s="35" t="s">
        <v>547</v>
      </c>
      <c r="C429" s="35" t="s">
        <v>548</v>
      </c>
      <c r="D429" s="35" t="s">
        <v>131</v>
      </c>
      <c r="E429" s="35" t="s">
        <v>131</v>
      </c>
      <c r="F429" s="35" t="s">
        <v>548</v>
      </c>
      <c r="G429" s="35" t="s">
        <v>131</v>
      </c>
    </row>
    <row r="430" spans="1:7" ht="30">
      <c r="A430" s="35" t="s">
        <v>1001</v>
      </c>
      <c r="B430" s="35" t="s">
        <v>549</v>
      </c>
      <c r="C430" s="35" t="s">
        <v>550</v>
      </c>
      <c r="D430" s="35" t="s">
        <v>131</v>
      </c>
      <c r="E430" s="35" t="s">
        <v>131</v>
      </c>
      <c r="F430" s="35" t="s">
        <v>550</v>
      </c>
      <c r="G430" s="35" t="s">
        <v>131</v>
      </c>
    </row>
    <row r="431" spans="1:7" ht="30">
      <c r="A431" s="35" t="s">
        <v>1002</v>
      </c>
      <c r="B431" s="35" t="s">
        <v>551</v>
      </c>
      <c r="C431" s="35" t="s">
        <v>552</v>
      </c>
      <c r="D431" s="35" t="s">
        <v>131</v>
      </c>
      <c r="E431" s="35" t="s">
        <v>131</v>
      </c>
      <c r="F431" s="35" t="s">
        <v>552</v>
      </c>
      <c r="G431" s="35" t="s">
        <v>131</v>
      </c>
    </row>
    <row r="432" spans="1:7" ht="30">
      <c r="A432" s="35" t="s">
        <v>1003</v>
      </c>
      <c r="B432" s="35" t="s">
        <v>551</v>
      </c>
      <c r="C432" s="35" t="s">
        <v>553</v>
      </c>
      <c r="D432" s="35" t="s">
        <v>131</v>
      </c>
      <c r="E432" s="35" t="s">
        <v>131</v>
      </c>
      <c r="F432" s="35" t="s">
        <v>553</v>
      </c>
      <c r="G432" s="35" t="s">
        <v>131</v>
      </c>
    </row>
    <row r="433" spans="1:7" ht="30">
      <c r="A433" s="35" t="s">
        <v>1004</v>
      </c>
      <c r="B433" s="35" t="s">
        <v>551</v>
      </c>
      <c r="C433" s="35" t="s">
        <v>554</v>
      </c>
      <c r="D433" s="35" t="s">
        <v>131</v>
      </c>
      <c r="E433" s="35" t="s">
        <v>131</v>
      </c>
      <c r="F433" s="35" t="s">
        <v>554</v>
      </c>
      <c r="G433" s="35" t="s">
        <v>131</v>
      </c>
    </row>
    <row r="434" spans="1:7" ht="30">
      <c r="A434" s="35" t="s">
        <v>1005</v>
      </c>
      <c r="B434" s="35" t="s">
        <v>551</v>
      </c>
      <c r="C434" s="35" t="s">
        <v>555</v>
      </c>
      <c r="D434" s="35" t="s">
        <v>131</v>
      </c>
      <c r="E434" s="35" t="s">
        <v>131</v>
      </c>
      <c r="F434" s="35" t="s">
        <v>555</v>
      </c>
      <c r="G434" s="35" t="s">
        <v>131</v>
      </c>
    </row>
    <row r="435" spans="1:7" ht="30">
      <c r="A435" s="35" t="s">
        <v>1006</v>
      </c>
      <c r="B435" s="35" t="s">
        <v>551</v>
      </c>
      <c r="C435" s="35" t="s">
        <v>556</v>
      </c>
      <c r="D435" s="35" t="s">
        <v>131</v>
      </c>
      <c r="E435" s="35" t="s">
        <v>131</v>
      </c>
      <c r="F435" s="35" t="s">
        <v>556</v>
      </c>
      <c r="G435" s="35" t="s">
        <v>131</v>
      </c>
    </row>
    <row r="436" spans="1:7" ht="30">
      <c r="A436" s="35" t="s">
        <v>1007</v>
      </c>
      <c r="B436" s="35" t="s">
        <v>551</v>
      </c>
      <c r="C436" s="35" t="s">
        <v>557</v>
      </c>
      <c r="D436" s="35" t="s">
        <v>131</v>
      </c>
      <c r="E436" s="35" t="s">
        <v>131</v>
      </c>
      <c r="F436" s="35" t="s">
        <v>557</v>
      </c>
      <c r="G436" s="35" t="s">
        <v>131</v>
      </c>
    </row>
    <row r="437" spans="1:7" ht="30">
      <c r="A437" s="35" t="s">
        <v>1008</v>
      </c>
      <c r="B437" s="35" t="s">
        <v>551</v>
      </c>
      <c r="C437" s="35" t="s">
        <v>558</v>
      </c>
      <c r="D437" s="35" t="s">
        <v>131</v>
      </c>
      <c r="E437" s="35" t="s">
        <v>131</v>
      </c>
      <c r="F437" s="35" t="s">
        <v>558</v>
      </c>
      <c r="G437" s="35" t="s">
        <v>131</v>
      </c>
    </row>
    <row r="438" spans="1:7" ht="30">
      <c r="A438" s="35" t="s">
        <v>1009</v>
      </c>
      <c r="B438" s="35" t="s">
        <v>551</v>
      </c>
      <c r="C438" s="35" t="s">
        <v>559</v>
      </c>
      <c r="D438" s="35" t="s">
        <v>131</v>
      </c>
      <c r="E438" s="35" t="s">
        <v>131</v>
      </c>
      <c r="F438" s="35" t="s">
        <v>559</v>
      </c>
      <c r="G438" s="35" t="s">
        <v>131</v>
      </c>
    </row>
    <row r="439" spans="1:7" ht="30">
      <c r="A439" s="35" t="s">
        <v>1010</v>
      </c>
      <c r="B439" s="35" t="s">
        <v>551</v>
      </c>
      <c r="C439" s="35" t="s">
        <v>560</v>
      </c>
      <c r="D439" s="35" t="s">
        <v>131</v>
      </c>
      <c r="E439" s="35" t="s">
        <v>131</v>
      </c>
      <c r="F439" s="35" t="s">
        <v>560</v>
      </c>
      <c r="G439" s="35" t="s">
        <v>131</v>
      </c>
    </row>
    <row r="440" spans="1:7" ht="30">
      <c r="A440" s="35" t="s">
        <v>1011</v>
      </c>
      <c r="B440" s="35" t="s">
        <v>551</v>
      </c>
      <c r="C440" s="35" t="s">
        <v>561</v>
      </c>
      <c r="D440" s="35" t="s">
        <v>131</v>
      </c>
      <c r="E440" s="35" t="s">
        <v>131</v>
      </c>
      <c r="F440" s="35" t="s">
        <v>561</v>
      </c>
      <c r="G440" s="35" t="s">
        <v>131</v>
      </c>
    </row>
    <row r="441" spans="1:7" ht="30">
      <c r="A441" s="35" t="s">
        <v>1012</v>
      </c>
      <c r="B441" s="35" t="s">
        <v>551</v>
      </c>
      <c r="C441" s="35" t="s">
        <v>562</v>
      </c>
      <c r="D441" s="35" t="s">
        <v>131</v>
      </c>
      <c r="E441" s="35" t="s">
        <v>131</v>
      </c>
      <c r="F441" s="35" t="s">
        <v>562</v>
      </c>
      <c r="G441" s="35" t="s">
        <v>131</v>
      </c>
    </row>
    <row r="442" spans="1:7" ht="30">
      <c r="A442" s="35" t="s">
        <v>1013</v>
      </c>
      <c r="B442" s="35" t="s">
        <v>551</v>
      </c>
      <c r="C442" s="35" t="s">
        <v>563</v>
      </c>
      <c r="D442" s="35" t="s">
        <v>131</v>
      </c>
      <c r="E442" s="35" t="s">
        <v>131</v>
      </c>
      <c r="F442" s="35" t="s">
        <v>563</v>
      </c>
      <c r="G442" s="35" t="s">
        <v>131</v>
      </c>
    </row>
    <row r="443" spans="1:7" ht="30">
      <c r="A443" s="35" t="s">
        <v>1014</v>
      </c>
      <c r="B443" s="35" t="s">
        <v>551</v>
      </c>
      <c r="C443" s="35" t="s">
        <v>564</v>
      </c>
      <c r="D443" s="35" t="s">
        <v>131</v>
      </c>
      <c r="E443" s="35" t="s">
        <v>131</v>
      </c>
      <c r="F443" s="35" t="s">
        <v>564</v>
      </c>
      <c r="G443" s="35" t="s">
        <v>131</v>
      </c>
    </row>
    <row r="444" spans="1:7" ht="30">
      <c r="A444" s="35" t="s">
        <v>1015</v>
      </c>
      <c r="B444" s="35" t="s">
        <v>551</v>
      </c>
      <c r="C444" s="35" t="s">
        <v>565</v>
      </c>
      <c r="D444" s="35" t="s">
        <v>131</v>
      </c>
      <c r="E444" s="35" t="s">
        <v>131</v>
      </c>
      <c r="F444" s="35" t="s">
        <v>565</v>
      </c>
      <c r="G444" s="35" t="s">
        <v>131</v>
      </c>
    </row>
  </sheetData>
  <sheetProtection algorithmName="SHA-512" hashValue="T+8Pi9ZACbyepbML+7n5bmsFy8aoVDDjWKIpxuErhWf5fJVEkp6GuI/G24xG8EZwRPDiszKWPOO1+aCfyjG06Q==" saltValue="JTeNQICaq1ZwwCkLhWK9Pw==" spinCount="100000"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workbookViewId="0" topLeftCell="A51">
      <selection activeCell="C49" sqref="C49"/>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49" t="s">
        <v>1094</v>
      </c>
      <c r="B1" s="50" t="s">
        <v>1095</v>
      </c>
      <c r="C1" s="50" t="s">
        <v>1096</v>
      </c>
    </row>
    <row r="2" spans="1:3" ht="15">
      <c r="A2" s="46" t="s">
        <v>1017</v>
      </c>
      <c r="B2" s="51"/>
      <c r="C2" s="51"/>
    </row>
    <row r="3" spans="1:3" ht="165">
      <c r="A3" s="46" t="s">
        <v>1018</v>
      </c>
      <c r="B3" s="51" t="s">
        <v>1185</v>
      </c>
      <c r="C3" s="51" t="s">
        <v>1184</v>
      </c>
    </row>
    <row r="4" spans="1:3" ht="15">
      <c r="A4" s="46" t="s">
        <v>1079</v>
      </c>
      <c r="B4" s="51"/>
      <c r="C4" s="51"/>
    </row>
    <row r="5" spans="1:3" ht="15">
      <c r="A5" s="46" t="s">
        <v>1078</v>
      </c>
      <c r="B5" s="51"/>
      <c r="C5" s="51"/>
    </row>
    <row r="6" spans="1:3" ht="15">
      <c r="A6" s="46" t="s">
        <v>1080</v>
      </c>
      <c r="B6" s="51"/>
      <c r="C6" s="51"/>
    </row>
    <row r="7" spans="1:3" ht="15">
      <c r="A7" s="46" t="s">
        <v>1081</v>
      </c>
      <c r="B7" s="51"/>
      <c r="C7" s="51"/>
    </row>
    <row r="8" spans="1:3" ht="15">
      <c r="A8" s="46" t="s">
        <v>1019</v>
      </c>
      <c r="B8" s="51"/>
      <c r="C8" s="51"/>
    </row>
    <row r="9" spans="1:3" ht="15">
      <c r="A9" s="46" t="s">
        <v>1020</v>
      </c>
      <c r="B9" s="51"/>
      <c r="C9" s="51"/>
    </row>
    <row r="10" spans="1:3" ht="90">
      <c r="A10" s="46" t="s">
        <v>1021</v>
      </c>
      <c r="B10" s="51" t="s">
        <v>1178</v>
      </c>
      <c r="C10" s="51" t="s">
        <v>1179</v>
      </c>
    </row>
    <row r="11" spans="1:3" ht="105">
      <c r="A11" s="46" t="s">
        <v>1022</v>
      </c>
      <c r="B11" s="51" t="s">
        <v>1180</v>
      </c>
      <c r="C11" s="51" t="s">
        <v>1181</v>
      </c>
    </row>
    <row r="12" spans="1:3" ht="120">
      <c r="A12" s="46" t="s">
        <v>1023</v>
      </c>
      <c r="B12" s="51" t="s">
        <v>1182</v>
      </c>
      <c r="C12" s="51" t="s">
        <v>1183</v>
      </c>
    </row>
    <row r="13" spans="1:3" ht="75">
      <c r="A13" s="46" t="s">
        <v>1024</v>
      </c>
      <c r="B13" s="51" t="s">
        <v>1176</v>
      </c>
      <c r="C13" s="51" t="s">
        <v>1177</v>
      </c>
    </row>
    <row r="14" spans="1:3" ht="15">
      <c r="A14" s="46" t="s">
        <v>1025</v>
      </c>
      <c r="B14" s="51"/>
      <c r="C14" s="51"/>
    </row>
    <row r="15" spans="1:3" ht="165">
      <c r="A15" s="46" t="s">
        <v>1026</v>
      </c>
      <c r="B15" s="51" t="s">
        <v>1174</v>
      </c>
      <c r="C15" s="51" t="s">
        <v>1175</v>
      </c>
    </row>
    <row r="16" spans="1:3" ht="15">
      <c r="A16" s="46" t="s">
        <v>1027</v>
      </c>
      <c r="B16" s="51"/>
      <c r="C16" s="51"/>
    </row>
    <row r="17" spans="1:3" ht="240">
      <c r="A17" s="46" t="s">
        <v>1171</v>
      </c>
      <c r="B17" s="51" t="s">
        <v>1172</v>
      </c>
      <c r="C17" s="51" t="s">
        <v>1173</v>
      </c>
    </row>
    <row r="18" spans="1:3" ht="180">
      <c r="A18" s="47" t="s">
        <v>1165</v>
      </c>
      <c r="B18" s="51" t="s">
        <v>1167</v>
      </c>
      <c r="C18" s="51" t="s">
        <v>1168</v>
      </c>
    </row>
    <row r="19" spans="1:3" ht="105">
      <c r="A19" s="47" t="s">
        <v>1166</v>
      </c>
      <c r="B19" s="51" t="s">
        <v>1170</v>
      </c>
      <c r="C19" s="51" t="s">
        <v>1169</v>
      </c>
    </row>
    <row r="20" spans="1:3" ht="15">
      <c r="A20" s="46" t="s">
        <v>1028</v>
      </c>
      <c r="B20" s="51"/>
      <c r="C20" s="51"/>
    </row>
    <row r="21" spans="1:3" ht="15">
      <c r="A21" s="46" t="s">
        <v>1029</v>
      </c>
      <c r="B21" s="51"/>
      <c r="C21" s="51"/>
    </row>
    <row r="22" spans="1:3" ht="15">
      <c r="A22" s="46" t="s">
        <v>1030</v>
      </c>
      <c r="B22" s="51"/>
      <c r="C22" s="51"/>
    </row>
    <row r="23" spans="1:3" ht="90">
      <c r="A23" s="46" t="s">
        <v>1031</v>
      </c>
      <c r="B23" s="51" t="s">
        <v>1163</v>
      </c>
      <c r="C23" s="51" t="s">
        <v>1164</v>
      </c>
    </row>
    <row r="24" spans="1:3" ht="90">
      <c r="A24" s="46" t="s">
        <v>1032</v>
      </c>
      <c r="B24" s="51" t="s">
        <v>1161</v>
      </c>
      <c r="C24" s="51" t="s">
        <v>1162</v>
      </c>
    </row>
    <row r="25" spans="1:3" ht="105">
      <c r="A25" s="46" t="s">
        <v>1033</v>
      </c>
      <c r="B25" s="51" t="s">
        <v>1157</v>
      </c>
      <c r="C25" s="51" t="s">
        <v>1158</v>
      </c>
    </row>
    <row r="26" spans="1:3" ht="75">
      <c r="A26" s="46" t="s">
        <v>1034</v>
      </c>
      <c r="B26" s="51" t="s">
        <v>1159</v>
      </c>
      <c r="C26" s="51" t="s">
        <v>1160</v>
      </c>
    </row>
    <row r="27" spans="1:3" ht="105">
      <c r="A27" s="46" t="s">
        <v>1035</v>
      </c>
      <c r="B27" s="51" t="s">
        <v>1156</v>
      </c>
      <c r="C27" s="51" t="s">
        <v>1155</v>
      </c>
    </row>
    <row r="28" spans="1:3" ht="15">
      <c r="A28" s="46" t="s">
        <v>1082</v>
      </c>
      <c r="B28" s="51"/>
      <c r="C28" s="51"/>
    </row>
    <row r="29" spans="1:3" ht="15">
      <c r="A29" s="46" t="s">
        <v>1083</v>
      </c>
      <c r="B29" s="51"/>
      <c r="C29" s="51"/>
    </row>
    <row r="30" spans="1:3" ht="15">
      <c r="A30" s="46" t="s">
        <v>1084</v>
      </c>
      <c r="B30" s="51"/>
      <c r="C30" s="51"/>
    </row>
    <row r="31" spans="1:3" ht="15">
      <c r="A31" s="46" t="s">
        <v>1085</v>
      </c>
      <c r="B31" s="51"/>
      <c r="C31" s="51"/>
    </row>
    <row r="32" spans="1:3" ht="105">
      <c r="A32" s="46" t="s">
        <v>1036</v>
      </c>
      <c r="B32" s="51" t="s">
        <v>1154</v>
      </c>
      <c r="C32" s="51" t="s">
        <v>1153</v>
      </c>
    </row>
    <row r="33" spans="1:3" ht="90">
      <c r="A33" s="46" t="s">
        <v>1037</v>
      </c>
      <c r="B33" s="51" t="s">
        <v>1149</v>
      </c>
      <c r="C33" s="51" t="s">
        <v>1150</v>
      </c>
    </row>
    <row r="34" spans="1:3" ht="105">
      <c r="A34" s="46" t="s">
        <v>1038</v>
      </c>
      <c r="B34" s="51" t="s">
        <v>1152</v>
      </c>
      <c r="C34" s="51" t="s">
        <v>1151</v>
      </c>
    </row>
    <row r="35" spans="1:3" ht="15">
      <c r="A35" s="46" t="s">
        <v>1086</v>
      </c>
      <c r="B35" s="51"/>
      <c r="C35" s="51"/>
    </row>
    <row r="36" spans="1:3" ht="15">
      <c r="A36" s="46" t="s">
        <v>1087</v>
      </c>
      <c r="B36" s="51"/>
      <c r="C36" s="51"/>
    </row>
    <row r="37" spans="1:3" ht="15">
      <c r="A37" s="46" t="s">
        <v>1088</v>
      </c>
      <c r="B37" s="51"/>
      <c r="C37" s="51"/>
    </row>
    <row r="38" spans="1:3" ht="135">
      <c r="A38" s="47" t="s">
        <v>1039</v>
      </c>
      <c r="B38" s="51" t="s">
        <v>1147</v>
      </c>
      <c r="C38" s="51" t="s">
        <v>1148</v>
      </c>
    </row>
    <row r="39" spans="1:3" ht="15">
      <c r="A39" s="46" t="s">
        <v>1040</v>
      </c>
      <c r="B39" s="51"/>
      <c r="C39" s="51"/>
    </row>
    <row r="40" spans="1:3" ht="15">
      <c r="A40" s="46" t="s">
        <v>1089</v>
      </c>
      <c r="B40" s="51"/>
      <c r="C40" s="51"/>
    </row>
    <row r="41" spans="1:3" ht="15">
      <c r="A41" s="46" t="s">
        <v>1090</v>
      </c>
      <c r="B41" s="51"/>
      <c r="C41" s="51"/>
    </row>
    <row r="42" spans="1:3" ht="30">
      <c r="A42" s="47" t="s">
        <v>1091</v>
      </c>
      <c r="B42" s="51"/>
      <c r="C42" s="51"/>
    </row>
    <row r="43" spans="1:3" ht="30">
      <c r="A43" s="47" t="s">
        <v>1092</v>
      </c>
      <c r="B43" s="51"/>
      <c r="C43" s="51"/>
    </row>
    <row r="44" spans="1:3" ht="165">
      <c r="A44" s="46" t="s">
        <v>1041</v>
      </c>
      <c r="B44" s="51" t="s">
        <v>1146</v>
      </c>
      <c r="C44" s="51" t="s">
        <v>1145</v>
      </c>
    </row>
    <row r="45" spans="1:3" ht="105">
      <c r="A45" s="46" t="s">
        <v>1042</v>
      </c>
      <c r="B45" s="51" t="s">
        <v>1143</v>
      </c>
      <c r="C45" s="51" t="s">
        <v>1144</v>
      </c>
    </row>
    <row r="46" spans="1:3" ht="135">
      <c r="A46" s="46" t="s">
        <v>1043</v>
      </c>
      <c r="B46" s="51" t="s">
        <v>1142</v>
      </c>
      <c r="C46" s="51" t="s">
        <v>1141</v>
      </c>
    </row>
    <row r="47" spans="1:3" ht="225">
      <c r="A47" s="47" t="s">
        <v>1044</v>
      </c>
      <c r="B47" s="51" t="s">
        <v>1139</v>
      </c>
      <c r="C47" s="51" t="s">
        <v>1140</v>
      </c>
    </row>
    <row r="48" spans="1:3" ht="225">
      <c r="A48" s="46" t="s">
        <v>1045</v>
      </c>
      <c r="B48" s="51" t="s">
        <v>1135</v>
      </c>
      <c r="C48" s="51" t="s">
        <v>1136</v>
      </c>
    </row>
    <row r="49" spans="1:3" ht="135">
      <c r="A49" s="46" t="s">
        <v>1046</v>
      </c>
      <c r="B49" s="51" t="s">
        <v>1137</v>
      </c>
      <c r="C49" s="51" t="s">
        <v>1138</v>
      </c>
    </row>
    <row r="50" spans="1:3" ht="120">
      <c r="A50" s="46" t="s">
        <v>1047</v>
      </c>
      <c r="B50" s="51" t="s">
        <v>1134</v>
      </c>
      <c r="C50" s="51" t="s">
        <v>1133</v>
      </c>
    </row>
    <row r="51" spans="1:3" ht="270">
      <c r="A51" s="46" t="s">
        <v>1048</v>
      </c>
      <c r="B51" s="51" t="s">
        <v>1131</v>
      </c>
      <c r="C51" s="51" t="s">
        <v>1132</v>
      </c>
    </row>
    <row r="52" spans="1:3" ht="15">
      <c r="A52" s="46" t="s">
        <v>1049</v>
      </c>
      <c r="B52" s="51"/>
      <c r="C52" s="51"/>
    </row>
    <row r="53" spans="1:3" ht="15">
      <c r="A53" s="46" t="s">
        <v>1050</v>
      </c>
      <c r="B53" s="51"/>
      <c r="C53" s="51"/>
    </row>
    <row r="54" spans="1:3" ht="15">
      <c r="A54" s="46" t="s">
        <v>1051</v>
      </c>
      <c r="B54" s="51"/>
      <c r="C54" s="51"/>
    </row>
    <row r="55" spans="1:3" ht="135">
      <c r="A55" s="46" t="s">
        <v>1052</v>
      </c>
      <c r="B55" s="51" t="s">
        <v>1130</v>
      </c>
      <c r="C55" s="51" t="s">
        <v>1129</v>
      </c>
    </row>
    <row r="56" spans="1:3" ht="120">
      <c r="A56" s="46" t="s">
        <v>1053</v>
      </c>
      <c r="B56" s="51" t="s">
        <v>1128</v>
      </c>
      <c r="C56" s="51" t="s">
        <v>1127</v>
      </c>
    </row>
    <row r="57" spans="1:3" ht="120">
      <c r="A57" s="46" t="s">
        <v>1054</v>
      </c>
      <c r="B57" s="51" t="s">
        <v>1126</v>
      </c>
      <c r="C57" s="51" t="s">
        <v>1125</v>
      </c>
    </row>
    <row r="58" spans="1:3" ht="135">
      <c r="A58" s="46" t="s">
        <v>1055</v>
      </c>
      <c r="B58" s="51" t="s">
        <v>1124</v>
      </c>
      <c r="C58" s="51" t="s">
        <v>1123</v>
      </c>
    </row>
    <row r="59" spans="1:3" ht="60">
      <c r="A59" s="46" t="s">
        <v>1056</v>
      </c>
      <c r="B59" s="51" t="s">
        <v>1122</v>
      </c>
      <c r="C59" s="51" t="s">
        <v>1121</v>
      </c>
    </row>
    <row r="60" spans="1:3" ht="150">
      <c r="A60" s="46" t="s">
        <v>1057</v>
      </c>
      <c r="B60" s="51" t="s">
        <v>1119</v>
      </c>
      <c r="C60" s="51" t="s">
        <v>1120</v>
      </c>
    </row>
    <row r="61" spans="1:3" ht="165">
      <c r="A61" s="46" t="s">
        <v>1058</v>
      </c>
      <c r="B61" s="51" t="s">
        <v>1115</v>
      </c>
      <c r="C61" s="51" t="s">
        <v>1116</v>
      </c>
    </row>
    <row r="62" spans="1:3" ht="90">
      <c r="A62" s="46" t="s">
        <v>1059</v>
      </c>
      <c r="B62" s="51" t="s">
        <v>1118</v>
      </c>
      <c r="C62" s="51" t="s">
        <v>1117</v>
      </c>
    </row>
    <row r="63" spans="1:3" ht="15">
      <c r="A63" s="46" t="s">
        <v>1093</v>
      </c>
      <c r="B63" s="51"/>
      <c r="C63" s="51"/>
    </row>
    <row r="64" spans="1:3" ht="105">
      <c r="A64" s="46" t="s">
        <v>1060</v>
      </c>
      <c r="B64" s="51" t="s">
        <v>1113</v>
      </c>
      <c r="C64" s="51" t="s">
        <v>1114</v>
      </c>
    </row>
    <row r="65" spans="1:3" ht="150">
      <c r="A65" s="46" t="s">
        <v>1016</v>
      </c>
      <c r="B65" s="52" t="s">
        <v>1111</v>
      </c>
      <c r="C65" s="51" t="s">
        <v>1112</v>
      </c>
    </row>
    <row r="66" spans="1:3" ht="15">
      <c r="A66" s="46" t="s">
        <v>1061</v>
      </c>
      <c r="B66" s="51"/>
      <c r="C66" s="51"/>
    </row>
    <row r="67" spans="1:3" ht="15">
      <c r="A67" s="46" t="s">
        <v>1062</v>
      </c>
      <c r="B67" s="51"/>
      <c r="C67" s="51"/>
    </row>
    <row r="68" spans="1:3" ht="15">
      <c r="A68" s="46" t="s">
        <v>1063</v>
      </c>
      <c r="B68" s="51"/>
      <c r="C68" s="51"/>
    </row>
    <row r="69" spans="1:3" ht="15">
      <c r="A69" s="46" t="s">
        <v>1064</v>
      </c>
      <c r="B69" s="51"/>
      <c r="C69" s="51"/>
    </row>
    <row r="70" spans="1:3" ht="180">
      <c r="A70" s="46" t="s">
        <v>1065</v>
      </c>
      <c r="B70" s="51" t="s">
        <v>1105</v>
      </c>
      <c r="C70" s="51" t="s">
        <v>1106</v>
      </c>
    </row>
    <row r="71" spans="1:3" ht="180">
      <c r="A71" s="46" t="s">
        <v>1066</v>
      </c>
      <c r="B71" s="51" t="s">
        <v>1107</v>
      </c>
      <c r="C71" s="51" t="s">
        <v>1108</v>
      </c>
    </row>
    <row r="72" spans="1:3" ht="210">
      <c r="A72" s="46" t="s">
        <v>1067</v>
      </c>
      <c r="B72" s="51" t="s">
        <v>1109</v>
      </c>
      <c r="C72" s="51" t="s">
        <v>1110</v>
      </c>
    </row>
    <row r="73" spans="1:3" ht="15">
      <c r="A73" s="46" t="s">
        <v>1068</v>
      </c>
      <c r="B73" s="51"/>
      <c r="C73" s="51"/>
    </row>
    <row r="74" spans="1:3" ht="15">
      <c r="A74" s="46" t="s">
        <v>1069</v>
      </c>
      <c r="B74" s="51"/>
      <c r="C74" s="51"/>
    </row>
    <row r="75" spans="1:3" ht="240">
      <c r="A75" s="46" t="s">
        <v>1070</v>
      </c>
      <c r="B75" s="51" t="s">
        <v>1101</v>
      </c>
      <c r="C75" s="51" t="s">
        <v>1102</v>
      </c>
    </row>
    <row r="76" spans="1:3" ht="225">
      <c r="A76" s="46" t="s">
        <v>1071</v>
      </c>
      <c r="B76" s="51" t="s">
        <v>1104</v>
      </c>
      <c r="C76" s="51" t="s">
        <v>1103</v>
      </c>
    </row>
    <row r="77" spans="1:3" ht="15">
      <c r="A77" s="46" t="s">
        <v>1072</v>
      </c>
      <c r="B77" s="51"/>
      <c r="C77" s="51"/>
    </row>
    <row r="78" spans="1:3" ht="15">
      <c r="A78" s="46" t="s">
        <v>1073</v>
      </c>
      <c r="B78" s="51"/>
      <c r="C78" s="51"/>
    </row>
    <row r="79" spans="1:3" ht="15">
      <c r="A79" s="46" t="s">
        <v>1074</v>
      </c>
      <c r="B79" s="51"/>
      <c r="C79" s="51"/>
    </row>
    <row r="80" spans="1:3" ht="105">
      <c r="A80" s="46" t="s">
        <v>1075</v>
      </c>
      <c r="B80" s="52" t="s">
        <v>1099</v>
      </c>
      <c r="C80" s="51" t="s">
        <v>1100</v>
      </c>
    </row>
    <row r="81" spans="1:3" ht="90">
      <c r="A81" s="48" t="s">
        <v>1076</v>
      </c>
      <c r="B81" s="51" t="s">
        <v>1097</v>
      </c>
      <c r="C81" s="51" t="s">
        <v>1098</v>
      </c>
    </row>
  </sheetData>
  <sheetProtection algorithmName="SHA-512" hashValue="0fAZwRDuT9n/dAnKhiVE/9MlAm2j7FHVCQf5cF6qQUbeLz9nyzWc+vsIuLK3aLgqb7tpld+qeM33mzUbdEcaDA==" saltValue="3JMv/R6oW6HD+SH+/VeUig==" spinCount="100000"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2017-05-31T15:42:27Z</dcterms:modified>
  <cp:category/>
  <cp:version/>
  <cp:contentType/>
  <cp:contentStatus/>
</cp:coreProperties>
</file>