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administrativa" sheetId="1" r:id="rId1"/>
    <sheet name="medidores" sheetId="4" r:id="rId2"/>
    <sheet name="cartera" sheetId="5" r:id="rId3"/>
    <sheet name="solicitudes" sheetId="6" r:id="rId4"/>
    <sheet name="medición" sheetId="7" r:id="rId5"/>
    <sheet name="Hoja1" sheetId="2" r:id="rId6"/>
    <sheet name="Hoja2" sheetId="3" r:id="rId7"/>
  </sheets>
  <externalReferences>
    <externalReference r:id="rId10"/>
    <externalReference r:id="rId11"/>
    <externalReference r:id="rId12"/>
    <externalReference r:id="rId13"/>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<sst xmlns="http://schemas.openxmlformats.org/spreadsheetml/2006/main" count="4245" uniqueCount="1249">
  <si>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</si>
  <si>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</si>
  <si>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</si>
  <si>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</si>
  <si>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</si>
  <si>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</si>
  <si>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</si>
  <si>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</si>
  <si>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</si>
  <si>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</si>
  <si>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</si>
  <si>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</si>
  <si>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</si>
  <si>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</si>
  <si>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</si>
  <si>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</si>
  <si>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</si>
  <si>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</si>
  <si>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</si>
  <si>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</si>
  <si>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</si>
  <si>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</si>
  <si>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</si>
  <si>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</si>
  <si>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</si>
  <si>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</si>
  <si>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</si>
  <si>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</si>
  <si>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</si>
  <si>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</si>
  <si>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</si>
  <si>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</si>
  <si>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</si>
  <si>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</si>
  <si>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</si>
  <si>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</si>
  <si>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</si>
  <si>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</si>
  <si>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</si>
  <si>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</si>
  <si>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</si>
  <si>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</si>
  <si>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</si>
  <si>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</si>
  <si>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</si>
  <si>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</si>
  <si>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</si>
  <si>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</si>
  <si>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</si>
  <si>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</si>
  <si>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</si>
  <si>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</si>
  <si>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</si>
  <si>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</si>
  <si>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</si>
  <si>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</si>
  <si>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</si>
  <si>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</si>
  <si>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</si>
  <si>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</si>
  <si>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</si>
  <si>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</si>
  <si>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</si>
  <si>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</si>
  <si>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</si>
  <si>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</si>
  <si>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</si>
  <si>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</si>
  <si>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</si>
  <si>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</si>
  <si>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</si>
  <si>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</si>
  <si>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</si>
  <si>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</si>
  <si>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</si>
  <si>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</si>
  <si>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</si>
  <si>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</si>
  <si>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</si>
  <si>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</si>
  <si>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</si>
  <si>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</si>
  <si>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</si>
  <si>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</si>
  <si>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</si>
  <si>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</si>
  <si>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</si>
  <si>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</si>
  <si>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</si>
  <si>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</si>
  <si>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</si>
  <si>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</si>
  <si>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</si>
  <si>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</si>
  <si>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</si>
  <si>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</si>
  <si>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</si>
  <si>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</si>
  <si>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</si>
  <si>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</si>
  <si>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</si>
  <si>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</si>
  <si>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</si>
  <si>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</si>
  <si>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</si>
  <si>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</si>
  <si>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</si>
  <si>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</si>
  <si>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</si>
  <si>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</si>
  <si>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</si>
  <si>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</si>
  <si>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</si>
  <si>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</si>
  <si>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</si>
  <si>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</si>
  <si>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</si>
  <si>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</si>
  <si>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</si>
  <si>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</si>
  <si>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</si>
  <si>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</si>
  <si>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</si>
  <si>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</si>
  <si>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</si>
  <si>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</si>
  <si>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</si>
  <si>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</si>
  <si>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</si>
  <si>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</si>
  <si>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</si>
  <si>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</si>
  <si>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</si>
  <si>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</si>
  <si>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</si>
  <si>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</si>
  <si>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</si>
  <si>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</si>
  <si>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</si>
  <si>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</si>
  <si>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</si>
  <si>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</si>
  <si>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</si>
  <si>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</si>
  <si>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</si>
  <si>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</si>
  <si>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</si>
  <si>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</si>
  <si>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</si>
  <si>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</si>
  <si>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</si>
  <si>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</si>
  <si>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</si>
  <si>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</si>
  <si>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</si>
  <si>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</si>
  <si>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</si>
  <si>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</si>
  <si>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</si>
  <si>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</si>
  <si>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</si>
  <si>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</si>
  <si>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</si>
  <si>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</si>
  <si>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</si>
  <si>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</si>
  <si>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</si>
  <si>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</si>
  <si>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</si>
  <si>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</si>
  <si>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</si>
  <si>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</si>
  <si>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</si>
  <si>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</si>
  <si>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</si>
  <si>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</si>
  <si>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</si>
  <si>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</si>
  <si>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</si>
  <si>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</si>
  <si>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</si>
  <si>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</si>
  <si>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</si>
  <si>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</si>
  <si>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</si>
  <si>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</si>
  <si>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</si>
  <si>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</si>
  <si>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</si>
  <si>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</si>
  <si>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</si>
  <si>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</si>
  <si>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</si>
  <si>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</si>
  <si>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</si>
  <si>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</si>
  <si>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</si>
  <si>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</si>
  <si>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</si>
  <si>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</si>
  <si>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</si>
  <si>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</si>
  <si>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</si>
  <si>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</si>
  <si>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</si>
  <si>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</si>
  <si>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</si>
  <si>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</si>
  <si>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</si>
  <si>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</si>
  <si>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</si>
  <si>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</si>
  <si>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</si>
  <si>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</si>
  <si>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</si>
  <si>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</si>
  <si>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</si>
  <si>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</si>
  <si>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</si>
  <si>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</si>
  <si>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</si>
  <si>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</si>
  <si>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</si>
  <si>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</si>
  <si>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</si>
  <si>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</si>
  <si>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</si>
  <si>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</si>
  <si>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</si>
  <si>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</si>
  <si>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</si>
  <si>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</si>
  <si>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</si>
  <si>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</si>
  <si>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</si>
  <si>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</si>
  <si>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</si>
  <si>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</si>
  <si>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</si>
  <si>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</si>
  <si>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</si>
  <si>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</si>
  <si>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</si>
  <si>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</si>
  <si>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</si>
  <si>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</si>
  <si>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</si>
  <si>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</si>
  <si>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</si>
  <si>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</si>
  <si>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</si>
  <si>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</si>
  <si>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</si>
  <si>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</si>
  <si>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</si>
  <si>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</si>
  <si>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</si>
  <si>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</si>
  <si>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</si>
  <si>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</si>
  <si>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</si>
  <si>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</si>
  <si>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</si>
  <si>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</si>
  <si>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</si>
  <si>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</si>
  <si>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</si>
  <si>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</si>
  <si>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</si>
  <si>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</si>
  <si>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</si>
  <si>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</si>
  <si>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</si>
  <si>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</si>
  <si>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</si>
  <si>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</si>
  <si>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</si>
  <si>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</si>
  <si>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</si>
  <si>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</si>
  <si>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</si>
  <si>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</si>
  <si>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</si>
  <si>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</si>
  <si>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</si>
  <si>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</si>
  <si>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</si>
  <si>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</si>
  <si>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</si>
  <si>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</si>
  <si>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</si>
  <si>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</si>
  <si>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</si>
  <si>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</si>
  <si>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</si>
  <si>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</si>
  <si>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</si>
  <si>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</si>
  <si>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</si>
  <si>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</si>
  <si>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</si>
  <si>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</si>
  <si>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</si>
  <si>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</si>
  <si>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</si>
  <si>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</si>
  <si>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</si>
  <si>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</si>
  <si>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</si>
  <si>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</si>
  <si>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</si>
  <si>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</si>
  <si>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</si>
  <si>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</si>
  <si>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</si>
  <si>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</si>
  <si>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</si>
  <si>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</si>
  <si>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</si>
  <si>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</si>
  <si>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</si>
  <si>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</si>
  <si>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</si>
  <si>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</si>
  <si>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</si>
  <si>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</si>
  <si>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</si>
  <si>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</si>
  <si>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</si>
  <si>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</si>
  <si>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</si>
  <si>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</si>
  <si>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</si>
  <si>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</si>
  <si>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</si>
  <si>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</si>
  <si>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</si>
  <si>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</si>
  <si>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</si>
  <si>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</si>
  <si>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</si>
  <si>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</si>
  <si>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</si>
  <si>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</si>
  <si>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</si>
  <si>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</si>
  <si>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</si>
  <si>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</si>
  <si>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</si>
  <si>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</si>
  <si>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</si>
  <si>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</si>
  <si>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</si>
  <si>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</si>
  <si>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</si>
  <si>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</si>
  <si>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</si>
  <si>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</si>
  <si>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</si>
  <si>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</si>
  <si>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</si>
  <si>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</si>
  <si>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</si>
  <si>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</si>
  <si>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</si>
  <si>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</si>
  <si>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</si>
  <si>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</si>
  <si>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</si>
  <si>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</si>
  <si>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</si>
  <si>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</si>
  <si>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</si>
  <si>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</si>
  <si>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</si>
  <si>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</si>
  <si>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</si>
  <si>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</si>
  <si>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</si>
  <si>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</si>
  <si>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</si>
  <si>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</si>
  <si>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</si>
  <si>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</si>
  <si>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</si>
  <si>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</si>
  <si>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</si>
  <si>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</si>
  <si>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</si>
  <si>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</si>
  <si>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</si>
  <si>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</si>
  <si>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</si>
  <si>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</si>
  <si>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</si>
  <si>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</si>
  <si>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</si>
  <si>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</si>
  <si>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</si>
  <si>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</si>
  <si>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</si>
  <si>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</si>
  <si>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</si>
  <si>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</si>
  <si>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</si>
  <si>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</si>
  <si>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</si>
  <si>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</si>
  <si>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</si>
  <si>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</si>
  <si>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</si>
  <si>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</si>
  <si>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</si>
  <si>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</si>
  <si>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</si>
  <si>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</si>
  <si>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</si>
  <si>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</si>
  <si>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</si>
  <si>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</si>
  <si>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</si>
  <si>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</si>
  <si>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</si>
  <si>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</si>
  <si>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</si>
  <si>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</si>
  <si>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</si>
  <si>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</si>
  <si>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</si>
  <si>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</si>
  <si>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</si>
  <si>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</si>
  <si>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</si>
  <si>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</si>
  <si>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</si>
  <si>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</si>
  <si>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</si>
  <si>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</si>
  <si>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</si>
  <si>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</si>
  <si>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</si>
  <si>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</si>
  <si>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</si>
  <si>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</si>
  <si>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</si>
  <si>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</si>
  <si>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</si>
  <si>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</si>
  <si>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</si>
  <si>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</si>
  <si>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</si>
  <si>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</si>
  <si>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</si>
  <si>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</si>
  <si>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</si>
  <si>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</si>
  <si>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</si>
  <si>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</si>
  <si>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</si>
  <si>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</si>
  <si>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</si>
  <si>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</si>
  <si>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</si>
  <si>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</si>
  <si>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</si>
  <si>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</si>
  <si>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</si>
  <si>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</si>
  <si>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</si>
  <si>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</si>
  <si>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</si>
  <si>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</si>
  <si>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</si>
  <si>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</si>
  <si>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</si>
  <si>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</si>
  <si>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</si>
  <si>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</si>
  <si>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</si>
  <si>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</si>
  <si>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</si>
  <si>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</si>
  <si>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</si>
  <si>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</si>
  <si>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</si>
  <si>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</si>
  <si>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</si>
  <si>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</si>
  <si>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</si>
  <si>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</si>
  <si>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</si>
  <si>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</si>
  <si>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</si>
  <si>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</si>
  <si>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</si>
  <si>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</si>
  <si>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</si>
  <si>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</si>
  <si>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</si>
  <si>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</si>
  <si>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</si>
  <si>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</si>
  <si>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</si>
  <si>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</si>
  <si>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</si>
  <si>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</si>
  <si>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</si>
  <si>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</si>
  <si>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</si>
  <si>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</si>
  <si>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</si>
  <si>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</si>
  <si>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</si>
  <si>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</si>
  <si>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</si>
  <si>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</si>
  <si>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</si>
  <si>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</si>
  <si>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</si>
  <si>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</si>
  <si>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</si>
  <si>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</si>
  <si>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</si>
  <si>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</si>
  <si>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</si>
  <si>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</si>
  <si>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</si>
  <si>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</si>
  <si>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</si>
  <si>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</si>
  <si>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</si>
  <si>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</si>
  <si>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</si>
  <si>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</si>
  <si>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</si>
  <si>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</si>
  <si>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</si>
  <si>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</si>
  <si>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</si>
  <si>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</si>
  <si>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</si>
  <si>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</si>
  <si>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</si>
  <si>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</si>
  <si>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</si>
  <si>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</si>
  <si>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</si>
  <si>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</si>
  <si>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</si>
  <si>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</si>
  <si>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</si>
  <si>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</si>
  <si>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</si>
  <si>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</si>
  <si>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</si>
  <si>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</si>
  <si>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</si>
  <si>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</si>
  <si>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</si>
  <si>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</si>
  <si>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</si>
  <si>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</si>
  <si>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</si>
  <si>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</si>
  <si>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</si>
  <si>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</si>
  <si>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</si>
  <si>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</si>
  <si>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</si>
  <si>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</si>
  <si>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</si>
  <si>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</si>
  <si>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</si>
  <si>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</si>
  <si>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</si>
  <si>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</si>
  <si>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</si>
  <si>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</si>
  <si>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</si>
  <si>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</si>
  <si>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</si>
  <si>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</si>
  <si>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</si>
  <si>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</si>
  <si>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</si>
  <si>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</si>
  <si>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</si>
  <si>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</si>
  <si>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</si>
  <si>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</si>
  <si>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</si>
  <si>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</si>
  <si>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</si>
  <si>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</si>
  <si>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</si>
  <si>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</si>
  <si>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</si>
  <si>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</si>
  <si>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</si>
  <si>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</si>
  <si>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</si>
  <si>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</si>
  <si>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</si>
  <si>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</si>
  <si>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</si>
  <si>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</si>
  <si>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</si>
  <si>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</si>
  <si>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</si>
  <si>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</si>
  <si>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</si>
  <si>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</si>
  <si>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</si>
  <si>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</si>
  <si>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</si>
  <si>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</si>
  <si>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</si>
  <si>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</si>
  <si>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</si>
  <si>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</si>
  <si>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</si>
  <si>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</si>
  <si>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</si>
  <si>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</si>
  <si>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</si>
  <si>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</si>
  <si>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</si>
  <si>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</si>
  <si>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</si>
  <si>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</si>
  <si>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</si>
  <si>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</si>
  <si>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</si>
  <si>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</si>
  <si>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</si>
  <si>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</si>
  <si>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</si>
  <si>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</si>
  <si>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</si>
  <si>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</si>
  <si>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</si>
  <si>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</si>
  <si>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</si>
  <si>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</si>
  <si>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</si>
  <si>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</si>
  <si>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</si>
  <si>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</si>
  <si>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</si>
  <si>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</si>
  <si>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</si>
  <si>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</si>
  <si>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</si>
  <si>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</si>
  <si>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</si>
  <si>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</si>
  <si>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</si>
  <si>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</si>
  <si>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</si>
  <si>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</si>
  <si>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</si>
  <si>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</si>
  <si>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</si>
  <si>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</si>
  <si>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</si>
  <si>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</si>
  <si>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</si>
  <si>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</si>
  <si>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</si>
  <si>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</si>
  <si>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</si>
  <si>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</si>
  <si>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</si>
  <si>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</si>
  <si>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</si>
  <si>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</si>
  <si>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</si>
  <si>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</si>
  <si>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</si>
  <si>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</si>
  <si>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</si>
  <si>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</si>
  <si>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</si>
  <si>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</si>
  <si>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</si>
  <si>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</si>
  <si>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</si>
  <si>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</si>
  <si>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</si>
  <si>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</si>
  <si>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</si>
  <si>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</si>
  <si>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</si>
  <si>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</si>
  <si>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</si>
  <si>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</si>
  <si>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</si>
  <si>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</si>
  <si>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</si>
  <si>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</si>
  <si>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</si>
  <si>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</si>
  <si>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</si>
  <si>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</si>
  <si>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</si>
  <si>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</si>
  <si>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</si>
  <si>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</si>
  <si>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</si>
  <si>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</si>
  <si>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</si>
  <si>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</si>
  <si>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</si>
  <si>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</si>
  <si>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</si>
  <si>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</si>
  <si>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</si>
  <si>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</si>
  <si>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</si>
  <si>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</si>
  <si>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</si>
  <si>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</si>
  <si>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</si>
  <si>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</si>
  <si>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</si>
  <si>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</si>
  <si>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</si>
  <si>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</si>
  <si>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</si>
  <si>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</si>
  <si>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</si>
  <si>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</si>
  <si>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</si>
  <si>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</si>
  <si>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</si>
  <si>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</si>
  <si>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</si>
  <si>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</si>
  <si>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</si>
  <si>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</si>
  <si>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</si>
  <si>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</si>
  <si>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</si>
  <si>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</si>
  <si>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</si>
  <si>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</si>
  <si>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</si>
  <si>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</si>
  <si>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</si>
  <si>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</si>
  <si>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</si>
  <si>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</si>
  <si>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</si>
  <si>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</si>
  <si>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</si>
  <si>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</si>
  <si>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</si>
  <si>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</si>
  <si>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</si>
  <si>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</si>
  <si>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</si>
  <si>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</si>
  <si>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</si>
  <si>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</si>
  <si>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</si>
  <si>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</si>
  <si>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</si>
  <si>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</si>
  <si>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</si>
  <si>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</si>
  <si>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</si>
  <si>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</si>
  <si>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</si>
  <si>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</si>
  <si>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</si>
  <si>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</si>
  <si>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</si>
  <si>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</si>
  <si>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</si>
  <si>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</si>
  <si>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</si>
  <si>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</si>
  <si>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</si>
  <si>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</si>
  <si>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</si>
  <si>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</si>
  <si>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</si>
  <si>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</si>
  <si>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</si>
  <si>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</si>
  <si>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</si>
  <si>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</si>
  <si>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</si>
  <si>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</si>
  <si>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</si>
  <si>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</si>
  <si>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</si>
  <si>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</si>
  <si>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</si>
  <si>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</si>
  <si>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</si>
  <si>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</si>
  <si>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</si>
  <si>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</si>
  <si>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</si>
  <si>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</si>
  <si>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</si>
  <si>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</si>
  <si>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</si>
  <si>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</si>
  <si>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</si>
  <si>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</si>
  <si>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</si>
  <si>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</si>
  <si>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</si>
  <si>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</si>
  <si>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</si>
  <si>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</si>
  <si>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</si>
  <si>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</si>
  <si>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</si>
  <si>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</si>
  <si>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</si>
  <si>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</si>
  <si>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</si>
  <si>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</si>
  <si>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</si>
  <si>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</si>
  <si>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</si>
  <si>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</si>
  <si>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</si>
  <si>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</si>
  <si>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</si>
  <si>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</si>
  <si>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</si>
  <si>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</si>
  <si>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</si>
  <si>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</si>
  <si>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</si>
  <si>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</si>
  <si>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</si>
  <si>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</si>
  <si>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</si>
  <si>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</si>
  <si>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</si>
  <si>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</si>
  <si>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</si>
  <si>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</si>
  <si>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</si>
  <si>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</si>
  <si>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</si>
  <si>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</si>
  <si>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</si>
  <si>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</si>
  <si>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</si>
  <si>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</si>
  <si>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</si>
  <si>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</si>
  <si>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</si>
  <si>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</si>
  <si>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</si>
  <si>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</si>
  <si>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</si>
  <si>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</si>
  <si>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</si>
  <si>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</si>
  <si>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</si>
  <si>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</si>
  <si>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</si>
  <si>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</si>
  <si>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</si>
  <si>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</si>
  <si>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</si>
  <si>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</si>
  <si>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</si>
  <si>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</si>
  <si>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</si>
  <si>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</si>
  <si>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</si>
  <si>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</si>
  <si>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</si>
  <si>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</si>
  <si>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</si>
  <si>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</si>
  <si>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</si>
  <si>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</si>
  <si>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</si>
  <si>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</si>
  <si>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</si>
  <si>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</si>
  <si>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</si>
  <si>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</si>
  <si>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</si>
  <si>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</si>
  <si>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</si>
  <si>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</si>
  <si>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</si>
  <si>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</si>
  <si>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</si>
  <si>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</si>
  <si>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</si>
  <si>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</si>
  <si>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</si>
  <si>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</si>
  <si>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</si>
  <si>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</si>
  <si>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</si>
  <si>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</si>
  <si>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</si>
  <si>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</si>
  <si>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</si>
  <si>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</si>
  <si>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</si>
  <si>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</si>
  <si>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</si>
  <si>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</si>
  <si>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</si>
  <si>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</si>
  <si>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</si>
  <si>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</si>
  <si>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</si>
  <si>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</si>
  <si>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</si>
  <si>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</si>
  <si>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</si>
  <si>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</si>
  <si>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</si>
  <si>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</si>
  <si>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</si>
  <si>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</si>
  <si>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</si>
  <si>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</si>
  <si>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</si>
  <si>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</si>
  <si>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</si>
  <si>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</si>
  <si>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</si>
  <si>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</si>
  <si>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</si>
  <si>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</si>
  <si>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</si>
  <si>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</si>
  <si>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</si>
  <si>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</si>
  <si>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</si>
  <si>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</si>
  <si>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</si>
  <si>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</si>
  <si>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</si>
  <si>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</si>
  <si>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</si>
  <si>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</si>
  <si>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</si>
  <si>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</si>
  <si>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</si>
  <si>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</si>
  <si>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</si>
  <si>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</si>
  <si>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</si>
  <si>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</si>
  <si>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</si>
  <si>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</si>
  <si>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</si>
  <si>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</si>
  <si>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</si>
  <si>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</si>
  <si>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</si>
  <si>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</si>
  <si>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</si>
  <si>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</si>
  <si>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</si>
  <si>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</si>
  <si>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</si>
  <si>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</si>
  <si>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</si>
  <si>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</si>
  <si>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</si>
  <si>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</si>
  <si>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</si>
  <si>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</si>
  <si>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</si>
  <si>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</si>
  <si>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</si>
  <si>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</si>
  <si>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</si>
  <si>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</si>
  <si>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</si>
  <si>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</si>
  <si>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</si>
  <si>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</si>
  <si>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</si>
  <si>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</si>
  <si>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</si>
  <si>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</si>
  <si>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</si>
  <si>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</si>
  <si>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</si>
  <si>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</si>
  <si>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</si>
  <si>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</si>
  <si>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</si>
  <si>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</si>
  <si>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</si>
  <si>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</si>
  <si>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</si>
  <si>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</si>
  <si>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</si>
  <si>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</si>
  <si>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</si>
  <si>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</si>
  <si>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</si>
  <si>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</si>
  <si>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</si>
  <si>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</si>
  <si>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</si>
  <si>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</si>
  <si>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</si>
  <si>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</si>
  <si>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</si>
  <si>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</si>
  <si>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</si>
  <si>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</si>
  <si>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</si>
  <si>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</si>
  <si>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</si>
  <si>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</si>
  <si>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</si>
  <si>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</si>
  <si>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</si>
  <si>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</si>
  <si>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</si>
  <si>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</si>
  <si>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</si>
  <si>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</si>
  <si>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</si>
  <si>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</si>
  <si>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</si>
  <si>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</si>
  <si>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</si>
  <si>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</si>
  <si>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</si>
  <si>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</si>
  <si>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</si>
  <si>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</si>
  <si>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</si>
  <si>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</si>
  <si>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</si>
  <si>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</si>
  <si>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</si>
  <si>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</si>
  <si>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</si>
  <si>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</si>
  <si>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</si>
  <si>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</si>
  <si>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</si>
  <si>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</si>
  <si>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</si>
  <si>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</si>
  <si>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</si>
  <si>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</si>
  <si>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</si>
  <si>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</si>
  <si>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</si>
  <si>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</si>
  <si>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</si>
  <si>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</si>
  <si>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</si>
  <si>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</si>
  <si>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</si>
  <si>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</si>
  <si>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</si>
  <si>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</si>
  <si>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</si>
  <si>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</si>
  <si>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</si>
  <si>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</si>
  <si>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</si>
  <si>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</si>
  <si>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</si>
  <si>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</si>
  <si>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</si>
  <si>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</si>
  <si>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</si>
  <si>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</si>
  <si>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</si>
  <si>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</si>
  <si>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</si>
  <si>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</si>
  <si>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</si>
  <si>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</si>
  <si>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</si>
  <si>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</si>
  <si>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</si>
  <si>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</si>
  <si>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</si>
  <si>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</si>
  <si>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</si>
  <si>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</si>
  <si>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</si>
  <si>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</si>
  <si>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</si>
  <si>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</si>
  <si>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</si>
  <si>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</si>
  <si>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</si>
  <si>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</si>
  <si>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</si>
  <si>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</si>
  <si>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</si>
  <si>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</si>
  <si>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</si>
  <si>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</si>
  <si>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</si>
  <si>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</si>
  <si>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</si>
  <si>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</si>
  <si>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</si>
  <si>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</si>
  <si>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</si>
  <si>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</si>
  <si>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</si>
  <si>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</si>
  <si>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</si>
  <si>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</si>
  <si>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</si>
  <si>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</si>
  <si>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</si>
  <si>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</si>
  <si>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</si>
  <si>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</si>
  <si>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</si>
  <si>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</si>
  <si>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</si>
  <si>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</si>
  <si>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</si>
  <si>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</si>
  <si>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</si>
  <si>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</si>
  <si>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</si>
  <si>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</si>
  <si>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</si>
  <si>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</si>
  <si>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</si>
  <si>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</si>
  <si>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</si>
  <si>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</si>
  <si>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</si>
  <si>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</si>
  <si>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</si>
  <si>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</si>
  <si>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</si>
  <si>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</si>
  <si>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</si>
  <si>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</si>
  <si>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</si>
  <si>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</si>
  <si>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</si>
  <si>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</si>
  <si>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</si>
  <si>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</si>
  <si>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</si>
  <si>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</si>
  <si>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</si>
  <si>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</si>
  <si>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</si>
  <si>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</si>
  <si>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</si>
  <si>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</si>
  <si>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</si>
  <si>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</si>
  <si>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</si>
  <si>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</si>
  <si>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</si>
  <si>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</si>
  <si>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</si>
  <si>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</si>
  <si>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</si>
  <si>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</si>
  <si>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</si>
  <si>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</si>
  <si>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</si>
  <si>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</si>
  <si>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</si>
  <si>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</si>
  <si>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</si>
  <si>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</si>
  <si>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</si>
  <si>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</si>
  <si>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</si>
  <si>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</si>
  <si>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</si>
  <si>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</si>
  <si>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</si>
  <si>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CENTRO DE TRABAJO Y/O PROCESO: DIRECCIÓN SERVICIO COMERCIAL ZONA 4</t>
  </si>
  <si>
    <t xml:space="preserve">SUBCENTRAL SANTA LUCIA </t>
  </si>
  <si>
    <t>NOMBRE CENTRO DE TRABAJO Y/O PROCESO: DIVISIÓN OPERACIÓN COMERCIAL ZONA 4 -MEDICIÓN</t>
  </si>
  <si>
    <t>DIVISIÓN OPERACIÓN COMERCIAL ZONA 4 - MEDICIÓN</t>
  </si>
  <si>
    <t>NOMBRE CENTRO DE TRABAJO Y/O PROCESO: DIVISIÓN OPERACIÓN COMERCIAL ZONA 4 -SOLICITUDES</t>
  </si>
  <si>
    <t>DIVISIÓN OPERACIÓN COMERCIAL ZONA 4 - SOLICITUDES</t>
  </si>
  <si>
    <t>NOMBRE CENTRO DE TRABAJO Y/O PROCESO: DIVISIÓN OPERACIÓN COMERCIAL ZONA 4 - CARTERA</t>
  </si>
  <si>
    <t>DIVISIÓN OPERACIÓN COMERCIAL ZONA 4 - CARTERA</t>
  </si>
  <si>
    <t>NOMBRE CENTRO DE TRABAJO Y/O PROCESO: DIVISIÓN OPERACIÓN COMERCIAL ZONA 4 - MEDIDORES</t>
  </si>
  <si>
    <t>DIVISIÓN OPERACIÓN COMERCIAL ZONA 4 - MEDIDORES</t>
  </si>
  <si>
    <t>NOMBRE CENTRO DE TRABAJO Y/O PROCESO: DIVISIÓN OPERACIÓN COMERCIAL ZONA 4 - ADMINISTRATIVA</t>
  </si>
  <si>
    <t>DIVISIÓN OPERACIÓN COMERCIAL ZONA 4 - ADMINISTRATIVA</t>
  </si>
  <si>
    <t>SI</t>
  </si>
  <si>
    <t>Evaluar y hacer seguimiento a los objetos de control asociados a las unidades controlables para emitir resultados de la gestion.</t>
  </si>
  <si>
    <t>1.  Administrar y dirigir los objetos controlables a su cargo con el proposito de generar informes y
calcular los indicadores asociados. 2.  Efectuar seguimiento a los planes de accion presentados con el fin de reporter los resultados del misrno. 3.  Atender los requerimientos de los entes de control asignados y preparar Ia documentacion y evaluar la gestion realizada sobre los mismos.
4.  Proponer medidas correctivas a los objetos de control.5.  Mantener  actualizado  el  tablero  de  control  de  indicadores  con  el  fin  de  asegurar  la disponibilidad de la informacion. 6.  Elaborar informes sobre la gestion de los objetos de control a su cargo. 7.  Administrar los procesos del operador comercial con el objetivo de optimizar los recursos y asegurar el cumplimiento de las obligaciones del mismo.</t>
  </si>
  <si>
    <t>Se  recomienda realizar  programa  preventivo  de  fumigacion, Implementar  el uso de  gel  antibacterial</t>
  </si>
  <si>
    <t>Se  recomienda realizar  programa  preventivo  de  fumigacion, Implementar  el uso de  gel  antibacterial.</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</si>
  <si>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</si>
  <si>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</si>
  <si>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</si>
  <si>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Practica de pausas activas de manera frecuente para activación de sistema musculo esqueletico</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</si>
  <si>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</si>
  <si>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</si>
  <si>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</si>
  <si>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inspeccionar todos los elementos de emergencia para la atención de la contingencia</t>
  </si>
  <si>
    <t>Ubicación de equipos portátiles de extinción de incendios cerca al área que garanticen una oportuna atención ante un evento por fuego incipiente.</t>
  </si>
  <si>
    <t>ELEMENTOS DE PROTECCIÓN PERSONAL DE ACUERDO AL MANUAL DE E.P.P. DE LA EMPRESA</t>
  </si>
  <si>
    <t>Generar los informes de los objetos controlables, para calificar y cuantificar los eventos de cada actividad de operación comercial.</t>
  </si>
  <si>
    <t>1.  Extractar la totalidad de los eventos de cada actividad del periodo en evaluación. 2. Programar inspecciones a terreno que requiera el objeto controlable 3. Generar una base de datos con la informacion recolectada en terreno. 4. Verificar la veracidad de los parametros comerciales para calificar cada evento. 5.  Verificar el cargue en el sistema de los diferentes eventos comerciales (medidores, cajillas, nuevas conexiones, tapas, entre otros.). 6. Alimentar el  tablero de control del area. 7. Elaborar oficios, documentos e informes estadisticos de desempeno utilizando herramientas tecnologicas de informacion y computación. 8.  Verificar la correcta aplicacion en el sistema de los ajustes y resoluciones par parte del  operador comercial. 9. Verificar la informacion soporte para la remuneración de las diferentes  actividades desarrolladas por el operador comercial. 10. Preparar las bases de datos de control en el periodo en evaluacion.</t>
  </si>
  <si>
    <t>evitar que los gases y vapores producidos en los analisis no llegue a las oficnas y areas en las  que el personal no debe tener contacto de ningun tipo con estos agentes</t>
  </si>
  <si>
    <t>Realizar labores operativas y de apoyo en el mantenimiento de infraestructura y locativas que comprendan los sistemas de acueducto y alcantarillado, plantas de tratamiento y estaciones de bombeo.</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</si>
  <si>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t>
  </si>
  <si>
    <t>ELABORACIÓN                                            ACTUALIZACIÓN                                               FECHA: 19 MAYO 2017</t>
  </si>
  <si>
    <t>reconocer el tipo de animal que lo mordio, y tener en cuenta para el tipo de control a realizar</t>
  </si>
  <si>
    <t>Coordinar y controlar operativamente los programas, proyectos o actividades, para mejorar la calidad de los procesos que desarrolla el area.</t>
  </si>
  <si>
    <t>1.  Verificar y comparar la situacion real del predio y la informacion existente en la base de datos de la Empresa.2.  Supervisar el desempeño y la ejecucion de los procedimientos de las cuadrillas en terreno. 3.  Realizar la inspeccion a instalaciones domiciliarias. 4.  Generar cifras estadisticas de control, con el fin de realizar seguimiento a la aplicacion de consumos, multas, sanciones, lecluras, suspensiones y de toda aquella informacion que se genere.5.  Efectuar control y seguimiento a los indicadores establecidos, para los procesos que se le encomienden. 6.  Elaborar informes con el fin de reportar al superior inmediato las inconsistencias e irregularidades   en desarrollo de las funciones que desempeñe.</t>
  </si>
  <si>
    <t>ejecutar trabajos relacionados con al toma de información en terreno, operaciópn de equipos de medida, excavaciones, deteccion de fraudes, labores de suspension ,corte, revividas, transcripción en el sistema de información que se procese en el area, efectuar cambio de medidor.</t>
  </si>
  <si>
    <t xml:space="preserve">1. ejecutar los trabajos de terreno sobre suspensiones,reconexiones del servicio de acueductro, taponamientos y revividas de las acometidas en la red principal  2.tomar la información en terreno de todos los aspectos que rigen la prestación de los servicios publicos y las relaciones usuario-empresa  3. transcribir la información en los medios que se dispongan tales como terminales portatiles, formatos, archivos planos o directamenteen el S.I.C 4.gestionar el retiro o instalación oportuna de los medidores en el sitio indicado para ello 5. solicitar oportunamente los materiales que se requieren para el desempeño de sus funciones 6.colaborar en la elaboracion de los informes estadisticos de los materiales utilizados en terreno y de los que se encuentran en existencia 7. informar a su superior inmediato sobre el desarrollo de sus funciones y los convenientes que s e le presenten 8. cumplir las metas de ejecucion establecidas en los acuerdos de gestión 9. operar el vehiculo asignado, tomando las medidas necesarias para su correcto funcionamientoy conservación10. aplicar las normas tecnicas, administrativas internas y externas asociadas a la gestión de su cargo 11. elaborar los informes y documentos que se requieran sobre la gestión de su cargo. 12. ejecutar practicas seguras y saludables en elñ puesto de trabajo y en la correcta maniobrabilidad de los equipos 13. cumplir los procedimientos establecidos por la empresa de acuerdo con las medidas de prevencion y protección 14. mantener en correcto estado de servicio, presentación y funcionamiento , los implementos y eqwuipos que se le confien 15. cumplir con las funciones generales establecidas para el nivel ¨tecnico y operativo¨. </t>
  </si>
  <si>
    <t>Divulgar a los funcionarios sobre el riesgo en el cual se  encuentran expuestos en el área</t>
  </si>
  <si>
    <t>realizar pausas activas y movimientos adecuados a la hora de realizar levantamiento de cargas.</t>
  </si>
  <si>
    <t>1.  Administrar y dirigir los objetos controlables a su cargo con el proposito de generar informes y calcular los indicadores asociados. 2.  Efectuar seguimiento a los planes de accion presentados con el fin de reporter los resultados del misrno. 3.  Atender los requerimientos de los entes de control asignados y preparar Ia documentacion y evaluar la gestion realizada sobre los mismos. 4.  Proponer medidas correctivas a los objetos de control.5.  Mantener  actualizado  el  tablero  de  control  de  indicadores  con  el  fin  de  asegurar  la disponibilidad de la informacion. 6.  Elaborar informes sobre la gestion de los objetos de control a su cargo. 7.  Administrar los procesos del operador comercial con el objetivo de optimizar los recursos y asegurar el cumplimiento de las obligaciones del mismo.</t>
  </si>
  <si>
    <t xml:space="preserve">Verificar en el sistema comercial Ia calidad de los procesos operativos comerciales, para soportar el proceso de interventoria de los contratos especiales de gestion.
</t>
  </si>
  <si>
    <t xml:space="preserve">1.  Actualizar Ia informacion en las bases de datos del periodo de evaluacion del proceso
comercial  2.  Programar inspecciones a terreno que requiera el sistema de control de gestion zonal y  alimentar los resultados en la base de datos de interventoria 3.  Verificar el  cobra en el  sistema  de informacion comercial de los diferentes eventos comerciales  (medidores, cajillas, nuevas conexiones tapas), y elaborar el reporte con los hallazgos. 4.  Preparar la  informacion  de  actividades  operativas en  el  periodo en evaluacion  para   cuantificar la remuneracion de las actividades comerciales y actualizar el tablero de control   del area. 5.  Ejecutar la inspeccion a las ordenes de trabajo de la gestion operativo comercial, resultantes  del proceso de interventoria comercial para recolectar la informacion en terreno de acuerdo   con los requisitos minimos establecidos por la Empresa. 6.  Verificar las revisiones a las instalaciones internas del proceso de interventoria comercial,  7.  Reporter posibles derivaciones fraudulentas detectadas en terreno en desarrollo de la   interventoria a los procesos comerciales. 8.  Consolidar la informacion resultante de cada inspeccion en terreno 9.  Conducir el vehiculo o equipo asignado, segun las Ordenes recibidas, dentro o fuera del sector urbano y siempre por las vias con el fin de ejecutar las labores asignadas
</t>
  </si>
  <si>
    <t>Retroalimentación en trabajos de excavación y sus riesgos</t>
  </si>
  <si>
    <t>Utilizar herramientas adecuadas a la actividad, no utilizar herramientas hechizas. 
Realizar inspección a la herramienta antes de su uso</t>
  </si>
  <si>
    <t>Retroalimentación en la actividad e identificar los riesgos ,realizar un ATS antes de cada actividad</t>
  </si>
  <si>
    <t>Contar con el certificado, actualización y reentrenamiento para trabajo en alturas.</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</si>
  <si>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t>
  </si>
  <si>
    <t xml:space="preserve">Verificar en el sistema comercial Ia calidad de los procesos operativos comerciales, para soportar el proceso de interventoria de los contratos especiales de gestion.
</t>
  </si>
  <si>
    <t>si</t>
  </si>
  <si>
    <t>ELABORACIÓN                                            ACTUALIZACIÓN                                               FECHA: 22 MAYO 2017</t>
  </si>
  <si>
    <t xml:space="preserve">1.Coordinar la preparación de la información asociada a los resultados de la gestión y elaborar los respectivos informes. 2.Coordinar las reuniones de su área con la periodicidad requerida con los profesionales asignados. Atender las directrices asociadas al seguimiento de los planes de acción definidos. 3.Evaluar el comportamiento de las matrices de hallazgos de las unidades controlables. Analizar la gestión de las unidades controlables y sus recursos, y recomendar al área las acciones que correspondan. 4.Coordinar y aprobar la medición de los estándares de servicio asociados a las unidades controlables a su cargo. 5. Analizar y aprobar las facturas de remuneración de los conceptos asociados a los procesos asignados.6. Atender tutelas, querellas, derechos de petición, acciones populares y demás oficios internos y externos relacionados con la naturaleza de las funciones de su cargo.7. Verificar el trámite a las solicitudes de peticiones, quejas y reclamos de los clientes en el área comercial y operativa.  8.Supervisar el personal a su cargo y dar cabal cumplimiento a las normas y programas de administración de personal establecidos en la Empresa.
</t>
  </si>
  <si>
    <t>Campañas de aseo de manos cumpliendo protocolos de una adecuada limpieza y desinfección de manera constante.</t>
  </si>
  <si>
    <t>Coordinar con el superior inmediato las actividades del área para el cumplimiento de los objetivos corporativos médiate el seguimiento de las unidades controlables y verificación de los resultados de gestión</t>
  </si>
  <si>
    <t>Coordinar la consolidación de la información relacionada con el informe de auditoria del sistema de control de gestión zonal, Recopilar y analizar las estadísticas e indicadores para hacer el seguimiento la gestión comercial, Revisar y consolidad los soportes de facturación del contrato del operador comercial, para garantizar la racionabilidad de la cuenta por remuneración comercial y operativa. Hacer seguimiento a los planes de mejoramiento y controles de advertencia suscritos con los entes de control. Elaborar y efectuar el seguimiento del presupuesto de ingresos y gastos. Coordinar las reuniones con la heroicidad requerida de los objetos de control asignados preparar las ayudas de memoria para identifica rey evaluar la gestión. Realizar las pruebas asignadas del sistema de gestión y control.</t>
  </si>
  <si>
    <t xml:space="preserve">Realizar estudios de  iluminacion, garantizar  la  ejecucion de  las pausas activas implementar  programa de  mantenimiento  para las lamparas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</si>
</sst>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thin"/>
      <right/>
      <top style="medium"/>
      <bottom style="thin"/>
    </border>
    <border>
      <left style="thin"/>
      <right/>
      <top style="thin"/>
      <bottom style="thin"/>
    </border>
    <border>
      <left style="medium"/>
      <right style="medium"/>
      <top style="thin"/>
      <botto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2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1" fillId="3" borderId="5" xfId="0" applyFont="1" applyFill="1" applyBorder="1" applyAlignment="1">
      <alignment horizontal="justify" vertical="center" wrapText="1"/>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9"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3" fillId="0" borderId="0" xfId="0" applyFont="1" applyBorder="1" applyAlignment="1">
      <alignment horizontal="left" vertical="center"/>
    </xf>
    <xf numFmtId="0" fontId="3" fillId="4" borderId="4" xfId="0" applyFont="1" applyFill="1" applyBorder="1" applyAlignment="1" applyProtection="1">
      <alignment horizontal="center" vertical="center" wrapText="1"/>
      <protection locked="0"/>
    </xf>
    <xf numFmtId="0" fontId="9" fillId="5" borderId="7" xfId="28" applyFont="1" applyFill="1" applyBorder="1" applyAlignment="1">
      <alignment wrapText="1"/>
      <protection/>
    </xf>
    <xf numFmtId="0" fontId="2" fillId="3"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8" xfId="0" applyFill="1" applyBorder="1" applyAlignment="1">
      <alignment horizontal="center" vertical="center" wrapText="1"/>
    </xf>
    <xf numFmtId="0" fontId="5" fillId="7" borderId="9" xfId="0" applyFont="1" applyFill="1" applyBorder="1" applyAlignment="1" applyProtection="1">
      <alignment horizontal="center" vertical="center" wrapText="1" shrinkToFit="1"/>
      <protection/>
    </xf>
    <xf numFmtId="0" fontId="5" fillId="7" borderId="8"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2" fillId="7" borderId="5"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7" borderId="11" xfId="0" applyFont="1" applyFill="1" applyBorder="1" applyAlignment="1">
      <alignment horizontal="justify" vertical="center" wrapText="1"/>
    </xf>
    <xf numFmtId="0" fontId="2" fillId="0" borderId="2" xfId="0" applyFont="1" applyBorder="1" applyAlignment="1">
      <alignment vertical="center"/>
    </xf>
    <xf numFmtId="0" fontId="2" fillId="0" borderId="1" xfId="0" applyFont="1" applyBorder="1" applyAlignment="1">
      <alignment vertical="center"/>
    </xf>
    <xf numFmtId="0" fontId="5" fillId="3" borderId="9" xfId="0" applyFont="1" applyFill="1" applyBorder="1" applyAlignment="1" applyProtection="1">
      <alignment horizontal="center" vertical="center" wrapText="1" shrinkToFit="1"/>
      <protection/>
    </xf>
    <xf numFmtId="0" fontId="5" fillId="3" borderId="8" xfId="0" applyFont="1" applyFill="1" applyBorder="1" applyAlignment="1" applyProtection="1">
      <alignment horizontal="center" vertical="center" wrapText="1" shrinkToFit="1"/>
      <protection/>
    </xf>
    <xf numFmtId="0" fontId="1" fillId="3" borderId="11" xfId="0" applyFont="1" applyFill="1" applyBorder="1" applyAlignment="1">
      <alignment horizontal="justify" vertical="center" wrapText="1"/>
    </xf>
    <xf numFmtId="0" fontId="5" fillId="3" borderId="10"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7" fillId="4" borderId="12" xfId="0" applyFont="1" applyFill="1" applyBorder="1" applyAlignment="1" applyProtection="1">
      <alignment horizontal="center" vertical="center" textRotation="90" wrapText="1"/>
      <protection locked="0"/>
    </xf>
    <xf numFmtId="0" fontId="7" fillId="4" borderId="13"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7" fillId="4" borderId="12" xfId="0" applyFont="1" applyFill="1" applyBorder="1" applyAlignment="1" applyProtection="1">
      <alignment horizontal="center" textRotation="90" wrapText="1"/>
      <protection locked="0"/>
    </xf>
    <xf numFmtId="0" fontId="7" fillId="4" borderId="13"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xf numFmtId="0" fontId="2" fillId="7" borderId="4" xfId="0" applyFont="1" applyFill="1" applyBorder="1" applyAlignment="1">
      <alignment horizontal="center" vertical="center" wrapText="1"/>
    </xf>
    <xf numFmtId="0" fontId="1" fillId="7" borderId="4"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11" fillId="2" borderId="4" xfId="0" applyFont="1" applyFill="1" applyBorder="1" applyAlignment="1">
      <alignment horizontal="center" vertical="center" textRotation="90"/>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1" fillId="7" borderId="1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7" borderId="11"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16">
    <dxf>
      <fill>
        <patternFill>
          <bgColor rgb="FFFFFF00"/>
        </patternFill>
      </fill>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suarezl\Desktop\BAKCUP%20ESCRITORIO\MATRICES%20DE%20PELIGROS\BAKCUP%20ESCRITORIO\INFORMACI&#211;N%20PARA%20MATRICES%20DE%20PELIGRO\1111-0298%20CORRECCION%20FUNCIONES%20Y%20REQUISITOS%20MINIMOS%20PARA%20LOS%20CARGOS%20DE%20LA%20PLANTA%20DE%20PERSONAL%20%20EAAB%20-ES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suarezl\Desktop\BAKCUP%20ESCRITORIO\MATRICES%20DE%20PELIGROS\matrices%20ya%20registradas\MATRICES%20ABRIL\MIP%20DIVISI&#211;N%20OPERACI&#211;N%20COMERCIAL%20ZONA%20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suarezl\Desktop\BAKCUP%20ESCRITORIO\MATRICES%20DE%20PELIGROS\matrices%20ya%20registradas\MATRICES%20ABRIL\MIP%20DIVSI&#211;N%20OPERACI&#211;N%20Y%20MANTENIMIENTO.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suarezl\Desktop\BAKCUP%20ESCRITORIO\MATRICES%20DE%20PELIGROS\matrices%20ya%20registradas\MATRICES%20ABRIL\MIP%20DIVISI&#211;N%20OPERACI&#211;N%20COMERCIAL%20ZON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15">
          <cell r="D15" t="str">
            <v>Administrar y responder por la gestión de las unidades controlables. para optimizar los recursos y evidenciar el cumplimiento de las obligaciones del operador comercial.
</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ministrativo"/>
      <sheetName val="medidores"/>
      <sheetName val="cartera"/>
      <sheetName val="solicitudes"/>
      <sheetName val="medicion"/>
      <sheetName val="Hoja1"/>
      <sheetName val="Hoja2"/>
    </sheetNames>
    <sheetDataSet>
      <sheetData sheetId="0"/>
      <sheetData sheetId="1"/>
      <sheetData sheetId="2"/>
      <sheetData sheetId="3"/>
      <sheetData sheetId="4"/>
      <sheetData sheetId="5">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dministrativo"/>
      <sheetName val="valvulas"/>
      <sheetName val="fontanería"/>
      <sheetName val="macromedición"/>
      <sheetName val="Hoja1"/>
      <sheetName val="Hoja2"/>
    </sheetNames>
    <sheetDataSet>
      <sheetData sheetId="0"/>
      <sheetData sheetId="1"/>
      <sheetData sheetId="2"/>
      <sheetData sheetId="3"/>
      <sheetData sheetId="4">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dministrativo"/>
      <sheetName val="medidores"/>
      <sheetName val="cartera"/>
      <sheetName val="solicitudes"/>
      <sheetName val="medición"/>
      <sheetName val="Hoja1"/>
      <sheetName val="Hoja2"/>
    </sheetNames>
    <sheetDataSet>
      <sheetData sheetId="0"/>
      <sheetData sheetId="1"/>
      <sheetData sheetId="2"/>
      <sheetData sheetId="3"/>
      <sheetData sheetId="4"/>
      <sheetData sheetId="5">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32"/>
  <sheetViews>
    <sheetView showGridLines="0" tabSelected="1" zoomScale="80" zoomScaleNormal="80" workbookViewId="0" topLeftCell="A1">
      <selection activeCell="G8" sqref="G8:H9"/>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3"/>
      <c r="D2" s="113"/>
      <c r="E2" s="95" t="s">
        <v>1243</v>
      </c>
      <c r="F2" s="96"/>
      <c r="G2" s="96"/>
      <c r="H2" s="96"/>
      <c r="I2" s="97"/>
      <c r="J2" s="9"/>
      <c r="K2" s="9"/>
      <c r="L2" s="9"/>
      <c r="M2" s="8"/>
      <c r="N2" s="8"/>
      <c r="O2" s="8"/>
      <c r="P2" s="8"/>
      <c r="Q2" s="8"/>
      <c r="R2" s="8"/>
      <c r="S2" s="8"/>
      <c r="T2" s="8"/>
      <c r="U2" s="9"/>
      <c r="V2" s="8"/>
      <c r="W2" s="8"/>
      <c r="X2" s="8"/>
      <c r="Y2" s="8"/>
      <c r="Z2" s="8"/>
      <c r="AA2" s="10"/>
    </row>
    <row r="3" spans="1:27" s="6" customFormat="1" ht="15" customHeight="1">
      <c r="A3" s="5"/>
      <c r="C3" s="11"/>
      <c r="D3" s="8"/>
      <c r="E3" s="98" t="s">
        <v>1193</v>
      </c>
      <c r="F3" s="99"/>
      <c r="G3" s="99"/>
      <c r="H3" s="99"/>
      <c r="I3" s="100"/>
      <c r="J3" s="9"/>
      <c r="K3" s="9"/>
      <c r="L3" s="9"/>
      <c r="M3" s="8"/>
      <c r="N3" s="8"/>
      <c r="O3" s="8"/>
      <c r="P3" s="8"/>
      <c r="Q3" s="8"/>
      <c r="R3" s="8"/>
      <c r="S3" s="8"/>
      <c r="T3" s="8"/>
      <c r="U3" s="9"/>
      <c r="V3" s="8"/>
      <c r="W3" s="8"/>
      <c r="X3" s="8"/>
      <c r="Y3" s="8"/>
      <c r="Z3" s="8"/>
      <c r="AA3" s="10"/>
    </row>
    <row r="4" spans="1:27" s="6" customFormat="1" ht="15" customHeight="1" thickBot="1">
      <c r="A4" s="5"/>
      <c r="C4" s="113"/>
      <c r="D4" s="113"/>
      <c r="E4" s="101" t="s">
        <v>1203</v>
      </c>
      <c r="F4" s="102"/>
      <c r="G4" s="102"/>
      <c r="H4" s="102"/>
      <c r="I4" s="103"/>
      <c r="J4" s="9"/>
      <c r="K4" s="9"/>
      <c r="L4" s="9"/>
      <c r="M4" s="8"/>
      <c r="N4" s="8"/>
      <c r="O4" s="8"/>
      <c r="P4" s="8"/>
      <c r="Q4" s="8"/>
      <c r="R4" s="8"/>
      <c r="S4" s="8"/>
      <c r="T4" s="8"/>
      <c r="U4" s="9"/>
      <c r="V4" s="8"/>
      <c r="W4" s="8"/>
      <c r="X4" s="8"/>
      <c r="Y4" s="8"/>
      <c r="Z4" s="8"/>
      <c r="AA4" s="10"/>
    </row>
    <row r="5" spans="1:27" s="6" customFormat="1" ht="11.25" customHeight="1">
      <c r="A5" s="5"/>
      <c r="C5" s="11"/>
      <c r="D5" s="8"/>
      <c r="E5" s="114"/>
      <c r="F5" s="114"/>
      <c r="G5" s="114"/>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92" t="s">
        <v>11</v>
      </c>
      <c r="B8" s="104" t="s">
        <v>12</v>
      </c>
      <c r="C8" s="115" t="s">
        <v>0</v>
      </c>
      <c r="D8" s="115"/>
      <c r="E8" s="115"/>
      <c r="F8" s="115"/>
      <c r="G8" s="112" t="s">
        <v>1</v>
      </c>
      <c r="H8" s="116"/>
      <c r="I8" s="117" t="s">
        <v>2</v>
      </c>
      <c r="J8" s="112" t="s">
        <v>3</v>
      </c>
      <c r="K8" s="112"/>
      <c r="L8" s="112"/>
      <c r="M8" s="112" t="s">
        <v>4</v>
      </c>
      <c r="N8" s="112"/>
      <c r="O8" s="112"/>
      <c r="P8" s="112"/>
      <c r="Q8" s="112"/>
      <c r="R8" s="112"/>
      <c r="S8" s="112"/>
      <c r="T8" s="112" t="s">
        <v>5</v>
      </c>
      <c r="U8" s="112" t="s">
        <v>6</v>
      </c>
      <c r="V8" s="116"/>
      <c r="W8" s="111" t="s">
        <v>7</v>
      </c>
      <c r="X8" s="111"/>
      <c r="Y8" s="111"/>
      <c r="Z8" s="111"/>
      <c r="AA8" s="111"/>
      <c r="AB8" s="111"/>
      <c r="AC8" s="111"/>
    </row>
    <row r="9" spans="1:29" ht="15.75" customHeight="1" thickBot="1">
      <c r="A9" s="93"/>
      <c r="B9" s="105"/>
      <c r="C9" s="115"/>
      <c r="D9" s="115"/>
      <c r="E9" s="115"/>
      <c r="F9" s="115"/>
      <c r="G9" s="116"/>
      <c r="H9" s="116"/>
      <c r="I9" s="117"/>
      <c r="J9" s="112"/>
      <c r="K9" s="112"/>
      <c r="L9" s="112"/>
      <c r="M9" s="112"/>
      <c r="N9" s="112"/>
      <c r="O9" s="112"/>
      <c r="P9" s="112"/>
      <c r="Q9" s="112"/>
      <c r="R9" s="112"/>
      <c r="S9" s="112"/>
      <c r="T9" s="116"/>
      <c r="U9" s="116"/>
      <c r="V9" s="116"/>
      <c r="W9" s="111"/>
      <c r="X9" s="111"/>
      <c r="Y9" s="111"/>
      <c r="Z9" s="111"/>
      <c r="AA9" s="111"/>
      <c r="AB9" s="111"/>
      <c r="AC9" s="111"/>
    </row>
    <row r="10" spans="1:276" s="13" customFormat="1" ht="39" thickBot="1">
      <c r="A10" s="94"/>
      <c r="B10" s="106"/>
      <c r="C10" s="21" t="s">
        <v>13</v>
      </c>
      <c r="D10" s="21" t="s">
        <v>14</v>
      </c>
      <c r="E10" s="21" t="s">
        <v>1077</v>
      </c>
      <c r="F10" s="21" t="s">
        <v>15</v>
      </c>
      <c r="G10" s="21" t="s">
        <v>16</v>
      </c>
      <c r="H10" s="21" t="s">
        <v>17</v>
      </c>
      <c r="I10" s="117"/>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70" customFormat="1" ht="66.75" customHeight="1" thickBot="1">
      <c r="A11" s="110" t="s">
        <v>1204</v>
      </c>
      <c r="B11" s="110" t="s">
        <v>1194</v>
      </c>
      <c r="C11" s="107" t="str">
        <f>'[1]Hoja1'!$D$15</f>
        <v xml:space="preserve">Administrar y responder por la gestión de las unidades controlables. para optimizar los recursos y evidenciar el cumplimiento de las obligaciones del operador comercial.
</v>
      </c>
      <c r="D11" s="108" t="s">
        <v>1244</v>
      </c>
      <c r="E11" s="109" t="s">
        <v>1040</v>
      </c>
      <c r="F11" s="109" t="s">
        <v>1205</v>
      </c>
      <c r="G11" s="65" t="str">
        <f>VLOOKUP(H11,'[2]Hoja1'!A$1:G$445,2,0)</f>
        <v>Bacterias</v>
      </c>
      <c r="H11" s="50" t="s">
        <v>113</v>
      </c>
      <c r="I11" s="65" t="str">
        <f>VLOOKUP(H11,'[2]Hoja1'!A$2:G$445,3,0)</f>
        <v>Infecciones Bacterianas</v>
      </c>
      <c r="J11" s="66"/>
      <c r="K11" s="65" t="str">
        <f>VLOOKUP(H11,'[2]Hoja1'!A$2:G$445,4,0)</f>
        <v>N/A</v>
      </c>
      <c r="L11" s="65" t="str">
        <f>VLOOKUP(H11,'[2]Hoja1'!A$2:G$445,5,0)</f>
        <v>Vacunación</v>
      </c>
      <c r="M11" s="66">
        <v>2</v>
      </c>
      <c r="N11" s="52">
        <v>3</v>
      </c>
      <c r="O11" s="52">
        <v>10</v>
      </c>
      <c r="P11" s="52">
        <f>M11*N11</f>
        <v>6</v>
      </c>
      <c r="Q11" s="52">
        <f>O11*P11</f>
        <v>60</v>
      </c>
      <c r="R11" s="53" t="str">
        <f>IF(P11=40,"MA-40",IF(P11=30,"MA-30",IF(P11=20,"A-20",IF(P11=10,"A-10",IF(P11=24,"MA-24",IF(P11=18,"A-18",IF(P11=12,"A-12",IF(P11=6,"M-6",IF(P11=8,"M-8",IF(P11=6,"M-6",IF(P11=4,"B-4",IF(P11=2,"B-2",))))))))))))</f>
        <v>M-6</v>
      </c>
      <c r="S11" s="54" t="str">
        <f>IF(Q11&lt;=20,"IV",IF(Q11&lt;=120,"III",IF(Q11&lt;=500,"II",IF(Q11&lt;=4000,"I"))))</f>
        <v>III</v>
      </c>
      <c r="T11" s="55" t="str">
        <f>IF(S11=0,"",IF(S11="IV","Aceptable",IF(S11="III","Mejorable",IF(S11="II","No Aceptable o Aceptable Con Control Especifico",IF(S11="I","No Aceptable","")))))</f>
        <v>Mejorable</v>
      </c>
      <c r="U11" s="76">
        <v>1</v>
      </c>
      <c r="V11" s="65" t="str">
        <f>VLOOKUP(H11,'[2]Hoja1'!A$2:G$445,6,0)</f>
        <v xml:space="preserve">Enfermedades Infectocontagiosas
</v>
      </c>
      <c r="W11" s="56"/>
      <c r="X11" s="56"/>
      <c r="Y11" s="56"/>
      <c r="Z11" s="57"/>
      <c r="AA11" s="57" t="str">
        <f>VLOOKUP(H11,'[2]Hoja1'!A$2:G$445,7,0)</f>
        <v>Autocuidado</v>
      </c>
      <c r="AB11" s="76" t="s">
        <v>1245</v>
      </c>
      <c r="AC11" s="79" t="s">
        <v>1219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69"/>
    </row>
    <row r="12" spans="1:150" s="70" customFormat="1" ht="26.25" thickBot="1">
      <c r="A12" s="110"/>
      <c r="B12" s="110"/>
      <c r="C12" s="107"/>
      <c r="D12" s="108"/>
      <c r="E12" s="109"/>
      <c r="F12" s="109"/>
      <c r="G12" s="65" t="str">
        <f>VLOOKUP(H12,'[2]Hoja1'!A$1:G$445,2,0)</f>
        <v>Virus</v>
      </c>
      <c r="H12" s="50" t="s">
        <v>122</v>
      </c>
      <c r="I12" s="65" t="str">
        <f>VLOOKUP(H12,'[2]Hoja1'!A$2:G$445,3,0)</f>
        <v>Infecciones Virales</v>
      </c>
      <c r="J12" s="58"/>
      <c r="K12" s="65" t="str">
        <f>VLOOKUP(H12,'[2]Hoja1'!A$2:G$445,4,0)</f>
        <v>N/A</v>
      </c>
      <c r="L12" s="65" t="str">
        <f>VLOOKUP(H12,'[2]Hoja1'!A$2:G$445,5,0)</f>
        <v>Vacunación</v>
      </c>
      <c r="M12" s="58">
        <v>2</v>
      </c>
      <c r="N12" s="59">
        <v>3</v>
      </c>
      <c r="O12" s="59">
        <v>10</v>
      </c>
      <c r="P12" s="52">
        <f aca="true" t="shared" si="0" ref="P12:P32">M12*N12</f>
        <v>6</v>
      </c>
      <c r="Q12" s="52">
        <f aca="true" t="shared" si="1" ref="Q12:Q32">O12*P12</f>
        <v>60</v>
      </c>
      <c r="R12" s="60" t="str">
        <f aca="true" t="shared" si="2" ref="R12:R32">IF(P12=40,"MA-40",IF(P12=30,"MA-30",IF(P12=20,"A-20",IF(P12=10,"A-10",IF(P12=24,"MA-24",IF(P12=18,"A-18",IF(P12=12,"A-12",IF(P12=6,"M-6",IF(P12=8,"M-8",IF(P12=6,"M-6",IF(P12=4,"B-4",IF(P12=2,"B-2",))))))))))))</f>
        <v>M-6</v>
      </c>
      <c r="S12" s="61" t="str">
        <f aca="true" t="shared" si="3" ref="S12:S32">IF(Q12&lt;=20,"IV",IF(Q12&lt;=120,"III",IF(Q12&lt;=500,"II",IF(Q12&lt;=4000,"I"))))</f>
        <v>III</v>
      </c>
      <c r="T12" s="62" t="str">
        <f aca="true" t="shared" si="4" ref="T12:T32">IF(S12=0,"",IF(S12="IV","Aceptable",IF(S12="III","Mejorable",IF(S12="II","No Aceptable o Aceptable Con Control Especifico",IF(S12="I","No Aceptable","")))))</f>
        <v>Mejorable</v>
      </c>
      <c r="U12" s="77"/>
      <c r="V12" s="65" t="str">
        <f>VLOOKUP(H12,'[2]Hoja1'!A$2:G$445,6,0)</f>
        <v xml:space="preserve">Enfermedades Infectocontagiosas
</v>
      </c>
      <c r="W12" s="63"/>
      <c r="X12" s="63"/>
      <c r="Y12" s="63"/>
      <c r="Z12" s="64"/>
      <c r="AA12" s="57" t="str">
        <f>VLOOKUP(H12,'[2]Hoja1'!A$2:G$445,7,0)</f>
        <v>Autocuidado</v>
      </c>
      <c r="AB12" s="78"/>
      <c r="AC12" s="80"/>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69"/>
    </row>
    <row r="13" spans="1:150" s="70" customFormat="1" ht="51.75" thickBot="1">
      <c r="A13" s="110"/>
      <c r="B13" s="110"/>
      <c r="C13" s="107"/>
      <c r="D13" s="108"/>
      <c r="E13" s="109"/>
      <c r="F13" s="109"/>
      <c r="G13" s="65" t="str">
        <f>VLOOKUP(H13,'[2]Hoja1'!A$1:G$445,2,0)</f>
        <v>INFRAROJA, ULTRAVIOLETA, VISIBLE, RADIOFRECUENCIA, MICROONDAS, LASER</v>
      </c>
      <c r="H13" s="50" t="s">
        <v>67</v>
      </c>
      <c r="I13" s="65" t="str">
        <f>VLOOKUP(H13,'[2]Hoja1'!A$2:G$445,3,0)</f>
        <v>CÁNCER, LESIONES DÉRMICAS Y OCULARES</v>
      </c>
      <c r="J13" s="58"/>
      <c r="K13" s="65" t="str">
        <f>VLOOKUP(H13,'[2]Hoja1'!A$2:G$445,4,0)</f>
        <v>Inspecciones planeadas e inspecciones no planeadas, procedimientos de programas de seguridad y salud en el trabajo</v>
      </c>
      <c r="L13" s="65" t="str">
        <f>VLOOKUP(H13,'[2]Hoja1'!A$2:G$445,5,0)</f>
        <v>PROGRAMA BLOQUEADOR SOLAR</v>
      </c>
      <c r="M13" s="58">
        <v>2</v>
      </c>
      <c r="N13" s="59">
        <v>2</v>
      </c>
      <c r="O13" s="59">
        <v>10</v>
      </c>
      <c r="P13" s="52">
        <f t="shared" si="0"/>
        <v>4</v>
      </c>
      <c r="Q13" s="52">
        <f t="shared" si="1"/>
        <v>40</v>
      </c>
      <c r="R13" s="60" t="str">
        <f t="shared" si="2"/>
        <v>B-4</v>
      </c>
      <c r="S13" s="61" t="str">
        <f t="shared" si="3"/>
        <v>III</v>
      </c>
      <c r="T13" s="62" t="str">
        <f t="shared" si="4"/>
        <v>Mejorable</v>
      </c>
      <c r="U13" s="77"/>
      <c r="V13" s="65" t="str">
        <f>VLOOKUP(H13,'[2]Hoja1'!A$2:G$445,6,0)</f>
        <v>CÁNCER</v>
      </c>
      <c r="W13" s="63"/>
      <c r="X13" s="63"/>
      <c r="Y13" s="63"/>
      <c r="Z13" s="64"/>
      <c r="AA13" s="57" t="str">
        <f>VLOOKUP(H13,'[2]Hoja1'!A$2:G$445,7,0)</f>
        <v>N/A</v>
      </c>
      <c r="AB13" s="63" t="s">
        <v>1210</v>
      </c>
      <c r="AC13" s="80"/>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69"/>
    </row>
    <row r="14" spans="1:150" s="70" customFormat="1" ht="40.5" customHeight="1" thickBot="1">
      <c r="A14" s="110"/>
      <c r="B14" s="110"/>
      <c r="C14" s="107"/>
      <c r="D14" s="108"/>
      <c r="E14" s="109"/>
      <c r="F14" s="109"/>
      <c r="G14" s="65" t="str">
        <f>VLOOKUP(H14,'[2]Hoja1'!A$1:G$445,2,0)</f>
        <v>CONCENTRACIÓN EN ACTIVIDADES DE ALTO DESEMPEÑO MENTAL</v>
      </c>
      <c r="H14" s="50" t="s">
        <v>72</v>
      </c>
      <c r="I14" s="65" t="str">
        <f>VLOOKUP(H14,'[2]Hoja1'!A$2:G$445,3,0)</f>
        <v>ESTRÉS, CEFALEA, IRRITABILIDAD</v>
      </c>
      <c r="J14" s="58"/>
      <c r="K14" s="65" t="str">
        <f>VLOOKUP(H14,'[2]Hoja1'!A$2:G$445,4,0)</f>
        <v>N/A</v>
      </c>
      <c r="L14" s="65" t="str">
        <f>VLOOKUP(H14,'[2]Hoja1'!A$2:G$445,5,0)</f>
        <v>PVE PSICOSOCIAL</v>
      </c>
      <c r="M14" s="58">
        <v>2</v>
      </c>
      <c r="N14" s="59">
        <v>3</v>
      </c>
      <c r="O14" s="59">
        <v>10</v>
      </c>
      <c r="P14" s="52">
        <f t="shared" si="0"/>
        <v>6</v>
      </c>
      <c r="Q14" s="52">
        <f t="shared" si="1"/>
        <v>60</v>
      </c>
      <c r="R14" s="60" t="str">
        <f t="shared" si="2"/>
        <v>M-6</v>
      </c>
      <c r="S14" s="61" t="str">
        <f t="shared" si="3"/>
        <v>III</v>
      </c>
      <c r="T14" s="62" t="str">
        <f t="shared" si="4"/>
        <v>Mejorable</v>
      </c>
      <c r="U14" s="77"/>
      <c r="V14" s="65" t="str">
        <f>VLOOKUP(H14,'[2]Hoja1'!A$2:G$445,6,0)</f>
        <v>ESTRÉS</v>
      </c>
      <c r="W14" s="63"/>
      <c r="X14" s="63"/>
      <c r="Y14" s="63"/>
      <c r="Z14" s="64"/>
      <c r="AA14" s="57" t="str">
        <f>VLOOKUP(H14,'[2]Hoja1'!A$2:G$445,7,0)</f>
        <v>N/A</v>
      </c>
      <c r="AB14" s="82" t="s">
        <v>1211</v>
      </c>
      <c r="AC14" s="80"/>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69"/>
    </row>
    <row r="15" spans="1:150" s="70" customFormat="1" ht="40.5" customHeight="1" thickBot="1">
      <c r="A15" s="110"/>
      <c r="B15" s="110"/>
      <c r="C15" s="107"/>
      <c r="D15" s="108"/>
      <c r="E15" s="109"/>
      <c r="F15" s="109"/>
      <c r="G15" s="65" t="str">
        <f>VLOOKUP(H15,'[2]Hoja1'!A$1:G$445,2,0)</f>
        <v>NATURALEZA DE LA TAREA</v>
      </c>
      <c r="H15" s="50" t="s">
        <v>76</v>
      </c>
      <c r="I15" s="65" t="str">
        <f>VLOOKUP(H15,'[2]Hoja1'!A$2:G$445,3,0)</f>
        <v>ESTRÉS,  TRANSTORNOS DEL SUEÑO</v>
      </c>
      <c r="J15" s="58"/>
      <c r="K15" s="65" t="str">
        <f>VLOOKUP(H15,'[2]Hoja1'!A$2:G$445,4,0)</f>
        <v>N/A</v>
      </c>
      <c r="L15" s="65" t="str">
        <f>VLOOKUP(H15,'[2]Hoja1'!A$2:G$445,5,0)</f>
        <v>PVE PSICOSOCIAL</v>
      </c>
      <c r="M15" s="58">
        <v>2</v>
      </c>
      <c r="N15" s="59">
        <v>3</v>
      </c>
      <c r="O15" s="59">
        <v>10</v>
      </c>
      <c r="P15" s="52">
        <f t="shared" si="0"/>
        <v>6</v>
      </c>
      <c r="Q15" s="52">
        <f t="shared" si="1"/>
        <v>60</v>
      </c>
      <c r="R15" s="60" t="str">
        <f t="shared" si="2"/>
        <v>M-6</v>
      </c>
      <c r="S15" s="61" t="str">
        <f t="shared" si="3"/>
        <v>III</v>
      </c>
      <c r="T15" s="62" t="str">
        <f t="shared" si="4"/>
        <v>Mejorable</v>
      </c>
      <c r="U15" s="77"/>
      <c r="V15" s="65" t="str">
        <f>VLOOKUP(H15,'[2]Hoja1'!A$2:G$445,6,0)</f>
        <v>ESTRÉS</v>
      </c>
      <c r="W15" s="63"/>
      <c r="X15" s="63"/>
      <c r="Y15" s="63"/>
      <c r="Z15" s="64"/>
      <c r="AA15" s="57" t="str">
        <f>VLOOKUP(H15,'[2]Hoja1'!A$2:G$445,7,0)</f>
        <v>N/A</v>
      </c>
      <c r="AB15" s="78"/>
      <c r="AC15" s="80"/>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69"/>
    </row>
    <row r="16" spans="1:150" s="70" customFormat="1" ht="59.25" customHeight="1" thickBot="1">
      <c r="A16" s="110"/>
      <c r="B16" s="110"/>
      <c r="C16" s="107"/>
      <c r="D16" s="108"/>
      <c r="E16" s="109"/>
      <c r="F16" s="109"/>
      <c r="G16" s="65" t="str">
        <f>VLOOKUP(H16,'[2]Hoja1'!A$1:G$445,2,0)</f>
        <v>Higiene Muscular</v>
      </c>
      <c r="H16" s="50" t="s">
        <v>483</v>
      </c>
      <c r="I16" s="65" t="str">
        <f>VLOOKUP(H16,'[2]Hoja1'!A$2:G$445,3,0)</f>
        <v>Lesiones Musculoesqueléticas</v>
      </c>
      <c r="J16" s="58"/>
      <c r="K16" s="65" t="str">
        <f>VLOOKUP(H16,'[2]Hoja1'!A$2:G$445,4,0)</f>
        <v>N/A</v>
      </c>
      <c r="L16" s="65" t="str">
        <f>VLOOKUP(H16,'[2]Hoja1'!A$2:G$445,5,0)</f>
        <v>N/A</v>
      </c>
      <c r="M16" s="58">
        <v>2</v>
      </c>
      <c r="N16" s="59">
        <v>3</v>
      </c>
      <c r="O16" s="59">
        <v>25</v>
      </c>
      <c r="P16" s="52">
        <f t="shared" si="0"/>
        <v>6</v>
      </c>
      <c r="Q16" s="52">
        <f t="shared" si="1"/>
        <v>150</v>
      </c>
      <c r="R16" s="60" t="str">
        <f t="shared" si="2"/>
        <v>M-6</v>
      </c>
      <c r="S16" s="61" t="str">
        <f t="shared" si="3"/>
        <v>II</v>
      </c>
      <c r="T16" s="62" t="str">
        <f t="shared" si="4"/>
        <v>No Aceptable o Aceptable Con Control Especifico</v>
      </c>
      <c r="U16" s="77"/>
      <c r="V16" s="65" t="str">
        <f>VLOOKUP(H16,'[2]Hoja1'!A$2:G$445,6,0)</f>
        <v xml:space="preserve">Enfermedades Osteomusculares
</v>
      </c>
      <c r="W16" s="63"/>
      <c r="X16" s="63"/>
      <c r="Y16" s="63"/>
      <c r="Z16" s="64"/>
      <c r="AA16" s="57" t="str">
        <f>VLOOKUP(H16,'[2]Hoja1'!A$2:G$445,7,0)</f>
        <v>Prevención en lesiones osteomusculares, líderes de pausas activas</v>
      </c>
      <c r="AB16" s="63" t="s">
        <v>1212</v>
      </c>
      <c r="AC16" s="80"/>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69"/>
    </row>
    <row r="17" spans="1:150" s="70" customFormat="1" ht="51.75" thickBot="1">
      <c r="A17" s="110"/>
      <c r="B17" s="110"/>
      <c r="C17" s="107"/>
      <c r="D17" s="108"/>
      <c r="E17" s="109"/>
      <c r="F17" s="109"/>
      <c r="G17" s="65" t="str">
        <f>VLOOKUP(H17,'[2]Hoja1'!A$1:G$445,2,0)</f>
        <v>Atropellamiento, Envestir</v>
      </c>
      <c r="H17" s="50" t="s">
        <v>1187</v>
      </c>
      <c r="I17" s="65" t="str">
        <f>VLOOKUP(H17,'[2]Hoja1'!A$2:G$445,3,0)</f>
        <v>Lesiones, pérdidas materiales, muerte</v>
      </c>
      <c r="J17" s="58"/>
      <c r="K17" s="65" t="str">
        <f>VLOOKUP(H17,'[2]Hoja1'!A$2:G$445,4,0)</f>
        <v>Inspecciones planeadas e inspecciones no planeadas, procedimientos de programas de seguridad y salud en el trabajo</v>
      </c>
      <c r="L17" s="65" t="str">
        <f>VLOOKUP(H17,'[2]Hoja1'!A$2:G$445,5,0)</f>
        <v>Programa de seguridad vial, señalización</v>
      </c>
      <c r="M17" s="58">
        <v>2</v>
      </c>
      <c r="N17" s="59">
        <v>2</v>
      </c>
      <c r="O17" s="59">
        <v>60</v>
      </c>
      <c r="P17" s="52">
        <f t="shared" si="0"/>
        <v>4</v>
      </c>
      <c r="Q17" s="52">
        <f t="shared" si="1"/>
        <v>240</v>
      </c>
      <c r="R17" s="60" t="str">
        <f t="shared" si="2"/>
        <v>B-4</v>
      </c>
      <c r="S17" s="61" t="str">
        <f t="shared" si="3"/>
        <v>II</v>
      </c>
      <c r="T17" s="62" t="str">
        <f t="shared" si="4"/>
        <v>No Aceptable o Aceptable Con Control Especifico</v>
      </c>
      <c r="U17" s="77"/>
      <c r="V17" s="65" t="str">
        <f>VLOOKUP(H17,'[2]Hoja1'!A$2:G$445,6,0)</f>
        <v>Muerte</v>
      </c>
      <c r="W17" s="63"/>
      <c r="X17" s="63"/>
      <c r="Y17" s="63"/>
      <c r="Z17" s="64"/>
      <c r="AA17" s="57" t="str">
        <f>VLOOKUP(H17,'[2]Hoja1'!A$2:G$445,7,0)</f>
        <v>Seguridad vial y manejo defensivo, aseguramiento de áreas de trabajo</v>
      </c>
      <c r="AB17" s="63" t="s">
        <v>1214</v>
      </c>
      <c r="AC17" s="80"/>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69"/>
    </row>
    <row r="18" spans="1:150" s="70" customFormat="1" ht="41.25" thickBot="1">
      <c r="A18" s="110"/>
      <c r="B18" s="110"/>
      <c r="C18" s="107"/>
      <c r="D18" s="108"/>
      <c r="E18" s="109"/>
      <c r="F18" s="109"/>
      <c r="G18" s="65" t="str">
        <f>VLOOKUP(H18,'[2]Hoja1'!A$1:G$445,2,0)</f>
        <v>Superficies de trabajo irregulares o deslizantes</v>
      </c>
      <c r="H18" s="50" t="s">
        <v>597</v>
      </c>
      <c r="I18" s="65" t="str">
        <f>VLOOKUP(H18,'[2]Hoja1'!A$2:G$445,3,0)</f>
        <v>Caidas del mismo nivel, fracturas, golpe con objetos, caídas de objetos, obstrucción de rutas de evacuación</v>
      </c>
      <c r="J18" s="58"/>
      <c r="K18" s="65" t="str">
        <f>VLOOKUP(H18,'[2]Hoja1'!A$2:G$445,4,0)</f>
        <v>N/A</v>
      </c>
      <c r="L18" s="65" t="str">
        <f>VLOOKUP(H18,'[2]Hoja1'!A$2:G$445,5,0)</f>
        <v>N/A</v>
      </c>
      <c r="M18" s="58">
        <v>2</v>
      </c>
      <c r="N18" s="59">
        <v>3</v>
      </c>
      <c r="O18" s="59">
        <v>25</v>
      </c>
      <c r="P18" s="52">
        <f t="shared" si="0"/>
        <v>6</v>
      </c>
      <c r="Q18" s="52">
        <f t="shared" si="1"/>
        <v>150</v>
      </c>
      <c r="R18" s="60" t="str">
        <f t="shared" si="2"/>
        <v>M-6</v>
      </c>
      <c r="S18" s="61" t="str">
        <f t="shared" si="3"/>
        <v>II</v>
      </c>
      <c r="T18" s="62" t="str">
        <f t="shared" si="4"/>
        <v>No Aceptable o Aceptable Con Control Especifico</v>
      </c>
      <c r="U18" s="77"/>
      <c r="V18" s="65" t="str">
        <f>VLOOKUP(H18,'[2]Hoja1'!A$2:G$445,6,0)</f>
        <v>Caídas de distinto nivel</v>
      </c>
      <c r="W18" s="63"/>
      <c r="X18" s="63"/>
      <c r="Y18" s="63"/>
      <c r="Z18" s="64"/>
      <c r="AA18" s="57" t="str">
        <f>VLOOKUP(H18,'[2]Hoja1'!A$2:G$445,7,0)</f>
        <v>Pautas Básicas en orden y aseo en el lugar de trabajo, actos y condiciones inseguras</v>
      </c>
      <c r="AB18" s="63" t="s">
        <v>1215</v>
      </c>
      <c r="AC18" s="80"/>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69"/>
    </row>
    <row r="19" spans="1:150" s="70" customFormat="1" ht="73.5" customHeight="1" thickBot="1">
      <c r="A19" s="110"/>
      <c r="B19" s="110"/>
      <c r="C19" s="107"/>
      <c r="D19" s="108"/>
      <c r="E19" s="109"/>
      <c r="F19" s="109"/>
      <c r="G19" s="65" t="str">
        <f>VLOOKUP(H19,'[2]Hoja1'!A$1:G$445,2,0)</f>
        <v>Atraco, golpiza, atentados y secuestrados</v>
      </c>
      <c r="H19" s="50" t="s">
        <v>57</v>
      </c>
      <c r="I19" s="65" t="str">
        <f>VLOOKUP(H19,'[2]Hoja1'!A$2:G$445,3,0)</f>
        <v>Estrés, golpes, Secuestros</v>
      </c>
      <c r="J19" s="58"/>
      <c r="K19" s="65" t="str">
        <f>VLOOKUP(H19,'[2]Hoja1'!A$2:G$445,4,0)</f>
        <v>Inspecciones planeadas e inspecciones no planeadas, procedimientos de programas de seguridad y salud en el trabajo</v>
      </c>
      <c r="L19" s="65" t="str">
        <f>VLOOKUP(H19,'[2]Hoja1'!A$2:G$445,5,0)</f>
        <v xml:space="preserve">Uniformes Corporativos, Caquetas corporativas, Carnetización
</v>
      </c>
      <c r="M19" s="58">
        <v>2</v>
      </c>
      <c r="N19" s="59">
        <v>2</v>
      </c>
      <c r="O19" s="59">
        <v>60</v>
      </c>
      <c r="P19" s="52">
        <f t="shared" si="0"/>
        <v>4</v>
      </c>
      <c r="Q19" s="52">
        <f t="shared" si="1"/>
        <v>240</v>
      </c>
      <c r="R19" s="60" t="str">
        <f t="shared" si="2"/>
        <v>B-4</v>
      </c>
      <c r="S19" s="61" t="str">
        <f t="shared" si="3"/>
        <v>II</v>
      </c>
      <c r="T19" s="62" t="str">
        <f t="shared" si="4"/>
        <v>No Aceptable o Aceptable Con Control Especifico</v>
      </c>
      <c r="U19" s="77"/>
      <c r="V19" s="65" t="str">
        <f>VLOOKUP(H19,'[2]Hoja1'!A$2:G$445,6,0)</f>
        <v>Secuestros</v>
      </c>
      <c r="W19" s="63"/>
      <c r="X19" s="63"/>
      <c r="Y19" s="63"/>
      <c r="Z19" s="64"/>
      <c r="AA19" s="57" t="str">
        <f>VLOOKUP(H19,'[2]Hoja1'!A$2:G$445,7,0)</f>
        <v>N/A</v>
      </c>
      <c r="AB19" s="63" t="s">
        <v>1216</v>
      </c>
      <c r="AC19" s="80"/>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69"/>
    </row>
    <row r="20" spans="1:150" s="70" customFormat="1" ht="51.75" thickBot="1">
      <c r="A20" s="110"/>
      <c r="B20" s="110"/>
      <c r="C20" s="107"/>
      <c r="D20" s="108"/>
      <c r="E20" s="109"/>
      <c r="F20" s="109"/>
      <c r="G20" s="65" t="str">
        <f>VLOOKUP(H20,'[2]Hoja1'!A$1:G$445,2,0)</f>
        <v>SISMOS, INCENDIOS, INUNDACIONES, TERREMOTOS, VENDAVALES, DERRUMBE</v>
      </c>
      <c r="H20" s="50" t="s">
        <v>62</v>
      </c>
      <c r="I20" s="65" t="str">
        <f>VLOOKUP(H20,'[2]Hoja1'!A$2:G$445,3,0)</f>
        <v>SISMOS, INCENDIOS, INUNDACIONES, TERREMOTOS, VENDAVALES</v>
      </c>
      <c r="J20" s="58"/>
      <c r="K20" s="65" t="str">
        <f>VLOOKUP(H20,'[2]Hoja1'!A$2:G$445,4,0)</f>
        <v>Inspecciones planeadas e inspecciones no planeadas, procedimientos de programas de seguridad y salud en el trabajo</v>
      </c>
      <c r="L20" s="65" t="str">
        <f>VLOOKUP(H20,'[2]Hoja1'!A$2:G$445,5,0)</f>
        <v>BRIGADAS DE EMERGENCIAS</v>
      </c>
      <c r="M20" s="58">
        <v>2</v>
      </c>
      <c r="N20" s="59">
        <v>1</v>
      </c>
      <c r="O20" s="59">
        <v>100</v>
      </c>
      <c r="P20" s="52">
        <f t="shared" si="0"/>
        <v>2</v>
      </c>
      <c r="Q20" s="52">
        <f t="shared" si="1"/>
        <v>200</v>
      </c>
      <c r="R20" s="60" t="str">
        <f t="shared" si="2"/>
        <v>B-2</v>
      </c>
      <c r="S20" s="61" t="str">
        <f t="shared" si="3"/>
        <v>II</v>
      </c>
      <c r="T20" s="62" t="str">
        <f t="shared" si="4"/>
        <v>No Aceptable o Aceptable Con Control Especifico</v>
      </c>
      <c r="U20" s="78"/>
      <c r="V20" s="65" t="str">
        <f>VLOOKUP(H20,'[2]Hoja1'!A$2:G$445,6,0)</f>
        <v>MUERTE</v>
      </c>
      <c r="W20" s="63"/>
      <c r="X20" s="63"/>
      <c r="Y20" s="63"/>
      <c r="Z20" s="64" t="s">
        <v>1218</v>
      </c>
      <c r="AA20" s="57" t="str">
        <f>VLOOKUP(H20,'[2]Hoja1'!A$2:G$445,7,0)</f>
        <v>ENTRENAMIENTO DE LA BRIGADA; DIVULGACIÓN DE PLAN DE EMERGENCIA</v>
      </c>
      <c r="AB20" s="63" t="s">
        <v>1217</v>
      </c>
      <c r="AC20" s="81"/>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69"/>
    </row>
    <row r="21" spans="1:150" s="70" customFormat="1" ht="26.25" thickBot="1">
      <c r="A21" s="110"/>
      <c r="B21" s="110"/>
      <c r="C21" s="83" t="s">
        <v>1246</v>
      </c>
      <c r="D21" s="84" t="s">
        <v>1247</v>
      </c>
      <c r="E21" s="85" t="s">
        <v>1051</v>
      </c>
      <c r="F21" s="85" t="s">
        <v>1242</v>
      </c>
      <c r="G21" s="48" t="str">
        <f>VLOOKUP(H21,'[2]Hoja1'!A$1:G$445,2,0)</f>
        <v>Bacterias</v>
      </c>
      <c r="H21" s="24" t="s">
        <v>113</v>
      </c>
      <c r="I21" s="48" t="str">
        <f>VLOOKUP(H21,'[2]Hoja1'!A$2:G$445,3,0)</f>
        <v>Infecciones Bacterianas</v>
      </c>
      <c r="J21" s="18"/>
      <c r="K21" s="48" t="str">
        <f>VLOOKUP(H21,'[2]Hoja1'!A$2:G$445,4,0)</f>
        <v>N/A</v>
      </c>
      <c r="L21" s="48" t="str">
        <f>VLOOKUP(H21,'[2]Hoja1'!A$2:G$445,5,0)</f>
        <v>Vacunación</v>
      </c>
      <c r="M21" s="18">
        <v>2</v>
      </c>
      <c r="N21" s="19">
        <v>3</v>
      </c>
      <c r="O21" s="19">
        <v>10</v>
      </c>
      <c r="P21" s="26">
        <f t="shared" si="0"/>
        <v>6</v>
      </c>
      <c r="Q21" s="26">
        <f t="shared" si="1"/>
        <v>60</v>
      </c>
      <c r="R21" s="33" t="str">
        <f t="shared" si="2"/>
        <v>M-6</v>
      </c>
      <c r="S21" s="35" t="str">
        <f t="shared" si="3"/>
        <v>III</v>
      </c>
      <c r="T21" s="37" t="str">
        <f t="shared" si="4"/>
        <v>Mejorable</v>
      </c>
      <c r="U21" s="86">
        <v>1</v>
      </c>
      <c r="V21" s="48" t="str">
        <f>VLOOKUP(H21,'[2]Hoja1'!A$2:G$445,6,0)</f>
        <v xml:space="preserve">Enfermedades Infectocontagiosas
</v>
      </c>
      <c r="W21" s="20"/>
      <c r="X21" s="20"/>
      <c r="Y21" s="20"/>
      <c r="Z21" s="17"/>
      <c r="AA21" s="22" t="str">
        <f>VLOOKUP(H21,'[2]Hoja1'!A$2:G$445,7,0)</f>
        <v>Autocuidado</v>
      </c>
      <c r="AB21" s="86" t="s">
        <v>1245</v>
      </c>
      <c r="AC21" s="89" t="s">
        <v>1219</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69"/>
    </row>
    <row r="22" spans="1:150" s="70" customFormat="1" ht="51.75" thickBot="1">
      <c r="A22" s="110"/>
      <c r="B22" s="110"/>
      <c r="C22" s="83"/>
      <c r="D22" s="84"/>
      <c r="E22" s="85"/>
      <c r="F22" s="85"/>
      <c r="G22" s="48" t="str">
        <f>VLOOKUP(H22,'[2]Hoja1'!A$1:G$445,2,0)</f>
        <v>Virus</v>
      </c>
      <c r="H22" s="24" t="s">
        <v>120</v>
      </c>
      <c r="I22" s="48" t="str">
        <f>VLOOKUP(H22,'[2]Hoja1'!A$2:G$445,3,0)</f>
        <v>Infecciones Virales</v>
      </c>
      <c r="J22" s="18"/>
      <c r="K22" s="48" t="str">
        <f>VLOOKUP(H22,'[2]Hoja1'!A$2:G$445,4,0)</f>
        <v>Inspecciones planeadas e inspecciones no planeadas, procedimientos de programas de seguridad y salud en el trabajo</v>
      </c>
      <c r="L22" s="48" t="str">
        <f>VLOOKUP(H22,'[2]Hoja1'!A$2:G$445,5,0)</f>
        <v>Programa de vacunación, bota pantalon, overol, guantes, tapabocas, mascarillas con filtos</v>
      </c>
      <c r="M22" s="18">
        <v>2</v>
      </c>
      <c r="N22" s="19">
        <v>3</v>
      </c>
      <c r="O22" s="19">
        <v>10</v>
      </c>
      <c r="P22" s="26">
        <f t="shared" si="0"/>
        <v>6</v>
      </c>
      <c r="Q22" s="26">
        <f t="shared" si="1"/>
        <v>60</v>
      </c>
      <c r="R22" s="33" t="str">
        <f t="shared" si="2"/>
        <v>M-6</v>
      </c>
      <c r="S22" s="35" t="str">
        <f t="shared" si="3"/>
        <v>III</v>
      </c>
      <c r="T22" s="37" t="str">
        <f t="shared" si="4"/>
        <v>Mejorable</v>
      </c>
      <c r="U22" s="87"/>
      <c r="V22" s="48" t="str">
        <f>VLOOKUP(H22,'[2]Hoja1'!A$2:G$445,6,0)</f>
        <v xml:space="preserve">Enfermedades Infectocontagiosas
</v>
      </c>
      <c r="W22" s="20"/>
      <c r="X22" s="20"/>
      <c r="Y22" s="20"/>
      <c r="Z22" s="17"/>
      <c r="AA22" s="22" t="str">
        <f>VLOOKUP(H22,'[2]Hoja1'!A$2:G$445,7,0)</f>
        <v xml:space="preserve">Riesgo Biológico, Autocuidado y/o Uso y manejo adecuado de E.P.P.
</v>
      </c>
      <c r="AB22" s="87"/>
      <c r="AC22" s="90"/>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69"/>
    </row>
    <row r="23" spans="1:150" s="70" customFormat="1" ht="26.25" thickBot="1">
      <c r="A23" s="110"/>
      <c r="B23" s="110"/>
      <c r="C23" s="83"/>
      <c r="D23" s="84"/>
      <c r="E23" s="85"/>
      <c r="F23" s="85"/>
      <c r="G23" s="48" t="str">
        <f>VLOOKUP(H23,'[2]Hoja1'!A$1:G$445,2,0)</f>
        <v>Virus</v>
      </c>
      <c r="H23" s="24" t="s">
        <v>122</v>
      </c>
      <c r="I23" s="48" t="str">
        <f>VLOOKUP(H23,'[2]Hoja1'!A$2:G$445,3,0)</f>
        <v>Infecciones Virales</v>
      </c>
      <c r="J23" s="18"/>
      <c r="K23" s="48" t="str">
        <f>VLOOKUP(H23,'[2]Hoja1'!A$2:G$445,4,0)</f>
        <v>N/A</v>
      </c>
      <c r="L23" s="48" t="str">
        <f>VLOOKUP(H23,'[2]Hoja1'!A$2:G$445,5,0)</f>
        <v>Vacunación</v>
      </c>
      <c r="M23" s="18">
        <v>2</v>
      </c>
      <c r="N23" s="19">
        <v>3</v>
      </c>
      <c r="O23" s="19">
        <v>10</v>
      </c>
      <c r="P23" s="26">
        <f t="shared" si="0"/>
        <v>6</v>
      </c>
      <c r="Q23" s="26">
        <f t="shared" si="1"/>
        <v>60</v>
      </c>
      <c r="R23" s="33" t="str">
        <f t="shared" si="2"/>
        <v>M-6</v>
      </c>
      <c r="S23" s="35" t="str">
        <f t="shared" si="3"/>
        <v>III</v>
      </c>
      <c r="T23" s="37" t="str">
        <f t="shared" si="4"/>
        <v>Mejorable</v>
      </c>
      <c r="U23" s="87"/>
      <c r="V23" s="48" t="str">
        <f>VLOOKUP(H23,'[2]Hoja1'!A$2:G$445,6,0)</f>
        <v xml:space="preserve">Enfermedades Infectocontagiosas
</v>
      </c>
      <c r="W23" s="20"/>
      <c r="X23" s="20"/>
      <c r="Y23" s="20"/>
      <c r="Z23" s="17"/>
      <c r="AA23" s="22" t="str">
        <f>VLOOKUP(H23,'[2]Hoja1'!A$2:G$445,7,0)</f>
        <v>Autocuidado</v>
      </c>
      <c r="AB23" s="88"/>
      <c r="AC23" s="90"/>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69"/>
    </row>
    <row r="24" spans="1:150" s="70" customFormat="1" ht="51.75" thickBot="1">
      <c r="A24" s="110"/>
      <c r="B24" s="110"/>
      <c r="C24" s="83"/>
      <c r="D24" s="84"/>
      <c r="E24" s="85"/>
      <c r="F24" s="85"/>
      <c r="G24" s="48" t="str">
        <f>VLOOKUP(H24,'[2]Hoja1'!A$1:G$445,2,0)</f>
        <v>AUSENCIA O EXCESO DE LUZ EN UN AMBIENTE</v>
      </c>
      <c r="H24" s="24" t="s">
        <v>155</v>
      </c>
      <c r="I24" s="48" t="str">
        <f>VLOOKUP(H24,'[2]Hoja1'!A$2:G$445,3,0)</f>
        <v>DISMINUCIÓN AGUDEZA VISUAL, CANSANCIO VISUAL</v>
      </c>
      <c r="J24" s="18"/>
      <c r="K24" s="48" t="str">
        <f>VLOOKUP(H24,'[2]Hoja1'!A$2:G$445,4,0)</f>
        <v>Inspecciones planeadas e inspecciones no planeadas, procedimientos de programas de seguridad y salud en el trabajo</v>
      </c>
      <c r="L24" s="48" t="str">
        <f>VLOOKUP(H24,'[2]Hoja1'!A$2:G$445,5,0)</f>
        <v>N/A</v>
      </c>
      <c r="M24" s="18">
        <v>2</v>
      </c>
      <c r="N24" s="19">
        <v>3</v>
      </c>
      <c r="O24" s="19">
        <v>10</v>
      </c>
      <c r="P24" s="26">
        <f t="shared" si="0"/>
        <v>6</v>
      </c>
      <c r="Q24" s="26">
        <f t="shared" si="1"/>
        <v>60</v>
      </c>
      <c r="R24" s="33" t="str">
        <f t="shared" si="2"/>
        <v>M-6</v>
      </c>
      <c r="S24" s="35" t="str">
        <f t="shared" si="3"/>
        <v>III</v>
      </c>
      <c r="T24" s="37" t="str">
        <f t="shared" si="4"/>
        <v>Mejorable</v>
      </c>
      <c r="U24" s="87"/>
      <c r="V24" s="48" t="str">
        <f>VLOOKUP(H24,'[2]Hoja1'!A$2:G$445,6,0)</f>
        <v>DISMINUCIÓN AGUDEZA VISUAL</v>
      </c>
      <c r="W24" s="20"/>
      <c r="X24" s="20"/>
      <c r="Y24" s="20"/>
      <c r="Z24" s="17"/>
      <c r="AA24" s="22" t="str">
        <f>VLOOKUP(H24,'[2]Hoja1'!A$2:G$445,7,0)</f>
        <v>N/A</v>
      </c>
      <c r="AB24" s="20" t="s">
        <v>1248</v>
      </c>
      <c r="AC24" s="90"/>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69"/>
    </row>
    <row r="25" spans="1:150" s="70" customFormat="1" ht="51.75" thickBot="1">
      <c r="A25" s="110"/>
      <c r="B25" s="110"/>
      <c r="C25" s="83"/>
      <c r="D25" s="84"/>
      <c r="E25" s="85"/>
      <c r="F25" s="85"/>
      <c r="G25" s="48" t="str">
        <f>VLOOKUP(H25,'[2]Hoja1'!A$1:G$445,2,0)</f>
        <v>INFRAROJA, ULTRAVIOLETA, VISIBLE, RADIOFRECUENCIA, MICROONDAS, LASER</v>
      </c>
      <c r="H25" s="24" t="s">
        <v>67</v>
      </c>
      <c r="I25" s="48" t="str">
        <f>VLOOKUP(H25,'[2]Hoja1'!A$2:G$445,3,0)</f>
        <v>CÁNCER, LESIONES DÉRMICAS Y OCULARES</v>
      </c>
      <c r="J25" s="18"/>
      <c r="K25" s="48" t="str">
        <f>VLOOKUP(H25,'[2]Hoja1'!A$2:G$445,4,0)</f>
        <v>Inspecciones planeadas e inspecciones no planeadas, procedimientos de programas de seguridad y salud en el trabajo</v>
      </c>
      <c r="L25" s="48" t="str">
        <f>VLOOKUP(H25,'[2]Hoja1'!A$2:G$445,5,0)</f>
        <v>PROGRAMA BLOQUEADOR SOLAR</v>
      </c>
      <c r="M25" s="18">
        <v>2</v>
      </c>
      <c r="N25" s="19">
        <v>2</v>
      </c>
      <c r="O25" s="19">
        <v>10</v>
      </c>
      <c r="P25" s="26">
        <f t="shared" si="0"/>
        <v>4</v>
      </c>
      <c r="Q25" s="26">
        <f t="shared" si="1"/>
        <v>40</v>
      </c>
      <c r="R25" s="33" t="str">
        <f t="shared" si="2"/>
        <v>B-4</v>
      </c>
      <c r="S25" s="35" t="str">
        <f t="shared" si="3"/>
        <v>III</v>
      </c>
      <c r="T25" s="37" t="str">
        <f t="shared" si="4"/>
        <v>Mejorable</v>
      </c>
      <c r="U25" s="87"/>
      <c r="V25" s="48" t="str">
        <f>VLOOKUP(H25,'[2]Hoja1'!A$2:G$445,6,0)</f>
        <v>CÁNCER</v>
      </c>
      <c r="W25" s="20"/>
      <c r="X25" s="20"/>
      <c r="Y25" s="20"/>
      <c r="Z25" s="17"/>
      <c r="AA25" s="22" t="str">
        <f>VLOOKUP(H25,'[2]Hoja1'!A$2:G$445,7,0)</f>
        <v>N/A</v>
      </c>
      <c r="AB25" s="20" t="s">
        <v>1210</v>
      </c>
      <c r="AC25" s="90"/>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69"/>
    </row>
    <row r="26" spans="1:150" s="70" customFormat="1" ht="35.25" customHeight="1" thickBot="1">
      <c r="A26" s="110"/>
      <c r="B26" s="110"/>
      <c r="C26" s="83"/>
      <c r="D26" s="84"/>
      <c r="E26" s="85"/>
      <c r="F26" s="85"/>
      <c r="G26" s="48" t="str">
        <f>VLOOKUP(H26,'[2]Hoja1'!A$1:G$445,2,0)</f>
        <v>CONCENTRACIÓN EN ACTIVIDADES DE ALTO DESEMPEÑO MENTAL</v>
      </c>
      <c r="H26" s="24" t="s">
        <v>72</v>
      </c>
      <c r="I26" s="48" t="str">
        <f>VLOOKUP(H26,'[2]Hoja1'!A$2:G$445,3,0)</f>
        <v>ESTRÉS, CEFALEA, IRRITABILIDAD</v>
      </c>
      <c r="J26" s="18"/>
      <c r="K26" s="48" t="str">
        <f>VLOOKUP(H26,'[2]Hoja1'!A$2:G$445,4,0)</f>
        <v>N/A</v>
      </c>
      <c r="L26" s="48" t="str">
        <f>VLOOKUP(H26,'[2]Hoja1'!A$2:G$445,5,0)</f>
        <v>PVE PSICOSOCIAL</v>
      </c>
      <c r="M26" s="18">
        <v>2</v>
      </c>
      <c r="N26" s="19">
        <v>3</v>
      </c>
      <c r="O26" s="19">
        <v>10</v>
      </c>
      <c r="P26" s="26">
        <f t="shared" si="0"/>
        <v>6</v>
      </c>
      <c r="Q26" s="26">
        <f t="shared" si="1"/>
        <v>60</v>
      </c>
      <c r="R26" s="33" t="str">
        <f t="shared" si="2"/>
        <v>M-6</v>
      </c>
      <c r="S26" s="35" t="str">
        <f t="shared" si="3"/>
        <v>III</v>
      </c>
      <c r="T26" s="37" t="str">
        <f t="shared" si="4"/>
        <v>Mejorable</v>
      </c>
      <c r="U26" s="87"/>
      <c r="V26" s="48" t="str">
        <f>VLOOKUP(H26,'[2]Hoja1'!A$2:G$445,6,0)</f>
        <v>ESTRÉS</v>
      </c>
      <c r="W26" s="20"/>
      <c r="X26" s="20"/>
      <c r="Y26" s="20"/>
      <c r="Z26" s="17"/>
      <c r="AA26" s="22" t="str">
        <f>VLOOKUP(H26,'[2]Hoja1'!A$2:G$445,7,0)</f>
        <v>N/A</v>
      </c>
      <c r="AB26" s="86" t="s">
        <v>1211</v>
      </c>
      <c r="AC26" s="90"/>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69"/>
    </row>
    <row r="27" spans="1:150" s="70" customFormat="1" ht="35.25" customHeight="1" thickBot="1">
      <c r="A27" s="110"/>
      <c r="B27" s="110"/>
      <c r="C27" s="83"/>
      <c r="D27" s="84"/>
      <c r="E27" s="85"/>
      <c r="F27" s="85"/>
      <c r="G27" s="48" t="str">
        <f>VLOOKUP(H27,'[2]Hoja1'!A$1:G$445,2,0)</f>
        <v>NATURALEZA DE LA TAREA</v>
      </c>
      <c r="H27" s="24" t="s">
        <v>76</v>
      </c>
      <c r="I27" s="48" t="str">
        <f>VLOOKUP(H27,'[2]Hoja1'!A$2:G$445,3,0)</f>
        <v>ESTRÉS,  TRANSTORNOS DEL SUEÑO</v>
      </c>
      <c r="J27" s="18"/>
      <c r="K27" s="48" t="str">
        <f>VLOOKUP(H27,'[2]Hoja1'!A$2:G$445,4,0)</f>
        <v>N/A</v>
      </c>
      <c r="L27" s="48" t="str">
        <f>VLOOKUP(H27,'[2]Hoja1'!A$2:G$445,5,0)</f>
        <v>PVE PSICOSOCIAL</v>
      </c>
      <c r="M27" s="18">
        <v>2</v>
      </c>
      <c r="N27" s="19">
        <v>3</v>
      </c>
      <c r="O27" s="19">
        <v>10</v>
      </c>
      <c r="P27" s="26">
        <f t="shared" si="0"/>
        <v>6</v>
      </c>
      <c r="Q27" s="26">
        <f t="shared" si="1"/>
        <v>60</v>
      </c>
      <c r="R27" s="33" t="str">
        <f t="shared" si="2"/>
        <v>M-6</v>
      </c>
      <c r="S27" s="35" t="str">
        <f t="shared" si="3"/>
        <v>III</v>
      </c>
      <c r="T27" s="37" t="str">
        <f t="shared" si="4"/>
        <v>Mejorable</v>
      </c>
      <c r="U27" s="87"/>
      <c r="V27" s="48" t="str">
        <f>VLOOKUP(H27,'[2]Hoja1'!A$2:G$445,6,0)</f>
        <v>ESTRÉS</v>
      </c>
      <c r="W27" s="20"/>
      <c r="X27" s="20"/>
      <c r="Y27" s="20"/>
      <c r="Z27" s="17"/>
      <c r="AA27" s="22" t="str">
        <f>VLOOKUP(H27,'[2]Hoja1'!A$2:G$445,7,0)</f>
        <v>N/A</v>
      </c>
      <c r="AB27" s="88"/>
      <c r="AC27" s="90"/>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69"/>
    </row>
    <row r="28" spans="1:150" s="70" customFormat="1" ht="54" customHeight="1" thickBot="1">
      <c r="A28" s="110"/>
      <c r="B28" s="110"/>
      <c r="C28" s="83"/>
      <c r="D28" s="84"/>
      <c r="E28" s="85"/>
      <c r="F28" s="85"/>
      <c r="G28" s="48" t="str">
        <f>VLOOKUP(H28,'[2]Hoja1'!A$1:G$445,2,0)</f>
        <v>Higiene Muscular</v>
      </c>
      <c r="H28" s="24" t="s">
        <v>483</v>
      </c>
      <c r="I28" s="48" t="str">
        <f>VLOOKUP(H28,'[2]Hoja1'!A$2:G$445,3,0)</f>
        <v>Lesiones Musculoesqueléticas</v>
      </c>
      <c r="J28" s="18"/>
      <c r="K28" s="48" t="str">
        <f>VLOOKUP(H28,'[2]Hoja1'!A$2:G$445,4,0)</f>
        <v>N/A</v>
      </c>
      <c r="L28" s="48" t="str">
        <f>VLOOKUP(H28,'[2]Hoja1'!A$2:G$445,5,0)</f>
        <v>N/A</v>
      </c>
      <c r="M28" s="18">
        <v>2</v>
      </c>
      <c r="N28" s="19">
        <v>3</v>
      </c>
      <c r="O28" s="19">
        <v>10</v>
      </c>
      <c r="P28" s="26">
        <f t="shared" si="0"/>
        <v>6</v>
      </c>
      <c r="Q28" s="26">
        <f t="shared" si="1"/>
        <v>60</v>
      </c>
      <c r="R28" s="33" t="str">
        <f t="shared" si="2"/>
        <v>M-6</v>
      </c>
      <c r="S28" s="35" t="str">
        <f t="shared" si="3"/>
        <v>III</v>
      </c>
      <c r="T28" s="37" t="str">
        <f t="shared" si="4"/>
        <v>Mejorable</v>
      </c>
      <c r="U28" s="87"/>
      <c r="V28" s="48" t="str">
        <f>VLOOKUP(H28,'[2]Hoja1'!A$2:G$445,6,0)</f>
        <v xml:space="preserve">Enfermedades Osteomusculares
</v>
      </c>
      <c r="W28" s="20"/>
      <c r="X28" s="20"/>
      <c r="Y28" s="20"/>
      <c r="Z28" s="17"/>
      <c r="AA28" s="22" t="str">
        <f>VLOOKUP(H28,'[2]Hoja1'!A$2:G$445,7,0)</f>
        <v>Prevención en lesiones osteomusculares, líderes de pausas activas</v>
      </c>
      <c r="AB28" s="20" t="s">
        <v>1212</v>
      </c>
      <c r="AC28" s="90"/>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69"/>
    </row>
    <row r="29" spans="1:150" s="70" customFormat="1" ht="51.75" thickBot="1">
      <c r="A29" s="110"/>
      <c r="B29" s="110"/>
      <c r="C29" s="83"/>
      <c r="D29" s="84"/>
      <c r="E29" s="85"/>
      <c r="F29" s="85"/>
      <c r="G29" s="48" t="str">
        <f>VLOOKUP(H29,'[2]Hoja1'!A$1:G$445,2,0)</f>
        <v>Atropellamiento, Envestir</v>
      </c>
      <c r="H29" s="24" t="s">
        <v>1187</v>
      </c>
      <c r="I29" s="48" t="str">
        <f>VLOOKUP(H29,'[2]Hoja1'!A$2:G$445,3,0)</f>
        <v>Lesiones, pérdidas materiales, muerte</v>
      </c>
      <c r="J29" s="18"/>
      <c r="K29" s="48" t="str">
        <f>VLOOKUP(H29,'[2]Hoja1'!A$2:G$445,4,0)</f>
        <v>Inspecciones planeadas e inspecciones no planeadas, procedimientos de programas de seguridad y salud en el trabajo</v>
      </c>
      <c r="L29" s="48" t="str">
        <f>VLOOKUP(H29,'[2]Hoja1'!A$2:G$445,5,0)</f>
        <v>Programa de seguridad vial, señalización</v>
      </c>
      <c r="M29" s="18">
        <v>2</v>
      </c>
      <c r="N29" s="19">
        <v>2</v>
      </c>
      <c r="O29" s="19">
        <v>60</v>
      </c>
      <c r="P29" s="26">
        <f t="shared" si="0"/>
        <v>4</v>
      </c>
      <c r="Q29" s="26">
        <f t="shared" si="1"/>
        <v>240</v>
      </c>
      <c r="R29" s="33" t="str">
        <f t="shared" si="2"/>
        <v>B-4</v>
      </c>
      <c r="S29" s="35" t="str">
        <f t="shared" si="3"/>
        <v>II</v>
      </c>
      <c r="T29" s="37" t="str">
        <f t="shared" si="4"/>
        <v>No Aceptable o Aceptable Con Control Especifico</v>
      </c>
      <c r="U29" s="87"/>
      <c r="V29" s="48" t="str">
        <f>VLOOKUP(H29,'[2]Hoja1'!A$2:G$445,6,0)</f>
        <v>Muerte</v>
      </c>
      <c r="W29" s="20"/>
      <c r="X29" s="20"/>
      <c r="Y29" s="20"/>
      <c r="Z29" s="17"/>
      <c r="AA29" s="22" t="str">
        <f>VLOOKUP(H29,'[2]Hoja1'!A$2:G$445,7,0)</f>
        <v>Seguridad vial y manejo defensivo, aseguramiento de áreas de trabajo</v>
      </c>
      <c r="AB29" s="20" t="s">
        <v>1214</v>
      </c>
      <c r="AC29" s="90"/>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69"/>
    </row>
    <row r="30" spans="1:150" s="70" customFormat="1" ht="41.25" thickBot="1">
      <c r="A30" s="110"/>
      <c r="B30" s="110"/>
      <c r="C30" s="83"/>
      <c r="D30" s="84"/>
      <c r="E30" s="85"/>
      <c r="F30" s="85"/>
      <c r="G30" s="48" t="str">
        <f>VLOOKUP(H30,'[2]Hoja1'!A$1:G$445,2,0)</f>
        <v>Superficies de trabajo irregulares o deslizantes</v>
      </c>
      <c r="H30" s="24" t="s">
        <v>597</v>
      </c>
      <c r="I30" s="48" t="str">
        <f>VLOOKUP(H30,'[2]Hoja1'!A$2:G$445,3,0)</f>
        <v>Caidas del mismo nivel, fracturas, golpe con objetos, caídas de objetos, obstrucción de rutas de evacuación</v>
      </c>
      <c r="J30" s="18"/>
      <c r="K30" s="48" t="str">
        <f>VLOOKUP(H30,'[2]Hoja1'!A$2:G$445,4,0)</f>
        <v>N/A</v>
      </c>
      <c r="L30" s="48" t="str">
        <f>VLOOKUP(H30,'[2]Hoja1'!A$2:G$445,5,0)</f>
        <v>N/A</v>
      </c>
      <c r="M30" s="18">
        <v>2</v>
      </c>
      <c r="N30" s="19">
        <v>3</v>
      </c>
      <c r="O30" s="19">
        <v>25</v>
      </c>
      <c r="P30" s="26">
        <f t="shared" si="0"/>
        <v>6</v>
      </c>
      <c r="Q30" s="26">
        <f t="shared" si="1"/>
        <v>150</v>
      </c>
      <c r="R30" s="33" t="str">
        <f t="shared" si="2"/>
        <v>M-6</v>
      </c>
      <c r="S30" s="35" t="str">
        <f t="shared" si="3"/>
        <v>II</v>
      </c>
      <c r="T30" s="37" t="str">
        <f t="shared" si="4"/>
        <v>No Aceptable o Aceptable Con Control Especifico</v>
      </c>
      <c r="U30" s="87"/>
      <c r="V30" s="48" t="str">
        <f>VLOOKUP(H30,'[2]Hoja1'!A$2:G$445,6,0)</f>
        <v>Caídas de distinto nivel</v>
      </c>
      <c r="W30" s="20"/>
      <c r="X30" s="20"/>
      <c r="Y30" s="20"/>
      <c r="Z30" s="17"/>
      <c r="AA30" s="22" t="str">
        <f>VLOOKUP(H30,'[2]Hoja1'!A$2:G$445,7,0)</f>
        <v>Pautas Básicas en orden y aseo en el lugar de trabajo, actos y condiciones inseguras</v>
      </c>
      <c r="AB30" s="20" t="s">
        <v>1215</v>
      </c>
      <c r="AC30" s="90"/>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69"/>
    </row>
    <row r="31" spans="1:150" s="70" customFormat="1" ht="64.5" thickBot="1">
      <c r="A31" s="110"/>
      <c r="B31" s="110"/>
      <c r="C31" s="83"/>
      <c r="D31" s="84"/>
      <c r="E31" s="85"/>
      <c r="F31" s="85"/>
      <c r="G31" s="48" t="str">
        <f>VLOOKUP(H31,'[2]Hoja1'!A$1:G$445,2,0)</f>
        <v>Atraco, golpiza, atentados y secuestrados</v>
      </c>
      <c r="H31" s="24" t="s">
        <v>57</v>
      </c>
      <c r="I31" s="48" t="str">
        <f>VLOOKUP(H31,'[2]Hoja1'!A$2:G$445,3,0)</f>
        <v>Estrés, golpes, Secuestros</v>
      </c>
      <c r="J31" s="18"/>
      <c r="K31" s="48" t="str">
        <f>VLOOKUP(H31,'[2]Hoja1'!A$2:G$445,4,0)</f>
        <v>Inspecciones planeadas e inspecciones no planeadas, procedimientos de programas de seguridad y salud en el trabajo</v>
      </c>
      <c r="L31" s="48" t="str">
        <f>VLOOKUP(H31,'[2]Hoja1'!A$2:G$445,5,0)</f>
        <v xml:space="preserve">Uniformes Corporativos, Caquetas corporativas, Carnetización
</v>
      </c>
      <c r="M31" s="18">
        <v>2</v>
      </c>
      <c r="N31" s="19">
        <v>2</v>
      </c>
      <c r="O31" s="19">
        <v>60</v>
      </c>
      <c r="P31" s="26">
        <f t="shared" si="0"/>
        <v>4</v>
      </c>
      <c r="Q31" s="26">
        <f t="shared" si="1"/>
        <v>240</v>
      </c>
      <c r="R31" s="33" t="str">
        <f t="shared" si="2"/>
        <v>B-4</v>
      </c>
      <c r="S31" s="35" t="str">
        <f t="shared" si="3"/>
        <v>II</v>
      </c>
      <c r="T31" s="37" t="str">
        <f t="shared" si="4"/>
        <v>No Aceptable o Aceptable Con Control Especifico</v>
      </c>
      <c r="U31" s="87"/>
      <c r="V31" s="48" t="str">
        <f>VLOOKUP(H31,'[2]Hoja1'!A$2:G$445,6,0)</f>
        <v>Secuestros</v>
      </c>
      <c r="W31" s="20"/>
      <c r="X31" s="20"/>
      <c r="Y31" s="20"/>
      <c r="Z31" s="17"/>
      <c r="AA31" s="22" t="str">
        <f>VLOOKUP(H31,'[2]Hoja1'!A$2:G$445,7,0)</f>
        <v>N/A</v>
      </c>
      <c r="AB31" s="20" t="s">
        <v>1216</v>
      </c>
      <c r="AC31" s="90"/>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69"/>
    </row>
    <row r="32" spans="1:150" s="70" customFormat="1" ht="51.75" thickBot="1">
      <c r="A32" s="110"/>
      <c r="B32" s="110"/>
      <c r="C32" s="83"/>
      <c r="D32" s="84"/>
      <c r="E32" s="85"/>
      <c r="F32" s="85"/>
      <c r="G32" s="48" t="str">
        <f>VLOOKUP(H32,'[2]Hoja1'!A$1:G$445,2,0)</f>
        <v>SISMOS, INCENDIOS, INUNDACIONES, TERREMOTOS, VENDAVALES, DERRUMBE</v>
      </c>
      <c r="H32" s="24" t="s">
        <v>62</v>
      </c>
      <c r="I32" s="48" t="str">
        <f>VLOOKUP(H32,'[2]Hoja1'!A$2:G$445,3,0)</f>
        <v>SISMOS, INCENDIOS, INUNDACIONES, TERREMOTOS, VENDAVALES</v>
      </c>
      <c r="J32" s="18"/>
      <c r="K32" s="48" t="str">
        <f>VLOOKUP(H32,'[2]Hoja1'!A$2:G$445,4,0)</f>
        <v>Inspecciones planeadas e inspecciones no planeadas, procedimientos de programas de seguridad y salud en el trabajo</v>
      </c>
      <c r="L32" s="48" t="str">
        <f>VLOOKUP(H32,'[2]Hoja1'!A$2:G$445,5,0)</f>
        <v>BRIGADAS DE EMERGENCIAS</v>
      </c>
      <c r="M32" s="18">
        <v>2</v>
      </c>
      <c r="N32" s="19">
        <v>1</v>
      </c>
      <c r="O32" s="19">
        <v>100</v>
      </c>
      <c r="P32" s="26">
        <f t="shared" si="0"/>
        <v>2</v>
      </c>
      <c r="Q32" s="26">
        <f t="shared" si="1"/>
        <v>200</v>
      </c>
      <c r="R32" s="33" t="str">
        <f t="shared" si="2"/>
        <v>B-2</v>
      </c>
      <c r="S32" s="35" t="str">
        <f t="shared" si="3"/>
        <v>II</v>
      </c>
      <c r="T32" s="37" t="str">
        <f t="shared" si="4"/>
        <v>No Aceptable o Aceptable Con Control Especifico</v>
      </c>
      <c r="U32" s="88"/>
      <c r="V32" s="48" t="str">
        <f>VLOOKUP(H32,'[2]Hoja1'!A$2:G$445,6,0)</f>
        <v>MUERTE</v>
      </c>
      <c r="W32" s="20"/>
      <c r="X32" s="20"/>
      <c r="Y32" s="20"/>
      <c r="Z32" s="17" t="s">
        <v>1218</v>
      </c>
      <c r="AA32" s="22" t="str">
        <f>VLOOKUP(H32,'[2]Hoja1'!A$2:G$445,7,0)</f>
        <v>ENTRENAMIENTO DE LA BRIGADA; DIVULGACIÓN DE PLAN DE EMERGENCIA</v>
      </c>
      <c r="AB32" s="20" t="s">
        <v>1217</v>
      </c>
      <c r="AC32" s="91"/>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69"/>
    </row>
  </sheetData>
  <mergeCells count="34">
    <mergeCell ref="B11:B32"/>
    <mergeCell ref="A11:A32"/>
    <mergeCell ref="W8:AC9"/>
    <mergeCell ref="M8:S9"/>
    <mergeCell ref="C2:D2"/>
    <mergeCell ref="C4:D4"/>
    <mergeCell ref="E5:G5"/>
    <mergeCell ref="C8:F9"/>
    <mergeCell ref="G8:H9"/>
    <mergeCell ref="I8:I10"/>
    <mergeCell ref="J8:L9"/>
    <mergeCell ref="T8:T9"/>
    <mergeCell ref="U8:V9"/>
    <mergeCell ref="A8:A10"/>
    <mergeCell ref="E2:I2"/>
    <mergeCell ref="E3:I3"/>
    <mergeCell ref="E4:I4"/>
    <mergeCell ref="B8:B10"/>
    <mergeCell ref="U11:U20"/>
    <mergeCell ref="AB11:AB12"/>
    <mergeCell ref="AC11:AC20"/>
    <mergeCell ref="AB14:AB15"/>
    <mergeCell ref="C21:C32"/>
    <mergeCell ref="D21:D32"/>
    <mergeCell ref="E21:E32"/>
    <mergeCell ref="F21:F32"/>
    <mergeCell ref="U21:U32"/>
    <mergeCell ref="AB21:AB23"/>
    <mergeCell ref="AC21:AC32"/>
    <mergeCell ref="AB26:AB27"/>
    <mergeCell ref="C11:C20"/>
    <mergeCell ref="D11:D20"/>
    <mergeCell ref="E11:E20"/>
    <mergeCell ref="F11:F20"/>
  </mergeCells>
  <conditionalFormatting sqref="T1:T10 T33:T1048576">
    <cfRule type="containsText" priority="36" dxfId="32" operator="containsText" text="No Aceptable o Aceptable con Control Especifico">
      <formula>NOT(ISERROR(SEARCH("No Aceptable o Aceptable con Control Especifico",T1)))</formula>
    </cfRule>
    <cfRule type="containsText" priority="37" dxfId="34" operator="containsText" text="No Aceptable">
      <formula>NOT(ISERROR(SEARCH("No Aceptable",T1)))</formula>
    </cfRule>
    <cfRule type="containsText" priority="38" dxfId="33" operator="containsText" text="No Aceptable o Aceptable con Control Especifico">
      <formula>NOT(ISERROR(SEARCH("No Aceptable o Aceptable con Control Especifico",T1)))</formula>
    </cfRule>
  </conditionalFormatting>
  <conditionalFormatting sqref="S1:S10 S33:S1048576">
    <cfRule type="cellIs" priority="35" dxfId="32" operator="equal">
      <formula>"II"</formula>
    </cfRule>
  </conditionalFormatting>
  <conditionalFormatting sqref="O11:O32">
    <cfRule type="cellIs" priority="9" operator="equal" stopIfTrue="1">
      <formula>"10, 25, 50, 100"</formula>
    </cfRule>
  </conditionalFormatting>
  <conditionalFormatting sqref="S11:S32">
    <cfRule type="cellIs" priority="5" dxfId="8" operator="equal" stopIfTrue="1">
      <formula>"IV"</formula>
    </cfRule>
    <cfRule type="cellIs" priority="6" dxfId="7" operator="equal" stopIfTrue="1">
      <formula>"III"</formula>
    </cfRule>
    <cfRule type="cellIs" priority="7" dxfId="6" operator="equal" stopIfTrue="1">
      <formula>"II"</formula>
    </cfRule>
    <cfRule type="cellIs" priority="8" dxfId="4" operator="equal" stopIfTrue="1">
      <formula>"I"</formula>
    </cfRule>
  </conditionalFormatting>
  <conditionalFormatting sqref="T11:T32">
    <cfRule type="cellIs" priority="3" dxfId="4" operator="equal" stopIfTrue="1">
      <formula>"No Aceptable"</formula>
    </cfRule>
    <cfRule type="cellIs" priority="4" dxfId="3" operator="equal" stopIfTrue="1">
      <formula>"Aceptable"</formula>
    </cfRule>
  </conditionalFormatting>
  <conditionalFormatting sqref="T11:T32">
    <cfRule type="cellIs" priority="2" dxfId="2" operator="equal" stopIfTrue="1">
      <formula>"No Aceptable o Aceptable Con Control Especifico"</formula>
    </cfRule>
  </conditionalFormatting>
  <conditionalFormatting sqref="T11:T32">
    <cfRule type="containsText" priority="1" dxfId="0" operator="containsText" stopIfTrue="1" text="Mejorable">
      <formula>NOT(ISERROR(SEARCH("Mejorable",T11)))</formula>
    </cfRule>
  </conditionalFormatting>
  <dataValidations count="4">
    <dataValidation type="whole" allowBlank="1" showInputMessage="1" showErrorMessage="1" prompt="1 Esporadica (EE)_x000a_2 Ocasional (EO)_x000a_3 Frecuente (EF)_x000a_4 continua (EC)" sqref="N11:N3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32">
      <formula1>10</formula1>
      <formula2>100</formula2>
    </dataValidation>
    <dataValidation type="list" allowBlank="1" showInputMessage="1" showErrorMessage="1" sqref="E11 E21">
      <formula1>[2]Hoja2!#REF!</formula1>
    </dataValidation>
    <dataValidation type="list" allowBlank="1" showInputMessage="1" showErrorMessage="1" sqref="H11:H32">
      <formula1>[2]Hoja1!#REF!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65"/>
  <sheetViews>
    <sheetView showGridLines="0" zoomScale="80" zoomScaleNormal="80" workbookViewId="0" topLeftCell="A1">
      <selection activeCell="E5" sqref="E5:G5"/>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3"/>
      <c r="D2" s="113"/>
      <c r="E2" s="95" t="s">
        <v>1225</v>
      </c>
      <c r="F2" s="96"/>
      <c r="G2" s="96"/>
      <c r="H2" s="96"/>
      <c r="I2" s="97"/>
      <c r="J2" s="9"/>
      <c r="K2" s="9"/>
      <c r="L2" s="9"/>
      <c r="M2" s="8"/>
      <c r="N2" s="8"/>
      <c r="O2" s="8"/>
      <c r="P2" s="8"/>
      <c r="Q2" s="8"/>
      <c r="R2" s="8"/>
      <c r="S2" s="8"/>
      <c r="T2" s="8"/>
      <c r="U2" s="9"/>
      <c r="V2" s="8"/>
      <c r="W2" s="8"/>
      <c r="X2" s="8"/>
      <c r="Y2" s="8"/>
      <c r="Z2" s="8"/>
      <c r="AA2" s="10"/>
    </row>
    <row r="3" spans="1:27" s="6" customFormat="1" ht="15" customHeight="1">
      <c r="A3" s="5"/>
      <c r="C3" s="11"/>
      <c r="D3" s="8"/>
      <c r="E3" s="98" t="s">
        <v>1193</v>
      </c>
      <c r="F3" s="99"/>
      <c r="G3" s="99"/>
      <c r="H3" s="99"/>
      <c r="I3" s="100"/>
      <c r="J3" s="9"/>
      <c r="K3" s="9"/>
      <c r="L3" s="9"/>
      <c r="M3" s="8"/>
      <c r="N3" s="8"/>
      <c r="O3" s="8"/>
      <c r="P3" s="8"/>
      <c r="Q3" s="8"/>
      <c r="R3" s="8"/>
      <c r="S3" s="8"/>
      <c r="T3" s="8"/>
      <c r="U3" s="9"/>
      <c r="V3" s="8"/>
      <c r="W3" s="8"/>
      <c r="X3" s="8"/>
      <c r="Y3" s="8"/>
      <c r="Z3" s="8"/>
      <c r="AA3" s="10"/>
    </row>
    <row r="4" spans="1:27" s="6" customFormat="1" ht="15" customHeight="1" thickBot="1">
      <c r="A4" s="5"/>
      <c r="C4" s="113"/>
      <c r="D4" s="113"/>
      <c r="E4" s="101" t="s">
        <v>1201</v>
      </c>
      <c r="F4" s="102"/>
      <c r="G4" s="102"/>
      <c r="H4" s="102"/>
      <c r="I4" s="103"/>
      <c r="J4" s="9"/>
      <c r="K4" s="9"/>
      <c r="L4" s="9"/>
      <c r="M4" s="8"/>
      <c r="N4" s="8"/>
      <c r="O4" s="8"/>
      <c r="P4" s="8"/>
      <c r="Q4" s="8"/>
      <c r="R4" s="8"/>
      <c r="S4" s="8"/>
      <c r="T4" s="8"/>
      <c r="U4" s="9"/>
      <c r="V4" s="8"/>
      <c r="W4" s="8"/>
      <c r="X4" s="8"/>
      <c r="Y4" s="8"/>
      <c r="Z4" s="8"/>
      <c r="AA4" s="10"/>
    </row>
    <row r="5" spans="1:27" s="6" customFormat="1" ht="11.25" customHeight="1">
      <c r="A5" s="5"/>
      <c r="C5" s="11"/>
      <c r="D5" s="8"/>
      <c r="E5" s="114"/>
      <c r="F5" s="114"/>
      <c r="G5" s="114"/>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92" t="s">
        <v>11</v>
      </c>
      <c r="B8" s="104" t="s">
        <v>12</v>
      </c>
      <c r="C8" s="115" t="s">
        <v>0</v>
      </c>
      <c r="D8" s="115"/>
      <c r="E8" s="115"/>
      <c r="F8" s="115"/>
      <c r="G8" s="112" t="s">
        <v>1</v>
      </c>
      <c r="H8" s="116"/>
      <c r="I8" s="117" t="s">
        <v>2</v>
      </c>
      <c r="J8" s="112" t="s">
        <v>3</v>
      </c>
      <c r="K8" s="112"/>
      <c r="L8" s="112"/>
      <c r="M8" s="112" t="s">
        <v>4</v>
      </c>
      <c r="N8" s="112"/>
      <c r="O8" s="112"/>
      <c r="P8" s="112"/>
      <c r="Q8" s="112"/>
      <c r="R8" s="112"/>
      <c r="S8" s="112"/>
      <c r="T8" s="112" t="s">
        <v>5</v>
      </c>
      <c r="U8" s="112" t="s">
        <v>6</v>
      </c>
      <c r="V8" s="116"/>
      <c r="W8" s="111" t="s">
        <v>7</v>
      </c>
      <c r="X8" s="111"/>
      <c r="Y8" s="111"/>
      <c r="Z8" s="111"/>
      <c r="AA8" s="111"/>
      <c r="AB8" s="111"/>
      <c r="AC8" s="111"/>
    </row>
    <row r="9" spans="1:29" ht="15.75" customHeight="1" thickBot="1">
      <c r="A9" s="93"/>
      <c r="B9" s="105"/>
      <c r="C9" s="115"/>
      <c r="D9" s="115"/>
      <c r="E9" s="115"/>
      <c r="F9" s="115"/>
      <c r="G9" s="116"/>
      <c r="H9" s="116"/>
      <c r="I9" s="117"/>
      <c r="J9" s="112"/>
      <c r="K9" s="112"/>
      <c r="L9" s="112"/>
      <c r="M9" s="112"/>
      <c r="N9" s="112"/>
      <c r="O9" s="112"/>
      <c r="P9" s="112"/>
      <c r="Q9" s="112"/>
      <c r="R9" s="112"/>
      <c r="S9" s="112"/>
      <c r="T9" s="116"/>
      <c r="U9" s="116"/>
      <c r="V9" s="116"/>
      <c r="W9" s="111"/>
      <c r="X9" s="111"/>
      <c r="Y9" s="111"/>
      <c r="Z9" s="111"/>
      <c r="AA9" s="111"/>
      <c r="AB9" s="111"/>
      <c r="AC9" s="111"/>
    </row>
    <row r="10" spans="1:276" s="13" customFormat="1" ht="39" thickBot="1">
      <c r="A10" s="94"/>
      <c r="B10" s="106"/>
      <c r="C10" s="46" t="s">
        <v>13</v>
      </c>
      <c r="D10" s="46" t="s">
        <v>14</v>
      </c>
      <c r="E10" s="46" t="s">
        <v>1077</v>
      </c>
      <c r="F10" s="46" t="s">
        <v>15</v>
      </c>
      <c r="G10" s="46" t="s">
        <v>16</v>
      </c>
      <c r="H10" s="46" t="s">
        <v>17</v>
      </c>
      <c r="I10" s="117"/>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6.25" thickBot="1">
      <c r="A11" s="110" t="s">
        <v>1202</v>
      </c>
      <c r="B11" s="110" t="s">
        <v>1194</v>
      </c>
      <c r="C11" s="107" t="s">
        <v>1206</v>
      </c>
      <c r="D11" s="108" t="s">
        <v>1207</v>
      </c>
      <c r="E11" s="109" t="s">
        <v>1049</v>
      </c>
      <c r="F11" s="109" t="s">
        <v>1205</v>
      </c>
      <c r="G11" s="49" t="str">
        <f>VLOOKUP(H11,Hoja1!A$1:G$445,2,0)</f>
        <v>Bacterias</v>
      </c>
      <c r="H11" s="50" t="s">
        <v>113</v>
      </c>
      <c r="I11" s="49" t="str">
        <f>VLOOKUP(H11,Hoja1!A$2:G$445,3,0)</f>
        <v>Infecciones Bacterianas</v>
      </c>
      <c r="J11" s="51"/>
      <c r="K11" s="49" t="str">
        <f>VLOOKUP(H11,Hoja1!A$2:G$445,4,0)</f>
        <v>N/A</v>
      </c>
      <c r="L11" s="49" t="str">
        <f>VLOOKUP(H11,Hoja1!A$2:G$445,5,0)</f>
        <v>Vacunación</v>
      </c>
      <c r="M11" s="51">
        <v>2</v>
      </c>
      <c r="N11" s="52">
        <v>3</v>
      </c>
      <c r="O11" s="52">
        <v>10</v>
      </c>
      <c r="P11" s="52">
        <f>M11*N11</f>
        <v>6</v>
      </c>
      <c r="Q11" s="52">
        <f>O11*P11</f>
        <v>60</v>
      </c>
      <c r="R11" s="53" t="str">
        <f>IF(P11=40,"MA-40",IF(P11=30,"MA-30",IF(P11=20,"A-20",IF(P11=10,"A-10",IF(P11=24,"MA-24",IF(P11=18,"A-18",IF(P11=12,"A-12",IF(P11=6,"M-6",IF(P11=8,"M-8",IF(P11=6,"M-6",IF(P11=4,"B-4",IF(P11=2,"B-2",))))))))))))</f>
        <v>M-6</v>
      </c>
      <c r="S11" s="54" t="str">
        <f aca="true" t="shared" si="0" ref="S11:S65">IF(Q11&lt;=20,"IV",IF(Q11&lt;=120,"III",IF(Q11&lt;=500,"II",IF(Q11&lt;=4000,"I"))))</f>
        <v>III</v>
      </c>
      <c r="T11" s="55" t="str">
        <f>IF(S11=0,"",IF(S11="IV","Aceptable",IF(S11="III","Mejorable",IF(S11="II","No Aceptable o Aceptable Con Control Especifico",IF(S11="I","No Aceptable","")))))</f>
        <v>Mejorable</v>
      </c>
      <c r="U11" s="76">
        <v>1</v>
      </c>
      <c r="V11" s="49" t="str">
        <f>VLOOKUP(H11,Hoja1!A$2:G$445,6,0)</f>
        <v xml:space="preserve">Enfermedades Infectocontagiosas
</v>
      </c>
      <c r="W11" s="56"/>
      <c r="X11" s="56"/>
      <c r="Y11" s="56"/>
      <c r="Z11" s="57"/>
      <c r="AA11" s="57" t="str">
        <f>VLOOKUP(H11,Hoja1!A$2:G$445,7,0)</f>
        <v>Autocuidado</v>
      </c>
      <c r="AB11" s="76" t="s">
        <v>1209</v>
      </c>
      <c r="AC11" s="79" t="s">
        <v>1219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6.25" thickBot="1">
      <c r="A12" s="110"/>
      <c r="B12" s="110"/>
      <c r="C12" s="107"/>
      <c r="D12" s="108"/>
      <c r="E12" s="109"/>
      <c r="F12" s="109"/>
      <c r="G12" s="49" t="str">
        <f>VLOOKUP(H12,Hoja1!A$1:G$445,2,0)</f>
        <v>Virus</v>
      </c>
      <c r="H12" s="50" t="s">
        <v>122</v>
      </c>
      <c r="I12" s="49" t="str">
        <f>VLOOKUP(H12,Hoja1!A$2:G$445,3,0)</f>
        <v>Infecciones Virales</v>
      </c>
      <c r="J12" s="58"/>
      <c r="K12" s="49" t="str">
        <f>VLOOKUP(H12,Hoja1!A$2:G$445,4,0)</f>
        <v>N/A</v>
      </c>
      <c r="L12" s="49" t="str">
        <f>VLOOKUP(H12,Hoja1!A$2:G$445,5,0)</f>
        <v>Vacunación</v>
      </c>
      <c r="M12" s="58">
        <v>2</v>
      </c>
      <c r="N12" s="59">
        <v>3</v>
      </c>
      <c r="O12" s="59">
        <v>10</v>
      </c>
      <c r="P12" s="52">
        <f aca="true" t="shared" si="1" ref="P12:P65">M12*N12</f>
        <v>6</v>
      </c>
      <c r="Q12" s="52">
        <f aca="true" t="shared" si="2" ref="Q12:Q65">O12*P12</f>
        <v>60</v>
      </c>
      <c r="R12" s="60" t="str">
        <f aca="true" t="shared" si="3" ref="R12:R65">IF(P12=40,"MA-40",IF(P12=30,"MA-30",IF(P12=20,"A-20",IF(P12=10,"A-10",IF(P12=24,"MA-24",IF(P12=18,"A-18",IF(P12=12,"A-12",IF(P12=6,"M-6",IF(P12=8,"M-8",IF(P12=6,"M-6",IF(P12=4,"B-4",IF(P12=2,"B-2",))))))))))))</f>
        <v>M-6</v>
      </c>
      <c r="S12" s="61" t="str">
        <f t="shared" si="0"/>
        <v>III</v>
      </c>
      <c r="T12" s="62" t="str">
        <f aca="true" t="shared" si="4" ref="T12:T65">IF(S12=0,"",IF(S12="IV","Aceptable",IF(S12="III","Mejorable",IF(S12="II","No Aceptable o Aceptable Con Control Especifico",IF(S12="I","No Aceptable","")))))</f>
        <v>Mejorable</v>
      </c>
      <c r="U12" s="77"/>
      <c r="V12" s="49" t="str">
        <f>VLOOKUP(H12,Hoja1!A$2:G$445,6,0)</f>
        <v xml:space="preserve">Enfermedades Infectocontagiosas
</v>
      </c>
      <c r="W12" s="63"/>
      <c r="X12" s="63"/>
      <c r="Y12" s="63"/>
      <c r="Z12" s="64"/>
      <c r="AA12" s="57" t="str">
        <f>VLOOKUP(H12,Hoja1!A$2:G$445,7,0)</f>
        <v>Autocuidado</v>
      </c>
      <c r="AB12" s="78"/>
      <c r="AC12" s="80"/>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75" thickBot="1">
      <c r="A13" s="110"/>
      <c r="B13" s="110"/>
      <c r="C13" s="107"/>
      <c r="D13" s="108"/>
      <c r="E13" s="109"/>
      <c r="F13" s="109"/>
      <c r="G13" s="49" t="str">
        <f>VLOOKUP(H13,Hoja1!A$1:G$445,2,0)</f>
        <v>INFRAROJA, ULTRAVIOLETA, VISIBLE, RADIOFRECUENCIA, MICROONDAS, LASER</v>
      </c>
      <c r="H13" s="50" t="s">
        <v>67</v>
      </c>
      <c r="I13" s="49" t="str">
        <f>VLOOKUP(H13,Hoja1!A$2:G$445,3,0)</f>
        <v>CÁNCER, LESIONES DÉRMICAS Y OCULARES</v>
      </c>
      <c r="J13" s="58"/>
      <c r="K13" s="49" t="str">
        <f>VLOOKUP(H13,Hoja1!A$2:G$445,4,0)</f>
        <v>Inspecciones planeadas e inspecciones no planeadas, procedimientos de programas de seguridad y salud en el trabajo</v>
      </c>
      <c r="L13" s="49" t="str">
        <f>VLOOKUP(H13,Hoja1!A$2:G$445,5,0)</f>
        <v>PROGRAMA BLOQUEADOR SOLAR</v>
      </c>
      <c r="M13" s="58">
        <v>2</v>
      </c>
      <c r="N13" s="59">
        <v>2</v>
      </c>
      <c r="O13" s="59">
        <v>10</v>
      </c>
      <c r="P13" s="52">
        <f t="shared" si="1"/>
        <v>4</v>
      </c>
      <c r="Q13" s="52">
        <f t="shared" si="2"/>
        <v>40</v>
      </c>
      <c r="R13" s="60" t="str">
        <f t="shared" si="3"/>
        <v>B-4</v>
      </c>
      <c r="S13" s="61" t="str">
        <f t="shared" si="0"/>
        <v>III</v>
      </c>
      <c r="T13" s="62" t="str">
        <f t="shared" si="4"/>
        <v>Mejorable</v>
      </c>
      <c r="U13" s="77"/>
      <c r="V13" s="49" t="str">
        <f>VLOOKUP(H13,Hoja1!A$2:G$445,6,0)</f>
        <v>CÁNCER</v>
      </c>
      <c r="W13" s="63"/>
      <c r="X13" s="63"/>
      <c r="Y13" s="63"/>
      <c r="Z13" s="64"/>
      <c r="AA13" s="57" t="str">
        <f>VLOOKUP(H13,Hoja1!A$2:G$445,7,0)</f>
        <v>N/A</v>
      </c>
      <c r="AB13" s="63" t="s">
        <v>1210</v>
      </c>
      <c r="AC13" s="80"/>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42.75" customHeight="1" thickBot="1">
      <c r="A14" s="110"/>
      <c r="B14" s="110"/>
      <c r="C14" s="107"/>
      <c r="D14" s="108"/>
      <c r="E14" s="109"/>
      <c r="F14" s="109"/>
      <c r="G14" s="49" t="str">
        <f>VLOOKUP(H14,Hoja1!A$1:G$445,2,0)</f>
        <v>CONCENTRACIÓN EN ACTIVIDADES DE ALTO DESEMPEÑO MENTAL</v>
      </c>
      <c r="H14" s="50" t="s">
        <v>72</v>
      </c>
      <c r="I14" s="49" t="str">
        <f>VLOOKUP(H14,Hoja1!A$2:G$445,3,0)</f>
        <v>ESTRÉS, CEFALEA, IRRITABILIDAD</v>
      </c>
      <c r="J14" s="58"/>
      <c r="K14" s="49" t="str">
        <f>VLOOKUP(H14,Hoja1!A$2:G$445,4,0)</f>
        <v>N/A</v>
      </c>
      <c r="L14" s="49" t="str">
        <f>VLOOKUP(H14,Hoja1!A$2:G$445,5,0)</f>
        <v>PVE PSICOSOCIAL</v>
      </c>
      <c r="M14" s="58">
        <v>2</v>
      </c>
      <c r="N14" s="59">
        <v>3</v>
      </c>
      <c r="O14" s="59">
        <v>10</v>
      </c>
      <c r="P14" s="52">
        <f t="shared" si="1"/>
        <v>6</v>
      </c>
      <c r="Q14" s="52">
        <f t="shared" si="2"/>
        <v>60</v>
      </c>
      <c r="R14" s="60" t="str">
        <f t="shared" si="3"/>
        <v>M-6</v>
      </c>
      <c r="S14" s="61" t="str">
        <f t="shared" si="0"/>
        <v>III</v>
      </c>
      <c r="T14" s="62" t="str">
        <f t="shared" si="4"/>
        <v>Mejorable</v>
      </c>
      <c r="U14" s="77"/>
      <c r="V14" s="49" t="str">
        <f>VLOOKUP(H14,Hoja1!A$2:G$445,6,0)</f>
        <v>ESTRÉS</v>
      </c>
      <c r="W14" s="63"/>
      <c r="X14" s="63"/>
      <c r="Y14" s="63"/>
      <c r="Z14" s="64"/>
      <c r="AA14" s="57" t="str">
        <f>VLOOKUP(H14,Hoja1!A$2:G$445,7,0)</f>
        <v>N/A</v>
      </c>
      <c r="AB14" s="118" t="s">
        <v>1211</v>
      </c>
      <c r="AC14" s="80"/>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42.75" customHeight="1" thickBot="1">
      <c r="A15" s="110"/>
      <c r="B15" s="110"/>
      <c r="C15" s="107"/>
      <c r="D15" s="108"/>
      <c r="E15" s="109"/>
      <c r="F15" s="109"/>
      <c r="G15" s="49" t="str">
        <f>VLOOKUP(H15,Hoja1!A$1:G$445,2,0)</f>
        <v>NATURALEZA DE LA TAREA</v>
      </c>
      <c r="H15" s="50" t="s">
        <v>76</v>
      </c>
      <c r="I15" s="49" t="str">
        <f>VLOOKUP(H15,Hoja1!A$2:G$445,3,0)</f>
        <v>ESTRÉS,  TRANSTORNOS DEL SUEÑO</v>
      </c>
      <c r="J15" s="58"/>
      <c r="K15" s="49" t="str">
        <f>VLOOKUP(H15,Hoja1!A$2:G$445,4,0)</f>
        <v>N/A</v>
      </c>
      <c r="L15" s="49" t="str">
        <f>VLOOKUP(H15,Hoja1!A$2:G$445,5,0)</f>
        <v>PVE PSICOSOCIAL</v>
      </c>
      <c r="M15" s="58">
        <v>2</v>
      </c>
      <c r="N15" s="59">
        <v>3</v>
      </c>
      <c r="O15" s="59">
        <v>10</v>
      </c>
      <c r="P15" s="52">
        <f t="shared" si="1"/>
        <v>6</v>
      </c>
      <c r="Q15" s="52">
        <f t="shared" si="2"/>
        <v>60</v>
      </c>
      <c r="R15" s="60" t="str">
        <f t="shared" si="3"/>
        <v>M-6</v>
      </c>
      <c r="S15" s="61" t="str">
        <f t="shared" si="0"/>
        <v>III</v>
      </c>
      <c r="T15" s="62" t="str">
        <f t="shared" si="4"/>
        <v>Mejorable</v>
      </c>
      <c r="U15" s="77"/>
      <c r="V15" s="49" t="str">
        <f>VLOOKUP(H15,Hoja1!A$2:G$445,6,0)</f>
        <v>ESTRÉS</v>
      </c>
      <c r="W15" s="63"/>
      <c r="X15" s="63"/>
      <c r="Y15" s="63"/>
      <c r="Z15" s="64"/>
      <c r="AA15" s="57" t="str">
        <f>VLOOKUP(H15,Hoja1!A$2:G$445,7,0)</f>
        <v>N/A</v>
      </c>
      <c r="AB15" s="78"/>
      <c r="AC15" s="80"/>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7" customHeight="1" thickBot="1">
      <c r="A16" s="110"/>
      <c r="B16" s="110"/>
      <c r="C16" s="107"/>
      <c r="D16" s="108"/>
      <c r="E16" s="109"/>
      <c r="F16" s="109"/>
      <c r="G16" s="49" t="str">
        <f>VLOOKUP(H16,Hoja1!A$1:G$445,2,0)</f>
        <v>Forzadas, Prolongadas</v>
      </c>
      <c r="H16" s="50" t="s">
        <v>40</v>
      </c>
      <c r="I16" s="49" t="str">
        <f>VLOOKUP(H16,Hoja1!A$2:G$445,3,0)</f>
        <v xml:space="preserve">Lesiones osteomusculares, lesiones osteoarticulares
</v>
      </c>
      <c r="J16" s="58"/>
      <c r="K16" s="49" t="str">
        <f>VLOOKUP(H16,Hoja1!A$2:G$445,4,0)</f>
        <v>Inspecciones planeadas e inspecciones no planeadas, procedimientos de programas de seguridad y salud en el trabajo</v>
      </c>
      <c r="L16" s="49" t="str">
        <f>VLOOKUP(H16,Hoja1!A$2:G$445,5,0)</f>
        <v>PVE Biomecánico, programa pausas activas, exámenes periódicos, recomendaciones, control de posturas</v>
      </c>
      <c r="M16" s="58">
        <v>2</v>
      </c>
      <c r="N16" s="59">
        <v>3</v>
      </c>
      <c r="O16" s="59">
        <v>25</v>
      </c>
      <c r="P16" s="52">
        <f t="shared" si="1"/>
        <v>6</v>
      </c>
      <c r="Q16" s="52">
        <f t="shared" si="2"/>
        <v>150</v>
      </c>
      <c r="R16" s="60" t="str">
        <f t="shared" si="3"/>
        <v>M-6</v>
      </c>
      <c r="S16" s="61" t="str">
        <f t="shared" si="0"/>
        <v>II</v>
      </c>
      <c r="T16" s="62" t="str">
        <f t="shared" si="4"/>
        <v>No Aceptable o Aceptable Con Control Especifico</v>
      </c>
      <c r="U16" s="77"/>
      <c r="V16" s="49" t="str">
        <f>VLOOKUP(H16,Hoja1!A$2:G$445,6,0)</f>
        <v>Enfermedades Osteomusculares</v>
      </c>
      <c r="W16" s="63"/>
      <c r="X16" s="63"/>
      <c r="Y16" s="63"/>
      <c r="Z16" s="64"/>
      <c r="AA16" s="57" t="str">
        <f>VLOOKUP(H16,Hoja1!A$2:G$445,7,0)</f>
        <v>Prevención en lesiones osteomusculares, líderes de pausas activas</v>
      </c>
      <c r="AB16" s="63" t="s">
        <v>1212</v>
      </c>
      <c r="AC16" s="80"/>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40.5" customHeight="1" thickBot="1">
      <c r="A17" s="110"/>
      <c r="B17" s="110"/>
      <c r="C17" s="107"/>
      <c r="D17" s="108"/>
      <c r="E17" s="109"/>
      <c r="F17" s="109"/>
      <c r="G17" s="49" t="str">
        <f>VLOOKUP(H17,Hoja1!A$1:G$445,2,0)</f>
        <v>Higiene Muscular</v>
      </c>
      <c r="H17" s="50" t="s">
        <v>483</v>
      </c>
      <c r="I17" s="49" t="str">
        <f>VLOOKUP(H17,Hoja1!A$2:G$445,3,0)</f>
        <v>Lesiones Musculoesqueléticas</v>
      </c>
      <c r="J17" s="58"/>
      <c r="K17" s="49" t="str">
        <f>VLOOKUP(H17,Hoja1!A$2:G$445,4,0)</f>
        <v>N/A</v>
      </c>
      <c r="L17" s="49" t="str">
        <f>VLOOKUP(H17,Hoja1!A$2:G$445,5,0)</f>
        <v>N/A</v>
      </c>
      <c r="M17" s="58">
        <v>2</v>
      </c>
      <c r="N17" s="59">
        <v>3</v>
      </c>
      <c r="O17" s="59">
        <v>10</v>
      </c>
      <c r="P17" s="52">
        <f t="shared" si="1"/>
        <v>6</v>
      </c>
      <c r="Q17" s="52">
        <f t="shared" si="2"/>
        <v>60</v>
      </c>
      <c r="R17" s="60" t="str">
        <f t="shared" si="3"/>
        <v>M-6</v>
      </c>
      <c r="S17" s="61" t="str">
        <f t="shared" si="0"/>
        <v>III</v>
      </c>
      <c r="T17" s="62" t="str">
        <f t="shared" si="4"/>
        <v>Mejorable</v>
      </c>
      <c r="U17" s="77"/>
      <c r="V17" s="49" t="str">
        <f>VLOOKUP(H17,Hoja1!A$2:G$445,6,0)</f>
        <v xml:space="preserve">Enfermedades Osteomusculares
</v>
      </c>
      <c r="W17" s="63"/>
      <c r="X17" s="63"/>
      <c r="Y17" s="63"/>
      <c r="Z17" s="64"/>
      <c r="AA17" s="57" t="str">
        <f>VLOOKUP(H17,Hoja1!A$2:G$445,7,0)</f>
        <v>Prevención en lesiones osteomusculares, líderes de pausas activas</v>
      </c>
      <c r="AB17" s="63" t="s">
        <v>1213</v>
      </c>
      <c r="AC17" s="80"/>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75" thickBot="1">
      <c r="A18" s="110"/>
      <c r="B18" s="110"/>
      <c r="C18" s="107"/>
      <c r="D18" s="108"/>
      <c r="E18" s="109"/>
      <c r="F18" s="109"/>
      <c r="G18" s="49" t="str">
        <f>VLOOKUP(H18,Hoja1!A$1:G$445,2,0)</f>
        <v>Atropellamiento, Envestir</v>
      </c>
      <c r="H18" s="50" t="s">
        <v>1187</v>
      </c>
      <c r="I18" s="49" t="str">
        <f>VLOOKUP(H18,Hoja1!A$2:G$445,3,0)</f>
        <v>Lesiones, pérdidas materiales, muerte</v>
      </c>
      <c r="J18" s="58"/>
      <c r="K18" s="49" t="str">
        <f>VLOOKUP(H18,Hoja1!A$2:G$445,4,0)</f>
        <v>Inspecciones planeadas e inspecciones no planeadas, procedimientos de programas de seguridad y salud en el trabajo</v>
      </c>
      <c r="L18" s="49" t="str">
        <f>VLOOKUP(H18,Hoja1!A$2:G$445,5,0)</f>
        <v>Programa de seguridad vial, señalización</v>
      </c>
      <c r="M18" s="58">
        <v>2</v>
      </c>
      <c r="N18" s="59">
        <v>2</v>
      </c>
      <c r="O18" s="59">
        <v>60</v>
      </c>
      <c r="P18" s="52">
        <f t="shared" si="1"/>
        <v>4</v>
      </c>
      <c r="Q18" s="52">
        <f t="shared" si="2"/>
        <v>240</v>
      </c>
      <c r="R18" s="60" t="str">
        <f t="shared" si="3"/>
        <v>B-4</v>
      </c>
      <c r="S18" s="61" t="str">
        <f t="shared" si="0"/>
        <v>II</v>
      </c>
      <c r="T18" s="62" t="str">
        <f t="shared" si="4"/>
        <v>No Aceptable o Aceptable Con Control Especifico</v>
      </c>
      <c r="U18" s="77"/>
      <c r="V18" s="49" t="str">
        <f>VLOOKUP(H18,Hoja1!A$2:G$445,6,0)</f>
        <v>Muerte</v>
      </c>
      <c r="W18" s="63"/>
      <c r="X18" s="63"/>
      <c r="Y18" s="63"/>
      <c r="Z18" s="64"/>
      <c r="AA18" s="57" t="str">
        <f>VLOOKUP(H18,Hoja1!A$2:G$445,7,0)</f>
        <v>Seguridad vial y manejo defensivo, aseguramiento de áreas de trabajo</v>
      </c>
      <c r="AB18" s="63" t="s">
        <v>1214</v>
      </c>
      <c r="AC18" s="80"/>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1.25" thickBot="1">
      <c r="A19" s="110"/>
      <c r="B19" s="110"/>
      <c r="C19" s="107"/>
      <c r="D19" s="108"/>
      <c r="E19" s="109"/>
      <c r="F19" s="109"/>
      <c r="G19" s="49" t="str">
        <f>VLOOKUP(H19,Hoja1!A$1:G$445,2,0)</f>
        <v>Superficies de trabajo irregulares o deslizantes</v>
      </c>
      <c r="H19" s="50" t="s">
        <v>597</v>
      </c>
      <c r="I19" s="49" t="str">
        <f>VLOOKUP(H19,Hoja1!A$2:G$445,3,0)</f>
        <v>Caidas del mismo nivel, fracturas, golpe con objetos, caídas de objetos, obstrucción de rutas de evacuación</v>
      </c>
      <c r="J19" s="58"/>
      <c r="K19" s="49" t="str">
        <f>VLOOKUP(H19,Hoja1!A$2:G$445,4,0)</f>
        <v>N/A</v>
      </c>
      <c r="L19" s="49" t="str">
        <f>VLOOKUP(H19,Hoja1!A$2:G$445,5,0)</f>
        <v>N/A</v>
      </c>
      <c r="M19" s="58">
        <v>2</v>
      </c>
      <c r="N19" s="59">
        <v>3</v>
      </c>
      <c r="O19" s="59">
        <v>25</v>
      </c>
      <c r="P19" s="52">
        <f t="shared" si="1"/>
        <v>6</v>
      </c>
      <c r="Q19" s="52">
        <f t="shared" si="2"/>
        <v>150</v>
      </c>
      <c r="R19" s="60" t="str">
        <f t="shared" si="3"/>
        <v>M-6</v>
      </c>
      <c r="S19" s="61" t="str">
        <f t="shared" si="0"/>
        <v>II</v>
      </c>
      <c r="T19" s="62" t="str">
        <f t="shared" si="4"/>
        <v>No Aceptable o Aceptable Con Control Especifico</v>
      </c>
      <c r="U19" s="77"/>
      <c r="V19" s="49" t="str">
        <f>VLOOKUP(H19,Hoja1!A$2:G$445,6,0)</f>
        <v>Caídas de distinto nivel</v>
      </c>
      <c r="W19" s="63"/>
      <c r="X19" s="63"/>
      <c r="Y19" s="63"/>
      <c r="Z19" s="64"/>
      <c r="AA19" s="57" t="str">
        <f>VLOOKUP(H19,Hoja1!A$2:G$445,7,0)</f>
        <v>Pautas Básicas en orden y aseo en el lugar de trabajo, actos y condiciones inseguras</v>
      </c>
      <c r="AB19" s="63" t="s">
        <v>1215</v>
      </c>
      <c r="AC19" s="80"/>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72" customHeight="1" thickBot="1">
      <c r="A20" s="110"/>
      <c r="B20" s="110"/>
      <c r="C20" s="107"/>
      <c r="D20" s="108"/>
      <c r="E20" s="109"/>
      <c r="F20" s="109"/>
      <c r="G20" s="49" t="str">
        <f>VLOOKUP(H20,Hoja1!A$1:G$445,2,0)</f>
        <v>Atraco, golpiza, atentados y secuestrados</v>
      </c>
      <c r="H20" s="50" t="s">
        <v>57</v>
      </c>
      <c r="I20" s="49" t="str">
        <f>VLOOKUP(H20,Hoja1!A$2:G$445,3,0)</f>
        <v>Estrés, golpes, Secuestros</v>
      </c>
      <c r="J20" s="58"/>
      <c r="K20" s="49" t="str">
        <f>VLOOKUP(H20,Hoja1!A$2:G$445,4,0)</f>
        <v>Inspecciones planeadas e inspecciones no planeadas, procedimientos de programas de seguridad y salud en el trabajo</v>
      </c>
      <c r="L20" s="49" t="str">
        <f>VLOOKUP(H20,Hoja1!A$2:G$445,5,0)</f>
        <v xml:space="preserve">Uniformes Corporativos, Caquetas corporativas, Carnetización
</v>
      </c>
      <c r="M20" s="58">
        <v>2</v>
      </c>
      <c r="N20" s="59">
        <v>2</v>
      </c>
      <c r="O20" s="59">
        <v>60</v>
      </c>
      <c r="P20" s="52">
        <f t="shared" si="1"/>
        <v>4</v>
      </c>
      <c r="Q20" s="52">
        <f t="shared" si="2"/>
        <v>240</v>
      </c>
      <c r="R20" s="60" t="str">
        <f t="shared" si="3"/>
        <v>B-4</v>
      </c>
      <c r="S20" s="61" t="str">
        <f t="shared" si="0"/>
        <v>II</v>
      </c>
      <c r="T20" s="62" t="str">
        <f t="shared" si="4"/>
        <v>No Aceptable o Aceptable Con Control Especifico</v>
      </c>
      <c r="U20" s="77"/>
      <c r="V20" s="49" t="str">
        <f>VLOOKUP(H20,Hoja1!A$2:G$445,6,0)</f>
        <v>Secuestros</v>
      </c>
      <c r="W20" s="63"/>
      <c r="X20" s="63"/>
      <c r="Y20" s="63"/>
      <c r="Z20" s="64"/>
      <c r="AA20" s="57" t="str">
        <f>VLOOKUP(H20,Hoja1!A$2:G$445,7,0)</f>
        <v>N/A</v>
      </c>
      <c r="AB20" s="63" t="s">
        <v>1216</v>
      </c>
      <c r="AC20" s="80"/>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75" thickBot="1">
      <c r="A21" s="110"/>
      <c r="B21" s="110"/>
      <c r="C21" s="107"/>
      <c r="D21" s="108"/>
      <c r="E21" s="109"/>
      <c r="F21" s="109"/>
      <c r="G21" s="49" t="str">
        <f>VLOOKUP(H21,Hoja1!A$1:G$445,2,0)</f>
        <v>SISMOS, INCENDIOS, INUNDACIONES, TERREMOTOS, VENDAVALES, DERRUMBE</v>
      </c>
      <c r="H21" s="50" t="s">
        <v>62</v>
      </c>
      <c r="I21" s="49" t="str">
        <f>VLOOKUP(H21,Hoja1!A$2:G$445,3,0)</f>
        <v>SISMOS, INCENDIOS, INUNDACIONES, TERREMOTOS, VENDAVALES</v>
      </c>
      <c r="J21" s="58"/>
      <c r="K21" s="49" t="str">
        <f>VLOOKUP(H21,Hoja1!A$2:G$445,4,0)</f>
        <v>Inspecciones planeadas e inspecciones no planeadas, procedimientos de programas de seguridad y salud en el trabajo</v>
      </c>
      <c r="L21" s="49" t="str">
        <f>VLOOKUP(H21,Hoja1!A$2:G$445,5,0)</f>
        <v>BRIGADAS DE EMERGENCIAS</v>
      </c>
      <c r="M21" s="58">
        <v>2</v>
      </c>
      <c r="N21" s="59">
        <v>1</v>
      </c>
      <c r="O21" s="59">
        <v>100</v>
      </c>
      <c r="P21" s="52">
        <f t="shared" si="1"/>
        <v>2</v>
      </c>
      <c r="Q21" s="52">
        <f t="shared" si="2"/>
        <v>200</v>
      </c>
      <c r="R21" s="60" t="str">
        <f t="shared" si="3"/>
        <v>B-2</v>
      </c>
      <c r="S21" s="61" t="str">
        <f t="shared" si="0"/>
        <v>II</v>
      </c>
      <c r="T21" s="62" t="str">
        <f t="shared" si="4"/>
        <v>No Aceptable o Aceptable Con Control Especifico</v>
      </c>
      <c r="U21" s="78"/>
      <c r="V21" s="49" t="str">
        <f>VLOOKUP(H21,Hoja1!A$2:G$445,6,0)</f>
        <v>MUERTE</v>
      </c>
      <c r="W21" s="63"/>
      <c r="X21" s="63"/>
      <c r="Y21" s="63"/>
      <c r="Z21" s="64" t="s">
        <v>1218</v>
      </c>
      <c r="AA21" s="57" t="str">
        <f>VLOOKUP(H21,Hoja1!A$2:G$445,7,0)</f>
        <v>ENTRENAMIENTO DE LA BRIGADA; DIVULGACIÓN DE PLAN DE EMERGENCIA</v>
      </c>
      <c r="AB21" s="63" t="s">
        <v>1217</v>
      </c>
      <c r="AC21" s="81"/>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6.25" thickBot="1">
      <c r="A22" s="110"/>
      <c r="B22" s="110"/>
      <c r="C22" s="83" t="s">
        <v>1220</v>
      </c>
      <c r="D22" s="84" t="s">
        <v>1221</v>
      </c>
      <c r="E22" s="85" t="s">
        <v>1069</v>
      </c>
      <c r="F22" s="85" t="s">
        <v>1205</v>
      </c>
      <c r="G22" s="23" t="str">
        <f>VLOOKUP(H22,Hoja1!A$1:G$445,2,0)</f>
        <v>Bacterias</v>
      </c>
      <c r="H22" s="24" t="s">
        <v>113</v>
      </c>
      <c r="I22" s="23" t="str">
        <f>VLOOKUP(H22,Hoja1!A$2:G$445,3,0)</f>
        <v>Infecciones Bacterianas</v>
      </c>
      <c r="J22" s="18"/>
      <c r="K22" s="23" t="str">
        <f>VLOOKUP(H22,Hoja1!A$2:G$445,4,0)</f>
        <v>N/A</v>
      </c>
      <c r="L22" s="23" t="str">
        <f>VLOOKUP(H22,Hoja1!A$2:G$445,5,0)</f>
        <v>Vacunación</v>
      </c>
      <c r="M22" s="25">
        <v>2</v>
      </c>
      <c r="N22" s="26">
        <v>3</v>
      </c>
      <c r="O22" s="26">
        <v>10</v>
      </c>
      <c r="P22" s="26">
        <f t="shared" si="1"/>
        <v>6</v>
      </c>
      <c r="Q22" s="26">
        <f t="shared" si="2"/>
        <v>60</v>
      </c>
      <c r="R22" s="33" t="str">
        <f t="shared" si="3"/>
        <v>M-6</v>
      </c>
      <c r="S22" s="35" t="str">
        <f t="shared" si="0"/>
        <v>III</v>
      </c>
      <c r="T22" s="37" t="str">
        <f t="shared" si="4"/>
        <v>Mejorable</v>
      </c>
      <c r="U22" s="119">
        <v>2</v>
      </c>
      <c r="V22" s="23" t="str">
        <f>VLOOKUP(H22,Hoja1!A$2:G$445,6,0)</f>
        <v xml:space="preserve">Enfermedades Infectocontagiosas
</v>
      </c>
      <c r="W22" s="20"/>
      <c r="X22" s="20"/>
      <c r="Y22" s="20"/>
      <c r="Z22" s="17"/>
      <c r="AA22" s="22" t="str">
        <f>VLOOKUP(H22,Hoja1!A$2:G$445,7,0)</f>
        <v>Autocuidado</v>
      </c>
      <c r="AB22" s="120" t="s">
        <v>1209</v>
      </c>
      <c r="AC22" s="121" t="s">
        <v>1219</v>
      </c>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26.25" thickBot="1">
      <c r="A23" s="110"/>
      <c r="B23" s="110"/>
      <c r="C23" s="83"/>
      <c r="D23" s="84"/>
      <c r="E23" s="85"/>
      <c r="F23" s="85"/>
      <c r="G23" s="23" t="str">
        <f>VLOOKUP(H23,Hoja1!A$1:G$445,2,0)</f>
        <v>Virus</v>
      </c>
      <c r="H23" s="24" t="s">
        <v>122</v>
      </c>
      <c r="I23" s="23" t="str">
        <f>VLOOKUP(H23,Hoja1!A$2:G$445,3,0)</f>
        <v>Infecciones Virales</v>
      </c>
      <c r="J23" s="18"/>
      <c r="K23" s="23" t="str">
        <f>VLOOKUP(H23,Hoja1!A$2:G$445,4,0)</f>
        <v>N/A</v>
      </c>
      <c r="L23" s="23" t="str">
        <f>VLOOKUP(H23,Hoja1!A$2:G$445,5,0)</f>
        <v>Vacunación</v>
      </c>
      <c r="M23" s="18">
        <v>2</v>
      </c>
      <c r="N23" s="19">
        <v>3</v>
      </c>
      <c r="O23" s="19">
        <v>10</v>
      </c>
      <c r="P23" s="26">
        <f t="shared" si="1"/>
        <v>6</v>
      </c>
      <c r="Q23" s="26">
        <f t="shared" si="2"/>
        <v>60</v>
      </c>
      <c r="R23" s="33" t="str">
        <f t="shared" si="3"/>
        <v>M-6</v>
      </c>
      <c r="S23" s="35" t="str">
        <f t="shared" si="0"/>
        <v>III</v>
      </c>
      <c r="T23" s="37" t="str">
        <f t="shared" si="4"/>
        <v>Mejorable</v>
      </c>
      <c r="U23" s="87"/>
      <c r="V23" s="23" t="str">
        <f>VLOOKUP(H23,Hoja1!A$2:G$445,6,0)</f>
        <v xml:space="preserve">Enfermedades Infectocontagiosas
</v>
      </c>
      <c r="W23" s="20"/>
      <c r="X23" s="20"/>
      <c r="Y23" s="20"/>
      <c r="Z23" s="17"/>
      <c r="AA23" s="22" t="str">
        <f>VLOOKUP(H23,Hoja1!A$2:G$445,7,0)</f>
        <v>Autocuidado</v>
      </c>
      <c r="AB23" s="88"/>
      <c r="AC23" s="90"/>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39.75" customHeight="1" thickBot="1">
      <c r="A24" s="110"/>
      <c r="B24" s="110"/>
      <c r="C24" s="83"/>
      <c r="D24" s="84"/>
      <c r="E24" s="85"/>
      <c r="F24" s="85"/>
      <c r="G24" s="23" t="str">
        <f>VLOOKUP(H24,Hoja1!A$1:G$445,2,0)</f>
        <v>CONCENTRACIÓN EN ACTIVIDADES DE ALTO DESEMPEÑO MENTAL</v>
      </c>
      <c r="H24" s="24" t="s">
        <v>72</v>
      </c>
      <c r="I24" s="23" t="str">
        <f>VLOOKUP(H24,Hoja1!A$2:G$445,3,0)</f>
        <v>ESTRÉS, CEFALEA, IRRITABILIDAD</v>
      </c>
      <c r="J24" s="18"/>
      <c r="K24" s="23" t="str">
        <f>VLOOKUP(H24,Hoja1!A$2:G$445,4,0)</f>
        <v>N/A</v>
      </c>
      <c r="L24" s="23" t="str">
        <f>VLOOKUP(H24,Hoja1!A$2:G$445,5,0)</f>
        <v>PVE PSICOSOCIAL</v>
      </c>
      <c r="M24" s="18">
        <v>2</v>
      </c>
      <c r="N24" s="19">
        <v>3</v>
      </c>
      <c r="O24" s="19">
        <v>10</v>
      </c>
      <c r="P24" s="26">
        <f t="shared" si="1"/>
        <v>6</v>
      </c>
      <c r="Q24" s="26">
        <f t="shared" si="2"/>
        <v>60</v>
      </c>
      <c r="R24" s="33" t="str">
        <f t="shared" si="3"/>
        <v>M-6</v>
      </c>
      <c r="S24" s="35" t="str">
        <f t="shared" si="0"/>
        <v>III</v>
      </c>
      <c r="T24" s="37" t="str">
        <f t="shared" si="4"/>
        <v>Mejorable</v>
      </c>
      <c r="U24" s="87"/>
      <c r="V24" s="23" t="str">
        <f>VLOOKUP(H24,Hoja1!A$2:G$445,6,0)</f>
        <v>ESTRÉS</v>
      </c>
      <c r="W24" s="20"/>
      <c r="X24" s="20"/>
      <c r="Y24" s="20"/>
      <c r="Z24" s="17"/>
      <c r="AA24" s="22" t="str">
        <f>VLOOKUP(H24,Hoja1!A$2:G$445,7,0)</f>
        <v>N/A</v>
      </c>
      <c r="AB24" s="119" t="s">
        <v>1211</v>
      </c>
      <c r="AC24" s="90"/>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39.75" customHeight="1" thickBot="1">
      <c r="A25" s="110"/>
      <c r="B25" s="110"/>
      <c r="C25" s="83"/>
      <c r="D25" s="84"/>
      <c r="E25" s="85"/>
      <c r="F25" s="85"/>
      <c r="G25" s="23" t="str">
        <f>VLOOKUP(H25,Hoja1!A$1:G$445,2,0)</f>
        <v>NATURALEZA DE LA TAREA</v>
      </c>
      <c r="H25" s="24" t="s">
        <v>76</v>
      </c>
      <c r="I25" s="23" t="str">
        <f>VLOOKUP(H25,Hoja1!A$2:G$445,3,0)</f>
        <v>ESTRÉS,  TRANSTORNOS DEL SUEÑO</v>
      </c>
      <c r="J25" s="18"/>
      <c r="K25" s="23" t="str">
        <f>VLOOKUP(H25,Hoja1!A$2:G$445,4,0)</f>
        <v>N/A</v>
      </c>
      <c r="L25" s="23" t="str">
        <f>VLOOKUP(H25,Hoja1!A$2:G$445,5,0)</f>
        <v>PVE PSICOSOCIAL</v>
      </c>
      <c r="M25" s="18">
        <v>2</v>
      </c>
      <c r="N25" s="19">
        <v>3</v>
      </c>
      <c r="O25" s="19">
        <v>10</v>
      </c>
      <c r="P25" s="26">
        <f t="shared" si="1"/>
        <v>6</v>
      </c>
      <c r="Q25" s="26">
        <f t="shared" si="2"/>
        <v>60</v>
      </c>
      <c r="R25" s="33" t="str">
        <f t="shared" si="3"/>
        <v>M-6</v>
      </c>
      <c r="S25" s="35" t="str">
        <f t="shared" si="0"/>
        <v>III</v>
      </c>
      <c r="T25" s="37" t="str">
        <f t="shared" si="4"/>
        <v>Mejorable</v>
      </c>
      <c r="U25" s="87"/>
      <c r="V25" s="23" t="str">
        <f>VLOOKUP(H25,Hoja1!A$2:G$445,6,0)</f>
        <v>ESTRÉS</v>
      </c>
      <c r="W25" s="20"/>
      <c r="X25" s="20"/>
      <c r="Y25" s="20"/>
      <c r="Z25" s="17"/>
      <c r="AA25" s="22" t="str">
        <f>VLOOKUP(H25,Hoja1!A$2:G$445,7,0)</f>
        <v>N/A</v>
      </c>
      <c r="AB25" s="88"/>
      <c r="AC25" s="90"/>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75" thickBot="1">
      <c r="A26" s="110"/>
      <c r="B26" s="110"/>
      <c r="C26" s="83"/>
      <c r="D26" s="84"/>
      <c r="E26" s="85"/>
      <c r="F26" s="85"/>
      <c r="G26" s="23" t="str">
        <f>VLOOKUP(H26,Hoja1!A$1:G$445,2,0)</f>
        <v>Forzadas, Prolongadas</v>
      </c>
      <c r="H26" s="24" t="s">
        <v>40</v>
      </c>
      <c r="I26" s="23" t="str">
        <f>VLOOKUP(H26,Hoja1!A$2:G$445,3,0)</f>
        <v xml:space="preserve">Lesiones osteomusculares, lesiones osteoarticulares
</v>
      </c>
      <c r="J26" s="18"/>
      <c r="K26" s="23" t="str">
        <f>VLOOKUP(H26,Hoja1!A$2:G$445,4,0)</f>
        <v>Inspecciones planeadas e inspecciones no planeadas, procedimientos de programas de seguridad y salud en el trabajo</v>
      </c>
      <c r="L26" s="23" t="str">
        <f>VLOOKUP(H26,Hoja1!A$2:G$445,5,0)</f>
        <v>PVE Biomecánico, programa pausas activas, exámenes periódicos, recomendaciones, control de posturas</v>
      </c>
      <c r="M26" s="18">
        <v>2</v>
      </c>
      <c r="N26" s="19">
        <v>3</v>
      </c>
      <c r="O26" s="19">
        <v>25</v>
      </c>
      <c r="P26" s="26">
        <f t="shared" si="1"/>
        <v>6</v>
      </c>
      <c r="Q26" s="26">
        <f t="shared" si="2"/>
        <v>150</v>
      </c>
      <c r="R26" s="33" t="str">
        <f t="shared" si="3"/>
        <v>M-6</v>
      </c>
      <c r="S26" s="35" t="str">
        <f t="shared" si="0"/>
        <v>II</v>
      </c>
      <c r="T26" s="37" t="str">
        <f t="shared" si="4"/>
        <v>No Aceptable o Aceptable Con Control Especifico</v>
      </c>
      <c r="U26" s="87"/>
      <c r="V26" s="23" t="str">
        <f>VLOOKUP(H26,Hoja1!A$2:G$445,6,0)</f>
        <v>Enfermedades Osteomusculares</v>
      </c>
      <c r="W26" s="20"/>
      <c r="X26" s="20"/>
      <c r="Y26" s="20"/>
      <c r="Z26" s="17"/>
      <c r="AA26" s="22" t="str">
        <f>VLOOKUP(H26,Hoja1!A$2:G$445,7,0)</f>
        <v>Prevención en lesiones osteomusculares, líderes de pausas activas</v>
      </c>
      <c r="AB26" s="20" t="s">
        <v>1212</v>
      </c>
      <c r="AC26" s="90"/>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9" thickBot="1">
      <c r="A27" s="110"/>
      <c r="B27" s="110"/>
      <c r="C27" s="83"/>
      <c r="D27" s="84"/>
      <c r="E27" s="85"/>
      <c r="F27" s="85"/>
      <c r="G27" s="23" t="str">
        <f>VLOOKUP(H27,Hoja1!A$1:G$445,2,0)</f>
        <v>Higiene Muscular</v>
      </c>
      <c r="H27" s="24" t="s">
        <v>483</v>
      </c>
      <c r="I27" s="23" t="str">
        <f>VLOOKUP(H27,Hoja1!A$2:G$445,3,0)</f>
        <v>Lesiones Musculoesqueléticas</v>
      </c>
      <c r="J27" s="18"/>
      <c r="K27" s="23" t="str">
        <f>VLOOKUP(H27,Hoja1!A$2:G$445,4,0)</f>
        <v>N/A</v>
      </c>
      <c r="L27" s="23" t="str">
        <f>VLOOKUP(H27,Hoja1!A$2:G$445,5,0)</f>
        <v>N/A</v>
      </c>
      <c r="M27" s="18">
        <v>2</v>
      </c>
      <c r="N27" s="19">
        <v>3</v>
      </c>
      <c r="O27" s="19">
        <v>10</v>
      </c>
      <c r="P27" s="26">
        <f t="shared" si="1"/>
        <v>6</v>
      </c>
      <c r="Q27" s="26">
        <f t="shared" si="2"/>
        <v>60</v>
      </c>
      <c r="R27" s="33" t="str">
        <f t="shared" si="3"/>
        <v>M-6</v>
      </c>
      <c r="S27" s="35" t="str">
        <f t="shared" si="0"/>
        <v>III</v>
      </c>
      <c r="T27" s="37" t="str">
        <f t="shared" si="4"/>
        <v>Mejorable</v>
      </c>
      <c r="U27" s="87"/>
      <c r="V27" s="23" t="str">
        <f>VLOOKUP(H27,Hoja1!A$2:G$445,6,0)</f>
        <v xml:space="preserve">Enfermedades Osteomusculares
</v>
      </c>
      <c r="W27" s="20"/>
      <c r="X27" s="20"/>
      <c r="Y27" s="20"/>
      <c r="Z27" s="17"/>
      <c r="AA27" s="22" t="str">
        <f>VLOOKUP(H27,Hoja1!A$2:G$445,7,0)</f>
        <v>Prevención en lesiones osteomusculares, líderes de pausas activas</v>
      </c>
      <c r="AB27" s="20" t="s">
        <v>1213</v>
      </c>
      <c r="AC27" s="90"/>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1.25" thickBot="1">
      <c r="A28" s="110"/>
      <c r="B28" s="110"/>
      <c r="C28" s="83"/>
      <c r="D28" s="84"/>
      <c r="E28" s="85"/>
      <c r="F28" s="85"/>
      <c r="G28" s="23" t="str">
        <f>VLOOKUP(H28,Hoja1!A$1:G$445,2,0)</f>
        <v>Superficies de trabajo irregulares o deslizantes</v>
      </c>
      <c r="H28" s="24" t="s">
        <v>597</v>
      </c>
      <c r="I28" s="23" t="str">
        <f>VLOOKUP(H28,Hoja1!A$2:G$445,3,0)</f>
        <v>Caidas del mismo nivel, fracturas, golpe con objetos, caídas de objetos, obstrucción de rutas de evacuación</v>
      </c>
      <c r="J28" s="18"/>
      <c r="K28" s="23" t="str">
        <f>VLOOKUP(H28,Hoja1!A$2:G$445,4,0)</f>
        <v>N/A</v>
      </c>
      <c r="L28" s="23" t="str">
        <f>VLOOKUP(H28,Hoja1!A$2:G$445,5,0)</f>
        <v>N/A</v>
      </c>
      <c r="M28" s="18">
        <v>2</v>
      </c>
      <c r="N28" s="19">
        <v>3</v>
      </c>
      <c r="O28" s="19">
        <v>25</v>
      </c>
      <c r="P28" s="26">
        <f t="shared" si="1"/>
        <v>6</v>
      </c>
      <c r="Q28" s="26">
        <f t="shared" si="2"/>
        <v>150</v>
      </c>
      <c r="R28" s="33" t="str">
        <f t="shared" si="3"/>
        <v>M-6</v>
      </c>
      <c r="S28" s="35" t="str">
        <f t="shared" si="0"/>
        <v>II</v>
      </c>
      <c r="T28" s="37" t="str">
        <f t="shared" si="4"/>
        <v>No Aceptable o Aceptable Con Control Especifico</v>
      </c>
      <c r="U28" s="87"/>
      <c r="V28" s="23" t="str">
        <f>VLOOKUP(H28,Hoja1!A$2:G$445,6,0)</f>
        <v>Caídas de distinto nivel</v>
      </c>
      <c r="W28" s="20"/>
      <c r="X28" s="20"/>
      <c r="Y28" s="20"/>
      <c r="Z28" s="17"/>
      <c r="AA28" s="22" t="str">
        <f>VLOOKUP(H28,Hoja1!A$2:G$445,7,0)</f>
        <v>Pautas Básicas en orden y aseo en el lugar de trabajo, actos y condiciones inseguras</v>
      </c>
      <c r="AB28" s="20" t="s">
        <v>1215</v>
      </c>
      <c r="AC28" s="90"/>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110"/>
      <c r="B29" s="110"/>
      <c r="C29" s="83"/>
      <c r="D29" s="84"/>
      <c r="E29" s="85"/>
      <c r="F29" s="85"/>
      <c r="G29" s="23" t="str">
        <f>VLOOKUP(H29,Hoja1!A$1:G$445,2,0)</f>
        <v>SISMOS, INCENDIOS, INUNDACIONES, TERREMOTOS, VENDAVALES, DERRUMBE</v>
      </c>
      <c r="H29" s="24" t="s">
        <v>62</v>
      </c>
      <c r="I29" s="23" t="str">
        <f>VLOOKUP(H29,Hoja1!A$2:G$445,3,0)</f>
        <v>SISMOS, INCENDIOS, INUNDACIONES, TERREMOTOS, VENDAVALES</v>
      </c>
      <c r="J29" s="18"/>
      <c r="K29" s="23" t="str">
        <f>VLOOKUP(H29,Hoja1!A$2:G$445,4,0)</f>
        <v>Inspecciones planeadas e inspecciones no planeadas, procedimientos de programas de seguridad y salud en el trabajo</v>
      </c>
      <c r="L29" s="23" t="str">
        <f>VLOOKUP(H29,Hoja1!A$2:G$445,5,0)</f>
        <v>BRIGADAS DE EMERGENCIAS</v>
      </c>
      <c r="M29" s="18">
        <v>2</v>
      </c>
      <c r="N29" s="19">
        <v>1</v>
      </c>
      <c r="O29" s="19">
        <v>100</v>
      </c>
      <c r="P29" s="26">
        <f t="shared" si="1"/>
        <v>2</v>
      </c>
      <c r="Q29" s="26">
        <f t="shared" si="2"/>
        <v>200</v>
      </c>
      <c r="R29" s="33" t="str">
        <f t="shared" si="3"/>
        <v>B-2</v>
      </c>
      <c r="S29" s="35" t="str">
        <f t="shared" si="0"/>
        <v>II</v>
      </c>
      <c r="T29" s="37" t="str">
        <f t="shared" si="4"/>
        <v>No Aceptable o Aceptable Con Control Especifico</v>
      </c>
      <c r="U29" s="88"/>
      <c r="V29" s="23" t="str">
        <f>VLOOKUP(H29,Hoja1!A$2:G$445,6,0)</f>
        <v>MUERTE</v>
      </c>
      <c r="W29" s="20"/>
      <c r="X29" s="20"/>
      <c r="Y29" s="20"/>
      <c r="Z29" s="17" t="s">
        <v>1218</v>
      </c>
      <c r="AA29" s="22" t="str">
        <f>VLOOKUP(H29,Hoja1!A$2:G$445,7,0)</f>
        <v>ENTRENAMIENTO DE LA BRIGADA; DIVULGACIÓN DE PLAN DE EMERGENCIA</v>
      </c>
      <c r="AB29" s="20" t="s">
        <v>1217</v>
      </c>
      <c r="AC29" s="9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26.25" thickBot="1">
      <c r="A30" s="110"/>
      <c r="B30" s="110"/>
      <c r="C30" s="107" t="str">
        <f>VLOOKUP(E30,Hoja2!A$2:C$82,2,0)</f>
        <v>Llevar el registro y control de la información del area y asegurar la realización de las actividades de soporte administrativo y tecnico mediante los procedimientos establecidos por el area.</v>
      </c>
      <c r="D30" s="108" t="str">
        <f>VLOOKUP(E30,Hoja2!A$2:C$82,3,0)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30" s="109" t="s">
        <v>1023</v>
      </c>
      <c r="F30" s="109" t="s">
        <v>1205</v>
      </c>
      <c r="G30" s="49" t="str">
        <f>VLOOKUP(H30,Hoja1!A$1:G$445,2,0)</f>
        <v>Bacterias</v>
      </c>
      <c r="H30" s="50" t="s">
        <v>113</v>
      </c>
      <c r="I30" s="49" t="str">
        <f>VLOOKUP(H30,Hoja1!A$2:G$445,3,0)</f>
        <v>Infecciones Bacterianas</v>
      </c>
      <c r="J30" s="58"/>
      <c r="K30" s="49" t="str">
        <f>VLOOKUP(H30,Hoja1!A$2:G$445,4,0)</f>
        <v>N/A</v>
      </c>
      <c r="L30" s="49" t="str">
        <f>VLOOKUP(H30,Hoja1!A$2:G$445,5,0)</f>
        <v>Vacunación</v>
      </c>
      <c r="M30" s="51">
        <v>2</v>
      </c>
      <c r="N30" s="52">
        <v>3</v>
      </c>
      <c r="O30" s="52">
        <v>10</v>
      </c>
      <c r="P30" s="52">
        <f t="shared" si="1"/>
        <v>6</v>
      </c>
      <c r="Q30" s="52">
        <f t="shared" si="2"/>
        <v>60</v>
      </c>
      <c r="R30" s="60" t="str">
        <f t="shared" si="3"/>
        <v>M-6</v>
      </c>
      <c r="S30" s="61" t="str">
        <f t="shared" si="0"/>
        <v>III</v>
      </c>
      <c r="T30" s="62" t="str">
        <f t="shared" si="4"/>
        <v>Mejorable</v>
      </c>
      <c r="U30" s="118">
        <v>2</v>
      </c>
      <c r="V30" s="49" t="str">
        <f>VLOOKUP(H30,Hoja1!A$2:G$445,6,0)</f>
        <v xml:space="preserve">Enfermedades Infectocontagiosas
</v>
      </c>
      <c r="W30" s="63"/>
      <c r="X30" s="63"/>
      <c r="Y30" s="63"/>
      <c r="Z30" s="64"/>
      <c r="AA30" s="57" t="str">
        <f>VLOOKUP(H30,Hoja1!A$2:G$445,7,0)</f>
        <v>Autocuidado</v>
      </c>
      <c r="AB30" s="76" t="s">
        <v>1209</v>
      </c>
      <c r="AC30" s="79" t="s">
        <v>1219</v>
      </c>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26.25" thickBot="1">
      <c r="A31" s="110"/>
      <c r="B31" s="110"/>
      <c r="C31" s="107"/>
      <c r="D31" s="108"/>
      <c r="E31" s="109"/>
      <c r="F31" s="109"/>
      <c r="G31" s="49" t="str">
        <f>VLOOKUP(H31,Hoja1!A$1:G$445,2,0)</f>
        <v>Virus</v>
      </c>
      <c r="H31" s="50" t="s">
        <v>122</v>
      </c>
      <c r="I31" s="49" t="str">
        <f>VLOOKUP(H31,Hoja1!A$2:G$445,3,0)</f>
        <v>Infecciones Virales</v>
      </c>
      <c r="J31" s="58"/>
      <c r="K31" s="49" t="str">
        <f>VLOOKUP(H31,Hoja1!A$2:G$445,4,0)</f>
        <v>N/A</v>
      </c>
      <c r="L31" s="49" t="str">
        <f>VLOOKUP(H31,Hoja1!A$2:G$445,5,0)</f>
        <v>Vacunación</v>
      </c>
      <c r="M31" s="58">
        <v>2</v>
      </c>
      <c r="N31" s="59">
        <v>3</v>
      </c>
      <c r="O31" s="59">
        <v>10</v>
      </c>
      <c r="P31" s="52">
        <f t="shared" si="1"/>
        <v>6</v>
      </c>
      <c r="Q31" s="52">
        <f t="shared" si="2"/>
        <v>60</v>
      </c>
      <c r="R31" s="60" t="str">
        <f t="shared" si="3"/>
        <v>M-6</v>
      </c>
      <c r="S31" s="61" t="str">
        <f t="shared" si="0"/>
        <v>III</v>
      </c>
      <c r="T31" s="62" t="str">
        <f t="shared" si="4"/>
        <v>Mejorable</v>
      </c>
      <c r="U31" s="77"/>
      <c r="V31" s="49" t="str">
        <f>VLOOKUP(H31,Hoja1!A$2:G$445,6,0)</f>
        <v xml:space="preserve">Enfermedades Infectocontagiosas
</v>
      </c>
      <c r="W31" s="63"/>
      <c r="X31" s="63"/>
      <c r="Y31" s="63"/>
      <c r="Z31" s="64"/>
      <c r="AA31" s="57" t="str">
        <f>VLOOKUP(H31,Hoja1!A$2:G$445,7,0)</f>
        <v>Autocuidado</v>
      </c>
      <c r="AB31" s="78"/>
      <c r="AC31" s="80"/>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38.25" customHeight="1" thickBot="1">
      <c r="A32" s="110"/>
      <c r="B32" s="110"/>
      <c r="C32" s="107"/>
      <c r="D32" s="108"/>
      <c r="E32" s="109"/>
      <c r="F32" s="109"/>
      <c r="G32" s="49" t="str">
        <f>VLOOKUP(H32,Hoja1!A$1:G$445,2,0)</f>
        <v>CONCENTRACIÓN EN ACTIVIDADES DE ALTO DESEMPEÑO MENTAL</v>
      </c>
      <c r="H32" s="50" t="s">
        <v>72</v>
      </c>
      <c r="I32" s="49" t="str">
        <f>VLOOKUP(H32,Hoja1!A$2:G$445,3,0)</f>
        <v>ESTRÉS, CEFALEA, IRRITABILIDAD</v>
      </c>
      <c r="J32" s="58"/>
      <c r="K32" s="49" t="str">
        <f>VLOOKUP(H32,Hoja1!A$2:G$445,4,0)</f>
        <v>N/A</v>
      </c>
      <c r="L32" s="49" t="str">
        <f>VLOOKUP(H32,Hoja1!A$2:G$445,5,0)</f>
        <v>PVE PSICOSOCIAL</v>
      </c>
      <c r="M32" s="58">
        <v>2</v>
      </c>
      <c r="N32" s="59">
        <v>3</v>
      </c>
      <c r="O32" s="59">
        <v>10</v>
      </c>
      <c r="P32" s="52">
        <f t="shared" si="1"/>
        <v>6</v>
      </c>
      <c r="Q32" s="52">
        <f t="shared" si="2"/>
        <v>60</v>
      </c>
      <c r="R32" s="60" t="str">
        <f t="shared" si="3"/>
        <v>M-6</v>
      </c>
      <c r="S32" s="61" t="str">
        <f t="shared" si="0"/>
        <v>III</v>
      </c>
      <c r="T32" s="62" t="str">
        <f t="shared" si="4"/>
        <v>Mejorable</v>
      </c>
      <c r="U32" s="77"/>
      <c r="V32" s="49" t="str">
        <f>VLOOKUP(H32,Hoja1!A$2:G$445,6,0)</f>
        <v>ESTRÉS</v>
      </c>
      <c r="W32" s="63"/>
      <c r="X32" s="63"/>
      <c r="Y32" s="63"/>
      <c r="Z32" s="64"/>
      <c r="AA32" s="57" t="str">
        <f>VLOOKUP(H32,Hoja1!A$2:G$445,7,0)</f>
        <v>N/A</v>
      </c>
      <c r="AB32" s="118" t="s">
        <v>1211</v>
      </c>
      <c r="AC32" s="80"/>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38.25" customHeight="1" thickBot="1">
      <c r="A33" s="110"/>
      <c r="B33" s="110"/>
      <c r="C33" s="107"/>
      <c r="D33" s="108"/>
      <c r="E33" s="109"/>
      <c r="F33" s="109"/>
      <c r="G33" s="49" t="str">
        <f>VLOOKUP(H33,Hoja1!A$1:G$445,2,0)</f>
        <v>NATURALEZA DE LA TAREA</v>
      </c>
      <c r="H33" s="50" t="s">
        <v>76</v>
      </c>
      <c r="I33" s="49" t="str">
        <f>VLOOKUP(H33,Hoja1!A$2:G$445,3,0)</f>
        <v>ESTRÉS,  TRANSTORNOS DEL SUEÑO</v>
      </c>
      <c r="J33" s="58"/>
      <c r="K33" s="49" t="str">
        <f>VLOOKUP(H33,Hoja1!A$2:G$445,4,0)</f>
        <v>N/A</v>
      </c>
      <c r="L33" s="49" t="str">
        <f>VLOOKUP(H33,Hoja1!A$2:G$445,5,0)</f>
        <v>PVE PSICOSOCIAL</v>
      </c>
      <c r="M33" s="58">
        <v>2</v>
      </c>
      <c r="N33" s="59">
        <v>3</v>
      </c>
      <c r="O33" s="59">
        <v>10</v>
      </c>
      <c r="P33" s="52">
        <f t="shared" si="1"/>
        <v>6</v>
      </c>
      <c r="Q33" s="52">
        <f t="shared" si="2"/>
        <v>60</v>
      </c>
      <c r="R33" s="60" t="str">
        <f t="shared" si="3"/>
        <v>M-6</v>
      </c>
      <c r="S33" s="61" t="str">
        <f t="shared" si="0"/>
        <v>III</v>
      </c>
      <c r="T33" s="62" t="str">
        <f t="shared" si="4"/>
        <v>Mejorable</v>
      </c>
      <c r="U33" s="77"/>
      <c r="V33" s="49" t="str">
        <f>VLOOKUP(H33,Hoja1!A$2:G$445,6,0)</f>
        <v>ESTRÉS</v>
      </c>
      <c r="W33" s="63"/>
      <c r="X33" s="63"/>
      <c r="Y33" s="63"/>
      <c r="Z33" s="64"/>
      <c r="AA33" s="57" t="str">
        <f>VLOOKUP(H33,Hoja1!A$2:G$445,7,0)</f>
        <v>N/A</v>
      </c>
      <c r="AB33" s="78"/>
      <c r="AC33" s="80"/>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75" thickBot="1">
      <c r="A34" s="110"/>
      <c r="B34" s="110"/>
      <c r="C34" s="107"/>
      <c r="D34" s="108"/>
      <c r="E34" s="109"/>
      <c r="F34" s="109"/>
      <c r="G34" s="49" t="str">
        <f>VLOOKUP(H34,Hoja1!A$1:G$445,2,0)</f>
        <v>Forzadas, Prolongadas</v>
      </c>
      <c r="H34" s="50" t="s">
        <v>40</v>
      </c>
      <c r="I34" s="49" t="str">
        <f>VLOOKUP(H34,Hoja1!A$2:G$445,3,0)</f>
        <v xml:space="preserve">Lesiones osteomusculares, lesiones osteoarticulares
</v>
      </c>
      <c r="J34" s="58"/>
      <c r="K34" s="49" t="str">
        <f>VLOOKUP(H34,Hoja1!A$2:G$445,4,0)</f>
        <v>Inspecciones planeadas e inspecciones no planeadas, procedimientos de programas de seguridad y salud en el trabajo</v>
      </c>
      <c r="L34" s="49" t="str">
        <f>VLOOKUP(H34,Hoja1!A$2:G$445,5,0)</f>
        <v>PVE Biomecánico, programa pausas activas, exámenes periódicos, recomendaciones, control de posturas</v>
      </c>
      <c r="M34" s="58">
        <v>2</v>
      </c>
      <c r="N34" s="59">
        <v>3</v>
      </c>
      <c r="O34" s="59">
        <v>25</v>
      </c>
      <c r="P34" s="52">
        <f t="shared" si="1"/>
        <v>6</v>
      </c>
      <c r="Q34" s="52">
        <f t="shared" si="2"/>
        <v>150</v>
      </c>
      <c r="R34" s="60" t="str">
        <f t="shared" si="3"/>
        <v>M-6</v>
      </c>
      <c r="S34" s="61" t="str">
        <f t="shared" si="0"/>
        <v>II</v>
      </c>
      <c r="T34" s="62" t="str">
        <f t="shared" si="4"/>
        <v>No Aceptable o Aceptable Con Control Especifico</v>
      </c>
      <c r="U34" s="77"/>
      <c r="V34" s="49" t="str">
        <f>VLOOKUP(H34,Hoja1!A$2:G$445,6,0)</f>
        <v>Enfermedades Osteomusculares</v>
      </c>
      <c r="W34" s="63"/>
      <c r="X34" s="63"/>
      <c r="Y34" s="63"/>
      <c r="Z34" s="64"/>
      <c r="AA34" s="57" t="str">
        <f>VLOOKUP(H34,Hoja1!A$2:G$445,7,0)</f>
        <v>Prevención en lesiones osteomusculares, líderes de pausas activas</v>
      </c>
      <c r="AB34" s="63" t="s">
        <v>1212</v>
      </c>
      <c r="AC34" s="80"/>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39" thickBot="1">
      <c r="A35" s="110"/>
      <c r="B35" s="110"/>
      <c r="C35" s="107"/>
      <c r="D35" s="108"/>
      <c r="E35" s="109"/>
      <c r="F35" s="109"/>
      <c r="G35" s="49" t="str">
        <f>VLOOKUP(H35,Hoja1!A$1:G$445,2,0)</f>
        <v>Higiene Muscular</v>
      </c>
      <c r="H35" s="50" t="s">
        <v>483</v>
      </c>
      <c r="I35" s="49" t="str">
        <f>VLOOKUP(H35,Hoja1!A$2:G$445,3,0)</f>
        <v>Lesiones Musculoesqueléticas</v>
      </c>
      <c r="J35" s="58"/>
      <c r="K35" s="49" t="str">
        <f>VLOOKUP(H35,Hoja1!A$2:G$445,4,0)</f>
        <v>N/A</v>
      </c>
      <c r="L35" s="49" t="str">
        <f>VLOOKUP(H35,Hoja1!A$2:G$445,5,0)</f>
        <v>N/A</v>
      </c>
      <c r="M35" s="58">
        <v>2</v>
      </c>
      <c r="N35" s="59">
        <v>3</v>
      </c>
      <c r="O35" s="59">
        <v>10</v>
      </c>
      <c r="P35" s="52">
        <f t="shared" si="1"/>
        <v>6</v>
      </c>
      <c r="Q35" s="52">
        <f t="shared" si="2"/>
        <v>60</v>
      </c>
      <c r="R35" s="60" t="str">
        <f t="shared" si="3"/>
        <v>M-6</v>
      </c>
      <c r="S35" s="61" t="str">
        <f t="shared" si="0"/>
        <v>III</v>
      </c>
      <c r="T35" s="62" t="str">
        <f t="shared" si="4"/>
        <v>Mejorable</v>
      </c>
      <c r="U35" s="77"/>
      <c r="V35" s="49" t="str">
        <f>VLOOKUP(H35,Hoja1!A$2:G$445,6,0)</f>
        <v xml:space="preserve">Enfermedades Osteomusculares
</v>
      </c>
      <c r="W35" s="63"/>
      <c r="X35" s="63"/>
      <c r="Y35" s="63"/>
      <c r="Z35" s="64"/>
      <c r="AA35" s="57" t="str">
        <f>VLOOKUP(H35,Hoja1!A$2:G$445,7,0)</f>
        <v>Prevención en lesiones osteomusculares, líderes de pausas activas</v>
      </c>
      <c r="AB35" s="63" t="s">
        <v>1213</v>
      </c>
      <c r="AC35" s="80"/>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41.25" thickBot="1">
      <c r="A36" s="110"/>
      <c r="B36" s="110"/>
      <c r="C36" s="107"/>
      <c r="D36" s="108"/>
      <c r="E36" s="109"/>
      <c r="F36" s="109"/>
      <c r="G36" s="49" t="str">
        <f>VLOOKUP(H36,Hoja1!A$1:G$445,2,0)</f>
        <v>Superficies de trabajo irregulares o deslizantes</v>
      </c>
      <c r="H36" s="50" t="s">
        <v>597</v>
      </c>
      <c r="I36" s="49" t="str">
        <f>VLOOKUP(H36,Hoja1!A$2:G$445,3,0)</f>
        <v>Caidas del mismo nivel, fracturas, golpe con objetos, caídas de objetos, obstrucción de rutas de evacuación</v>
      </c>
      <c r="J36" s="58"/>
      <c r="K36" s="49" t="str">
        <f>VLOOKUP(H36,Hoja1!A$2:G$445,4,0)</f>
        <v>N/A</v>
      </c>
      <c r="L36" s="49" t="str">
        <f>VLOOKUP(H36,Hoja1!A$2:G$445,5,0)</f>
        <v>N/A</v>
      </c>
      <c r="M36" s="58">
        <v>2</v>
      </c>
      <c r="N36" s="59">
        <v>3</v>
      </c>
      <c r="O36" s="59">
        <v>25</v>
      </c>
      <c r="P36" s="52">
        <f t="shared" si="1"/>
        <v>6</v>
      </c>
      <c r="Q36" s="52">
        <f t="shared" si="2"/>
        <v>150</v>
      </c>
      <c r="R36" s="60" t="str">
        <f t="shared" si="3"/>
        <v>M-6</v>
      </c>
      <c r="S36" s="61" t="str">
        <f t="shared" si="0"/>
        <v>II</v>
      </c>
      <c r="T36" s="62" t="str">
        <f t="shared" si="4"/>
        <v>No Aceptable o Aceptable Con Control Especifico</v>
      </c>
      <c r="U36" s="77"/>
      <c r="V36" s="49" t="str">
        <f>VLOOKUP(H36,Hoja1!A$2:G$445,6,0)</f>
        <v>Caídas de distinto nivel</v>
      </c>
      <c r="W36" s="63"/>
      <c r="X36" s="63"/>
      <c r="Y36" s="63"/>
      <c r="Z36" s="64"/>
      <c r="AA36" s="57" t="str">
        <f>VLOOKUP(H36,Hoja1!A$2:G$445,7,0)</f>
        <v>Pautas Básicas en orden y aseo en el lugar de trabajo, actos y condiciones inseguras</v>
      </c>
      <c r="AB36" s="63" t="s">
        <v>1215</v>
      </c>
      <c r="AC36" s="80"/>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75" thickBot="1">
      <c r="A37" s="110"/>
      <c r="B37" s="110"/>
      <c r="C37" s="107"/>
      <c r="D37" s="108"/>
      <c r="E37" s="109"/>
      <c r="F37" s="109"/>
      <c r="G37" s="49" t="str">
        <f>VLOOKUP(H37,Hoja1!A$1:G$445,2,0)</f>
        <v>SISMOS, INCENDIOS, INUNDACIONES, TERREMOTOS, VENDAVALES, DERRUMBE</v>
      </c>
      <c r="H37" s="50" t="s">
        <v>62</v>
      </c>
      <c r="I37" s="49" t="str">
        <f>VLOOKUP(H37,Hoja1!A$2:G$445,3,0)</f>
        <v>SISMOS, INCENDIOS, INUNDACIONES, TERREMOTOS, VENDAVALES</v>
      </c>
      <c r="J37" s="58"/>
      <c r="K37" s="49" t="str">
        <f>VLOOKUP(H37,Hoja1!A$2:G$445,4,0)</f>
        <v>Inspecciones planeadas e inspecciones no planeadas, procedimientos de programas de seguridad y salud en el trabajo</v>
      </c>
      <c r="L37" s="49" t="str">
        <f>VLOOKUP(H37,Hoja1!A$2:G$445,5,0)</f>
        <v>BRIGADAS DE EMERGENCIAS</v>
      </c>
      <c r="M37" s="58">
        <v>2</v>
      </c>
      <c r="N37" s="59">
        <v>1</v>
      </c>
      <c r="O37" s="59">
        <v>100</v>
      </c>
      <c r="P37" s="52">
        <f t="shared" si="1"/>
        <v>2</v>
      </c>
      <c r="Q37" s="52">
        <f t="shared" si="2"/>
        <v>200</v>
      </c>
      <c r="R37" s="60" t="str">
        <f t="shared" si="3"/>
        <v>B-2</v>
      </c>
      <c r="S37" s="61" t="str">
        <f t="shared" si="0"/>
        <v>II</v>
      </c>
      <c r="T37" s="62" t="str">
        <f t="shared" si="4"/>
        <v>No Aceptable o Aceptable Con Control Especifico</v>
      </c>
      <c r="U37" s="78"/>
      <c r="V37" s="49" t="str">
        <f>VLOOKUP(H37,Hoja1!A$2:G$445,6,0)</f>
        <v>MUERTE</v>
      </c>
      <c r="W37" s="63"/>
      <c r="X37" s="63"/>
      <c r="Y37" s="63"/>
      <c r="Z37" s="64" t="s">
        <v>1218</v>
      </c>
      <c r="AA37" s="57" t="str">
        <f>VLOOKUP(H37,Hoja1!A$2:G$445,7,0)</f>
        <v>ENTRENAMIENTO DE LA BRIGADA; DIVULGACIÓN DE PLAN DE EMERGENCIA</v>
      </c>
      <c r="AB37" s="63" t="s">
        <v>1217</v>
      </c>
      <c r="AC37" s="81"/>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70" customFormat="1" ht="45.75" customHeight="1" thickBot="1">
      <c r="A38" s="110"/>
      <c r="B38" s="110"/>
      <c r="C38" s="83" t="str">
        <f>VLOOKUP(E38,Hoja2!A$2:C$82,2,0)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38" s="84" t="str">
        <f>VLOOKUP(E38,Hoja2!A$2:C$82,3,0)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38" s="85" t="s">
        <v>1038</v>
      </c>
      <c r="F38" s="85" t="s">
        <v>1205</v>
      </c>
      <c r="G38" s="23" t="str">
        <f>VLOOKUP(H38,'[3]Hoja1'!A$1:G$445,2,0)</f>
        <v>Modeduras</v>
      </c>
      <c r="H38" s="24" t="s">
        <v>79</v>
      </c>
      <c r="I38" s="23" t="str">
        <f>VLOOKUP(H38,'[3]Hoja1'!A$2:G$445,3,0)</f>
        <v>Lesiones, tejidos, muerte, enfermedades infectocontagiosas</v>
      </c>
      <c r="J38" s="25"/>
      <c r="K38" s="23" t="str">
        <f>VLOOKUP(H38,'[3]Hoja1'!A$2:G$445,4,0)</f>
        <v>N/A</v>
      </c>
      <c r="L38" s="23" t="str">
        <f>VLOOKUP(H38,'[3]Hoja1'!A$2:G$445,5,0)</f>
        <v>N/A</v>
      </c>
      <c r="M38" s="25">
        <v>2</v>
      </c>
      <c r="N38" s="26">
        <v>2</v>
      </c>
      <c r="O38" s="26">
        <v>25</v>
      </c>
      <c r="P38" s="26">
        <f>M38*N38</f>
        <v>4</v>
      </c>
      <c r="Q38" s="26">
        <f>O38*P38</f>
        <v>100</v>
      </c>
      <c r="R38" s="32" t="str">
        <f>IF(P38=40,"MA-40",IF(P38=30,"MA-30",IF(P38=20,"A-20",IF(P38=10,"A-10",IF(P38=24,"MA-24",IF(P38=18,"A-18",IF(P38=12,"A-12",IF(P38=6,"M-6",IF(P38=8,"M-8",IF(P38=6,"M-6",IF(P38=4,"B-4",IF(P38=2,"B-2",))))))))))))</f>
        <v>B-4</v>
      </c>
      <c r="S38" s="71" t="str">
        <f t="shared" si="0"/>
        <v>III</v>
      </c>
      <c r="T38" s="72" t="str">
        <f>IF(S38=0,"",IF(S38="IV","Aceptable",IF(S38="III","Mejorable",IF(S38="II","No Aceptable o Aceptable Con Control Especifico",IF(S38="I","No Aceptable","")))))</f>
        <v>Mejorable</v>
      </c>
      <c r="U38" s="119">
        <v>3</v>
      </c>
      <c r="V38" s="23" t="str">
        <f>VLOOKUP(H38,'[3]Hoja1'!A$2:G$445,6,0)</f>
        <v>Posibles enfermedades</v>
      </c>
      <c r="W38" s="27"/>
      <c r="X38" s="27"/>
      <c r="Y38" s="27"/>
      <c r="Z38" s="22"/>
      <c r="AA38" s="22" t="str">
        <f>VLOOKUP(H38,'[3]Hoja1'!A$2:G$445,7,0)</f>
        <v xml:space="preserve">Riesgo Biológico, Autocuidado y/o Uso y manejo adecuado de E.P.P.
</v>
      </c>
      <c r="AB38" s="73" t="s">
        <v>1226</v>
      </c>
      <c r="AC38" s="123" t="s">
        <v>1219</v>
      </c>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69"/>
    </row>
    <row r="39" spans="1:150" s="13" customFormat="1" ht="51" customHeight="1" thickBot="1">
      <c r="A39" s="110"/>
      <c r="B39" s="110"/>
      <c r="C39" s="83"/>
      <c r="D39" s="84"/>
      <c r="E39" s="85"/>
      <c r="F39" s="85"/>
      <c r="G39" s="23" t="str">
        <f>VLOOKUP(H39,Hoja1!A$1:G$445,2,0)</f>
        <v>Bacteria</v>
      </c>
      <c r="H39" s="24" t="s">
        <v>108</v>
      </c>
      <c r="I39" s="23" t="str">
        <f>VLOOKUP(H39,Hoja1!A$2:G$445,3,0)</f>
        <v>Infecciones producidas por Bacterianas</v>
      </c>
      <c r="J39" s="18"/>
      <c r="K39" s="23" t="str">
        <f>VLOOKUP(H39,Hoja1!A$2:G$445,4,0)</f>
        <v>Inspecciones planeadas e inspecciones no planeadas, procedimientos de programas de seguridad y salud en el trabajo</v>
      </c>
      <c r="L39" s="23" t="str">
        <f>VLOOKUP(H39,Hoja1!A$2:G$445,5,0)</f>
        <v>Programa de vacunación, bota pantalon, overol, guantes, tapabocas, mascarillas con filtos</v>
      </c>
      <c r="M39" s="18">
        <v>2</v>
      </c>
      <c r="N39" s="19">
        <v>3</v>
      </c>
      <c r="O39" s="19">
        <v>10</v>
      </c>
      <c r="P39" s="26">
        <f t="shared" si="1"/>
        <v>6</v>
      </c>
      <c r="Q39" s="26">
        <f t="shared" si="2"/>
        <v>60</v>
      </c>
      <c r="R39" s="33" t="str">
        <f t="shared" si="3"/>
        <v>M-6</v>
      </c>
      <c r="S39" s="35" t="str">
        <f t="shared" si="0"/>
        <v>III</v>
      </c>
      <c r="T39" s="37" t="str">
        <f t="shared" si="4"/>
        <v>Mejorable</v>
      </c>
      <c r="U39" s="87"/>
      <c r="V39" s="23" t="str">
        <f>VLOOKUP(H39,Hoja1!A$2:G$445,6,0)</f>
        <v xml:space="preserve">Enfermedades Infectocontagiosas
</v>
      </c>
      <c r="W39" s="20"/>
      <c r="X39" s="20"/>
      <c r="Y39" s="20"/>
      <c r="Z39" s="17"/>
      <c r="AA39" s="22" t="str">
        <f>VLOOKUP(H39,Hoja1!A$2:G$445,7,0)</f>
        <v xml:space="preserve">Riesgo Biológico, Autocuidado y/o Uso y manejo adecuado de E.P.P.
</v>
      </c>
      <c r="AB39" s="119" t="s">
        <v>1208</v>
      </c>
      <c r="AC39" s="90"/>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110"/>
      <c r="B40" s="110"/>
      <c r="C40" s="83"/>
      <c r="D40" s="84"/>
      <c r="E40" s="85"/>
      <c r="F40" s="85"/>
      <c r="G40" s="23" t="str">
        <f>VLOOKUP(H40,Hoja1!A$1:G$445,2,0)</f>
        <v>Hongos</v>
      </c>
      <c r="H40" s="24" t="s">
        <v>117</v>
      </c>
      <c r="I40" s="23" t="str">
        <f>VLOOKUP(H40,Hoja1!A$2:G$445,3,0)</f>
        <v>Micosis</v>
      </c>
      <c r="J40" s="18"/>
      <c r="K40" s="23" t="str">
        <f>VLOOKUP(H40,Hoja1!A$2:G$445,4,0)</f>
        <v>Inspecciones planeadas e inspecciones no planeadas, procedimientos de programas de seguridad y salud en el trabajo</v>
      </c>
      <c r="L40" s="23" t="str">
        <f>VLOOKUP(H40,Hoja1!A$2:G$445,5,0)</f>
        <v>Programa de vacunación, éxamenes periódicos</v>
      </c>
      <c r="M40" s="18">
        <v>2</v>
      </c>
      <c r="N40" s="19">
        <v>3</v>
      </c>
      <c r="O40" s="19">
        <v>10</v>
      </c>
      <c r="P40" s="26">
        <f t="shared" si="1"/>
        <v>6</v>
      </c>
      <c r="Q40" s="26">
        <f t="shared" si="2"/>
        <v>60</v>
      </c>
      <c r="R40" s="33" t="str">
        <f t="shared" si="3"/>
        <v>M-6</v>
      </c>
      <c r="S40" s="35" t="str">
        <f t="shared" si="0"/>
        <v>III</v>
      </c>
      <c r="T40" s="37" t="str">
        <f t="shared" si="4"/>
        <v>Mejorable</v>
      </c>
      <c r="U40" s="87"/>
      <c r="V40" s="23" t="str">
        <f>VLOOKUP(H40,Hoja1!A$2:G$445,6,0)</f>
        <v>Micosis</v>
      </c>
      <c r="W40" s="20"/>
      <c r="X40" s="20"/>
      <c r="Y40" s="20"/>
      <c r="Z40" s="17"/>
      <c r="AA40" s="22" t="str">
        <f>VLOOKUP(H40,Hoja1!A$2:G$445,7,0)</f>
        <v xml:space="preserve">Riesgo Biológico, Autocuidado y/o Uso y manejo adecuado de E.P.P.
</v>
      </c>
      <c r="AB40" s="87"/>
      <c r="AC40" s="90"/>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75" thickBot="1">
      <c r="A41" s="110"/>
      <c r="B41" s="110"/>
      <c r="C41" s="83"/>
      <c r="D41" s="84"/>
      <c r="E41" s="85"/>
      <c r="F41" s="85"/>
      <c r="G41" s="23" t="str">
        <f>VLOOKUP(H41,Hoja1!A$1:G$445,2,0)</f>
        <v>Virus</v>
      </c>
      <c r="H41" s="24" t="s">
        <v>120</v>
      </c>
      <c r="I41" s="23" t="str">
        <f>VLOOKUP(H41,Hoja1!A$2:G$445,3,0)</f>
        <v>Infecciones Virales</v>
      </c>
      <c r="J41" s="18"/>
      <c r="K41" s="23" t="str">
        <f>VLOOKUP(H41,Hoja1!A$2:G$445,4,0)</f>
        <v>Inspecciones planeadas e inspecciones no planeadas, procedimientos de programas de seguridad y salud en el trabajo</v>
      </c>
      <c r="L41" s="23" t="str">
        <f>VLOOKUP(H41,Hoja1!A$2:G$445,5,0)</f>
        <v>Programa de vacunación, bota pantalon, overol, guantes, tapabocas, mascarillas con filtos</v>
      </c>
      <c r="M41" s="18">
        <v>2</v>
      </c>
      <c r="N41" s="19">
        <v>3</v>
      </c>
      <c r="O41" s="19">
        <v>10</v>
      </c>
      <c r="P41" s="26">
        <f t="shared" si="1"/>
        <v>6</v>
      </c>
      <c r="Q41" s="26">
        <f t="shared" si="2"/>
        <v>60</v>
      </c>
      <c r="R41" s="33" t="str">
        <f t="shared" si="3"/>
        <v>M-6</v>
      </c>
      <c r="S41" s="35" t="str">
        <f t="shared" si="0"/>
        <v>III</v>
      </c>
      <c r="T41" s="37" t="str">
        <f t="shared" si="4"/>
        <v>Mejorable</v>
      </c>
      <c r="U41" s="87"/>
      <c r="V41" s="23" t="str">
        <f>VLOOKUP(H41,Hoja1!A$2:G$445,6,0)</f>
        <v xml:space="preserve">Enfermedades Infectocontagiosas
</v>
      </c>
      <c r="W41" s="20"/>
      <c r="X41" s="20"/>
      <c r="Y41" s="20"/>
      <c r="Z41" s="17"/>
      <c r="AA41" s="22" t="str">
        <f>VLOOKUP(H41,Hoja1!A$2:G$445,7,0)</f>
        <v xml:space="preserve">Riesgo Biológico, Autocuidado y/o Uso y manejo adecuado de E.P.P.
</v>
      </c>
      <c r="AB41" s="88"/>
      <c r="AC41" s="90"/>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75" thickBot="1">
      <c r="A42" s="110"/>
      <c r="B42" s="110"/>
      <c r="C42" s="83"/>
      <c r="D42" s="84"/>
      <c r="E42" s="85"/>
      <c r="F42" s="85"/>
      <c r="G42" s="23" t="str">
        <f>VLOOKUP(H42,Hoja1!A$1:G$445,2,0)</f>
        <v>INFRAROJA, ULTRAVIOLETA, VISIBLE, RADIOFRECUENCIA, MICROONDAS, LASER</v>
      </c>
      <c r="H42" s="24" t="s">
        <v>67</v>
      </c>
      <c r="I42" s="23" t="str">
        <f>VLOOKUP(H42,Hoja1!A$2:G$445,3,0)</f>
        <v>CÁNCER, LESIONES DÉRMICAS Y OCULARES</v>
      </c>
      <c r="J42" s="18"/>
      <c r="K42" s="23" t="str">
        <f>VLOOKUP(H42,Hoja1!A$2:G$445,4,0)</f>
        <v>Inspecciones planeadas e inspecciones no planeadas, procedimientos de programas de seguridad y salud en el trabajo</v>
      </c>
      <c r="L42" s="23" t="str">
        <f>VLOOKUP(H42,Hoja1!A$2:G$445,5,0)</f>
        <v>PROGRAMA BLOQUEADOR SOLAR</v>
      </c>
      <c r="M42" s="18">
        <v>2</v>
      </c>
      <c r="N42" s="19">
        <v>3</v>
      </c>
      <c r="O42" s="19">
        <v>10</v>
      </c>
      <c r="P42" s="26">
        <f t="shared" si="1"/>
        <v>6</v>
      </c>
      <c r="Q42" s="26">
        <f t="shared" si="2"/>
        <v>60</v>
      </c>
      <c r="R42" s="33" t="str">
        <f t="shared" si="3"/>
        <v>M-6</v>
      </c>
      <c r="S42" s="35" t="str">
        <f t="shared" si="0"/>
        <v>III</v>
      </c>
      <c r="T42" s="37" t="str">
        <f t="shared" si="4"/>
        <v>Mejorable</v>
      </c>
      <c r="U42" s="87"/>
      <c r="V42" s="23" t="str">
        <f>VLOOKUP(H42,Hoja1!A$2:G$445,6,0)</f>
        <v>CÁNCER</v>
      </c>
      <c r="W42" s="20"/>
      <c r="X42" s="20"/>
      <c r="Y42" s="20"/>
      <c r="Z42" s="17"/>
      <c r="AA42" s="22" t="str">
        <f>VLOOKUP(H42,Hoja1!A$2:G$445,7,0)</f>
        <v>N/A</v>
      </c>
      <c r="AB42" s="20" t="s">
        <v>1210</v>
      </c>
      <c r="AC42" s="90"/>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4.75" customHeight="1" thickBot="1">
      <c r="A43" s="110"/>
      <c r="B43" s="110"/>
      <c r="C43" s="83"/>
      <c r="D43" s="84"/>
      <c r="E43" s="85"/>
      <c r="F43" s="85"/>
      <c r="G43" s="23" t="str">
        <f>VLOOKUP(H43,Hoja1!A$1:G$445,2,0)</f>
        <v>GASES Y VAPORES</v>
      </c>
      <c r="H43" s="24" t="s">
        <v>250</v>
      </c>
      <c r="I43" s="23" t="str">
        <f>VLOOKUP(H43,Hoja1!A$2:G$445,3,0)</f>
        <v xml:space="preserve"> LESIONES EN LA PIEL, IRRITACIÓN EN VÍAS  RESPIRATORIAS, MUERTE</v>
      </c>
      <c r="J43" s="18"/>
      <c r="K43" s="23" t="str">
        <f>VLOOKUP(H43,Hoja1!A$2:G$445,4,0)</f>
        <v>Inspecciones planeadas e inspecciones no planeadas, procedimientos de programas de seguridad y salud en el trabajo</v>
      </c>
      <c r="L43" s="23" t="str">
        <f>VLOOKUP(H43,Hoja1!A$2:G$445,5,0)</f>
        <v>EPP TAPABOCAS, CARETAS CON FILTROS</v>
      </c>
      <c r="M43" s="18">
        <v>2</v>
      </c>
      <c r="N43" s="19">
        <v>3</v>
      </c>
      <c r="O43" s="19">
        <v>10</v>
      </c>
      <c r="P43" s="26">
        <f t="shared" si="1"/>
        <v>6</v>
      </c>
      <c r="Q43" s="26">
        <f t="shared" si="2"/>
        <v>60</v>
      </c>
      <c r="R43" s="33" t="str">
        <f t="shared" si="3"/>
        <v>M-6</v>
      </c>
      <c r="S43" s="35" t="str">
        <f t="shared" si="0"/>
        <v>III</v>
      </c>
      <c r="T43" s="37" t="str">
        <f t="shared" si="4"/>
        <v>Mejorable</v>
      </c>
      <c r="U43" s="87"/>
      <c r="V43" s="23" t="str">
        <f>VLOOKUP(H43,Hoja1!A$2:G$445,6,0)</f>
        <v xml:space="preserve"> MUERTE</v>
      </c>
      <c r="W43" s="20"/>
      <c r="X43" s="20"/>
      <c r="Y43" s="20"/>
      <c r="Z43" s="17"/>
      <c r="AA43" s="22" t="str">
        <f>VLOOKUP(H43,Hoja1!A$2:G$445,7,0)</f>
        <v>USO Y MANEJO ADECUADO DE E.P.P.</v>
      </c>
      <c r="AB43" s="20" t="s">
        <v>1222</v>
      </c>
      <c r="AC43" s="90"/>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42.75" customHeight="1" thickBot="1">
      <c r="A44" s="110"/>
      <c r="B44" s="110"/>
      <c r="C44" s="83"/>
      <c r="D44" s="84"/>
      <c r="E44" s="85"/>
      <c r="F44" s="85"/>
      <c r="G44" s="23" t="str">
        <f>VLOOKUP(H44,Hoja1!A$1:G$445,2,0)</f>
        <v>CONCENTRACIÓN EN ACTIVIDADES DE ALTO DESEMPEÑO MENTAL</v>
      </c>
      <c r="H44" s="24" t="s">
        <v>72</v>
      </c>
      <c r="I44" s="23" t="str">
        <f>VLOOKUP(H44,Hoja1!A$2:G$445,3,0)</f>
        <v>ESTRÉS, CEFALEA, IRRITABILIDAD</v>
      </c>
      <c r="J44" s="18"/>
      <c r="K44" s="23" t="str">
        <f>VLOOKUP(H44,Hoja1!A$2:G$445,4,0)</f>
        <v>N/A</v>
      </c>
      <c r="L44" s="23" t="str">
        <f>VLOOKUP(H44,Hoja1!A$2:G$445,5,0)</f>
        <v>PVE PSICOSOCIAL</v>
      </c>
      <c r="M44" s="18">
        <v>2</v>
      </c>
      <c r="N44" s="19">
        <v>3</v>
      </c>
      <c r="O44" s="19">
        <v>10</v>
      </c>
      <c r="P44" s="26">
        <f t="shared" si="1"/>
        <v>6</v>
      </c>
      <c r="Q44" s="26">
        <f t="shared" si="2"/>
        <v>60</v>
      </c>
      <c r="R44" s="33" t="str">
        <f t="shared" si="3"/>
        <v>M-6</v>
      </c>
      <c r="S44" s="35" t="str">
        <f t="shared" si="0"/>
        <v>III</v>
      </c>
      <c r="T44" s="37" t="str">
        <f t="shared" si="4"/>
        <v>Mejorable</v>
      </c>
      <c r="U44" s="87"/>
      <c r="V44" s="23" t="str">
        <f>VLOOKUP(H44,Hoja1!A$2:G$445,6,0)</f>
        <v>ESTRÉS</v>
      </c>
      <c r="W44" s="20"/>
      <c r="X44" s="20"/>
      <c r="Y44" s="20"/>
      <c r="Z44" s="17"/>
      <c r="AA44" s="22" t="str">
        <f>VLOOKUP(H44,Hoja1!A$2:G$445,7,0)</f>
        <v>N/A</v>
      </c>
      <c r="AB44" s="119" t="s">
        <v>1211</v>
      </c>
      <c r="AC44" s="90"/>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42.75" customHeight="1" thickBot="1">
      <c r="A45" s="110"/>
      <c r="B45" s="110"/>
      <c r="C45" s="83"/>
      <c r="D45" s="84"/>
      <c r="E45" s="85"/>
      <c r="F45" s="85"/>
      <c r="G45" s="23" t="str">
        <f>VLOOKUP(H45,Hoja1!A$1:G$445,2,0)</f>
        <v>NATURALEZA DE LA TAREA</v>
      </c>
      <c r="H45" s="24" t="s">
        <v>76</v>
      </c>
      <c r="I45" s="23" t="str">
        <f>VLOOKUP(H45,Hoja1!A$2:G$445,3,0)</f>
        <v>ESTRÉS,  TRANSTORNOS DEL SUEÑO</v>
      </c>
      <c r="J45" s="18"/>
      <c r="K45" s="23" t="str">
        <f>VLOOKUP(H45,Hoja1!A$2:G$445,4,0)</f>
        <v>N/A</v>
      </c>
      <c r="L45" s="23" t="str">
        <f>VLOOKUP(H45,Hoja1!A$2:G$445,5,0)</f>
        <v>PVE PSICOSOCIAL</v>
      </c>
      <c r="M45" s="18">
        <v>2</v>
      </c>
      <c r="N45" s="19">
        <v>3</v>
      </c>
      <c r="O45" s="19">
        <v>10</v>
      </c>
      <c r="P45" s="26">
        <f t="shared" si="1"/>
        <v>6</v>
      </c>
      <c r="Q45" s="26">
        <f t="shared" si="2"/>
        <v>60</v>
      </c>
      <c r="R45" s="33" t="str">
        <f t="shared" si="3"/>
        <v>M-6</v>
      </c>
      <c r="S45" s="35" t="str">
        <f t="shared" si="0"/>
        <v>III</v>
      </c>
      <c r="T45" s="37" t="str">
        <f t="shared" si="4"/>
        <v>Mejorable</v>
      </c>
      <c r="U45" s="87"/>
      <c r="V45" s="23" t="str">
        <f>VLOOKUP(H45,Hoja1!A$2:G$445,6,0)</f>
        <v>ESTRÉS</v>
      </c>
      <c r="W45" s="20"/>
      <c r="X45" s="20"/>
      <c r="Y45" s="20"/>
      <c r="Z45" s="17"/>
      <c r="AA45" s="22" t="str">
        <f>VLOOKUP(H45,Hoja1!A$2:G$445,7,0)</f>
        <v>N/A</v>
      </c>
      <c r="AB45" s="88"/>
      <c r="AC45" s="90"/>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4.75" customHeight="1" thickBot="1">
      <c r="A46" s="110"/>
      <c r="B46" s="110"/>
      <c r="C46" s="83"/>
      <c r="D46" s="84"/>
      <c r="E46" s="85"/>
      <c r="F46" s="85"/>
      <c r="G46" s="23" t="str">
        <f>VLOOKUP(H46,Hoja1!A$1:G$445,2,0)</f>
        <v>Forzadas, Prolongadas</v>
      </c>
      <c r="H46" s="24" t="s">
        <v>40</v>
      </c>
      <c r="I46" s="23" t="str">
        <f>VLOOKUP(H46,Hoja1!A$2:G$445,3,0)</f>
        <v xml:space="preserve">Lesiones osteomusculares, lesiones osteoarticulares
</v>
      </c>
      <c r="J46" s="18"/>
      <c r="K46" s="23" t="str">
        <f>VLOOKUP(H46,Hoja1!A$2:G$445,4,0)</f>
        <v>Inspecciones planeadas e inspecciones no planeadas, procedimientos de programas de seguridad y salud en el trabajo</v>
      </c>
      <c r="L46" s="23" t="str">
        <f>VLOOKUP(H46,Hoja1!A$2:G$445,5,0)</f>
        <v>PVE Biomecánico, programa pausas activas, exámenes periódicos, recomendaciones, control de posturas</v>
      </c>
      <c r="M46" s="18">
        <v>2</v>
      </c>
      <c r="N46" s="19">
        <v>3</v>
      </c>
      <c r="O46" s="19">
        <v>25</v>
      </c>
      <c r="P46" s="26">
        <f t="shared" si="1"/>
        <v>6</v>
      </c>
      <c r="Q46" s="26">
        <f t="shared" si="2"/>
        <v>150</v>
      </c>
      <c r="R46" s="33" t="str">
        <f t="shared" si="3"/>
        <v>M-6</v>
      </c>
      <c r="S46" s="35" t="str">
        <f t="shared" si="0"/>
        <v>II</v>
      </c>
      <c r="T46" s="37" t="str">
        <f t="shared" si="4"/>
        <v>No Aceptable o Aceptable Con Control Especifico</v>
      </c>
      <c r="U46" s="87"/>
      <c r="V46" s="23" t="str">
        <f>VLOOKUP(H46,Hoja1!A$2:G$445,6,0)</f>
        <v>Enfermedades Osteomusculares</v>
      </c>
      <c r="W46" s="20"/>
      <c r="X46" s="20"/>
      <c r="Y46" s="20"/>
      <c r="Z46" s="17"/>
      <c r="AA46" s="22" t="str">
        <f>VLOOKUP(H46,Hoja1!A$2:G$445,7,0)</f>
        <v>Prevención en lesiones osteomusculares, líderes de pausas activas</v>
      </c>
      <c r="AB46" s="20" t="s">
        <v>1212</v>
      </c>
      <c r="AC46" s="90"/>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3.25" customHeight="1" thickBot="1">
      <c r="A47" s="110"/>
      <c r="B47" s="110"/>
      <c r="C47" s="83"/>
      <c r="D47" s="84"/>
      <c r="E47" s="85"/>
      <c r="F47" s="85"/>
      <c r="G47" s="23" t="str">
        <f>VLOOKUP(H47,Hoja1!A$1:G$445,2,0)</f>
        <v>Movimientos repetitivos, Miembros Superiores</v>
      </c>
      <c r="H47" s="24" t="s">
        <v>47</v>
      </c>
      <c r="I47" s="23" t="str">
        <f>VLOOKUP(H47,Hoja1!A$2:G$445,3,0)</f>
        <v>Lesiones Musculoesqueléticas</v>
      </c>
      <c r="J47" s="18"/>
      <c r="K47" s="23" t="str">
        <f>VLOOKUP(H47,Hoja1!A$2:G$445,4,0)</f>
        <v>N/A</v>
      </c>
      <c r="L47" s="23" t="str">
        <f>VLOOKUP(H47,Hoja1!A$2:G$445,5,0)</f>
        <v>PVE BIomécanico, programa pausas activas, examenes periódicos, recomendaicones, control de posturas</v>
      </c>
      <c r="M47" s="18">
        <v>2</v>
      </c>
      <c r="N47" s="19">
        <v>3</v>
      </c>
      <c r="O47" s="19">
        <v>25</v>
      </c>
      <c r="P47" s="26">
        <f t="shared" si="1"/>
        <v>6</v>
      </c>
      <c r="Q47" s="26">
        <f t="shared" si="2"/>
        <v>150</v>
      </c>
      <c r="R47" s="33" t="str">
        <f t="shared" si="3"/>
        <v>M-6</v>
      </c>
      <c r="S47" s="35" t="str">
        <f t="shared" si="0"/>
        <v>II</v>
      </c>
      <c r="T47" s="37" t="str">
        <f t="shared" si="4"/>
        <v>No Aceptable o Aceptable Con Control Especifico</v>
      </c>
      <c r="U47" s="87"/>
      <c r="V47" s="23" t="str">
        <f>VLOOKUP(H47,Hoja1!A$2:G$445,6,0)</f>
        <v>Enfermedades musculoesqueleticas</v>
      </c>
      <c r="W47" s="20"/>
      <c r="X47" s="20"/>
      <c r="Y47" s="20"/>
      <c r="Z47" s="17"/>
      <c r="AA47" s="22" t="str">
        <f>VLOOKUP(H47,Hoja1!A$2:G$445,7,0)</f>
        <v>Prevención en lesiones osteomusculares, líderes de pausas activas</v>
      </c>
      <c r="AB47" s="20" t="s">
        <v>1212</v>
      </c>
      <c r="AC47" s="90"/>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75" thickBot="1">
      <c r="A48" s="110"/>
      <c r="B48" s="110"/>
      <c r="C48" s="83"/>
      <c r="D48" s="84"/>
      <c r="E48" s="85"/>
      <c r="F48" s="85"/>
      <c r="G48" s="23" t="str">
        <f>VLOOKUP(H48,Hoja1!A$1:G$445,2,0)</f>
        <v>Atropellamiento, Envestir</v>
      </c>
      <c r="H48" s="24" t="s">
        <v>1187</v>
      </c>
      <c r="I48" s="23" t="str">
        <f>VLOOKUP(H48,Hoja1!A$2:G$445,3,0)</f>
        <v>Lesiones, pérdidas materiales, muerte</v>
      </c>
      <c r="J48" s="18"/>
      <c r="K48" s="23" t="str">
        <f>VLOOKUP(H48,Hoja1!A$2:G$445,4,0)</f>
        <v>Inspecciones planeadas e inspecciones no planeadas, procedimientos de programas de seguridad y salud en el trabajo</v>
      </c>
      <c r="L48" s="23" t="str">
        <f>VLOOKUP(H48,Hoja1!A$2:G$445,5,0)</f>
        <v>Programa de seguridad vial, señalización</v>
      </c>
      <c r="M48" s="18">
        <v>2</v>
      </c>
      <c r="N48" s="19">
        <v>3</v>
      </c>
      <c r="O48" s="19">
        <v>60</v>
      </c>
      <c r="P48" s="26">
        <f t="shared" si="1"/>
        <v>6</v>
      </c>
      <c r="Q48" s="26">
        <f t="shared" si="2"/>
        <v>360</v>
      </c>
      <c r="R48" s="33" t="str">
        <f t="shared" si="3"/>
        <v>M-6</v>
      </c>
      <c r="S48" s="35" t="str">
        <f t="shared" si="0"/>
        <v>II</v>
      </c>
      <c r="T48" s="37" t="str">
        <f t="shared" si="4"/>
        <v>No Aceptable o Aceptable Con Control Especifico</v>
      </c>
      <c r="U48" s="87"/>
      <c r="V48" s="23" t="str">
        <f>VLOOKUP(H48,Hoja1!A$2:G$445,6,0)</f>
        <v>Muerte</v>
      </c>
      <c r="W48" s="20"/>
      <c r="X48" s="20"/>
      <c r="Y48" s="20"/>
      <c r="Z48" s="17"/>
      <c r="AA48" s="22" t="str">
        <f>VLOOKUP(H48,Hoja1!A$2:G$445,7,0)</f>
        <v>Seguridad vial y manejo defensivo, aseguramiento de áreas de trabajo</v>
      </c>
      <c r="AB48" s="20" t="s">
        <v>1214</v>
      </c>
      <c r="AC48" s="90"/>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41.25" thickBot="1">
      <c r="A49" s="110"/>
      <c r="B49" s="110"/>
      <c r="C49" s="83"/>
      <c r="D49" s="84"/>
      <c r="E49" s="85"/>
      <c r="F49" s="85"/>
      <c r="G49" s="23" t="str">
        <f>VLOOKUP(H49,Hoja1!A$1:G$445,2,0)</f>
        <v>Superficies de trabajo irregulares o deslizantes</v>
      </c>
      <c r="H49" s="24" t="s">
        <v>597</v>
      </c>
      <c r="I49" s="23" t="str">
        <f>VLOOKUP(H49,Hoja1!A$2:G$445,3,0)</f>
        <v>Caidas del mismo nivel, fracturas, golpe con objetos, caídas de objetos, obstrucción de rutas de evacuación</v>
      </c>
      <c r="J49" s="18"/>
      <c r="K49" s="23" t="str">
        <f>VLOOKUP(H49,Hoja1!A$2:G$445,4,0)</f>
        <v>N/A</v>
      </c>
      <c r="L49" s="23" t="str">
        <f>VLOOKUP(H49,Hoja1!A$2:G$445,5,0)</f>
        <v>N/A</v>
      </c>
      <c r="M49" s="18">
        <v>2</v>
      </c>
      <c r="N49" s="19">
        <v>3</v>
      </c>
      <c r="O49" s="19">
        <v>25</v>
      </c>
      <c r="P49" s="26">
        <f t="shared" si="1"/>
        <v>6</v>
      </c>
      <c r="Q49" s="26">
        <f t="shared" si="2"/>
        <v>150</v>
      </c>
      <c r="R49" s="33" t="str">
        <f t="shared" si="3"/>
        <v>M-6</v>
      </c>
      <c r="S49" s="35" t="str">
        <f t="shared" si="0"/>
        <v>II</v>
      </c>
      <c r="T49" s="37" t="str">
        <f t="shared" si="4"/>
        <v>No Aceptable o Aceptable Con Control Especifico</v>
      </c>
      <c r="U49" s="87"/>
      <c r="V49" s="23" t="str">
        <f>VLOOKUP(H49,Hoja1!A$2:G$445,6,0)</f>
        <v>Caídas de distinto nivel</v>
      </c>
      <c r="W49" s="20"/>
      <c r="X49" s="20"/>
      <c r="Y49" s="20"/>
      <c r="Z49" s="17"/>
      <c r="AA49" s="22" t="str">
        <f>VLOOKUP(H49,Hoja1!A$2:G$445,7,0)</f>
        <v>Pautas Básicas en orden y aseo en el lugar de trabajo, actos y condiciones inseguras</v>
      </c>
      <c r="AB49" s="20" t="s">
        <v>1215</v>
      </c>
      <c r="AC49" s="90"/>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66" customHeight="1" thickBot="1">
      <c r="A50" s="110"/>
      <c r="B50" s="110"/>
      <c r="C50" s="83"/>
      <c r="D50" s="84"/>
      <c r="E50" s="85"/>
      <c r="F50" s="85"/>
      <c r="G50" s="23" t="str">
        <f>VLOOKUP(H50,Hoja1!A$1:G$445,2,0)</f>
        <v>Atraco, golpiza, atentados y secuestrados</v>
      </c>
      <c r="H50" s="24" t="s">
        <v>57</v>
      </c>
      <c r="I50" s="23" t="str">
        <f>VLOOKUP(H50,Hoja1!A$2:G$445,3,0)</f>
        <v>Estrés, golpes, Secuestros</v>
      </c>
      <c r="J50" s="18"/>
      <c r="K50" s="23" t="str">
        <f>VLOOKUP(H50,Hoja1!A$2:G$445,4,0)</f>
        <v>Inspecciones planeadas e inspecciones no planeadas, procedimientos de programas de seguridad y salud en el trabajo</v>
      </c>
      <c r="L50" s="23" t="str">
        <f>VLOOKUP(H50,Hoja1!A$2:G$445,5,0)</f>
        <v xml:space="preserve">Uniformes Corporativos, Caquetas corporativas, Carnetización
</v>
      </c>
      <c r="M50" s="18">
        <v>2</v>
      </c>
      <c r="N50" s="19">
        <v>3</v>
      </c>
      <c r="O50" s="19">
        <v>60</v>
      </c>
      <c r="P50" s="26">
        <f t="shared" si="1"/>
        <v>6</v>
      </c>
      <c r="Q50" s="26">
        <f t="shared" si="2"/>
        <v>360</v>
      </c>
      <c r="R50" s="33" t="str">
        <f t="shared" si="3"/>
        <v>M-6</v>
      </c>
      <c r="S50" s="35" t="str">
        <f t="shared" si="0"/>
        <v>II</v>
      </c>
      <c r="T50" s="37" t="str">
        <f t="shared" si="4"/>
        <v>No Aceptable o Aceptable Con Control Especifico</v>
      </c>
      <c r="U50" s="87"/>
      <c r="V50" s="23" t="str">
        <f>VLOOKUP(H50,Hoja1!A$2:G$445,6,0)</f>
        <v>Secuestros</v>
      </c>
      <c r="W50" s="20"/>
      <c r="X50" s="20"/>
      <c r="Y50" s="20"/>
      <c r="Z50" s="17"/>
      <c r="AA50" s="22" t="str">
        <f>VLOOKUP(H50,Hoja1!A$2:G$445,7,0)</f>
        <v>N/A</v>
      </c>
      <c r="AB50" s="20" t="s">
        <v>1216</v>
      </c>
      <c r="AC50" s="90"/>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110"/>
      <c r="B51" s="110"/>
      <c r="C51" s="83"/>
      <c r="D51" s="84"/>
      <c r="E51" s="85"/>
      <c r="F51" s="85"/>
      <c r="G51" s="23" t="str">
        <f>VLOOKUP(H51,Hoja1!A$1:G$445,2,0)</f>
        <v>SISMOS, INCENDIOS, INUNDACIONES, TERREMOTOS, VENDAVALES, DERRUMBE</v>
      </c>
      <c r="H51" s="24" t="s">
        <v>62</v>
      </c>
      <c r="I51" s="23" t="str">
        <f>VLOOKUP(H51,Hoja1!A$2:G$445,3,0)</f>
        <v>SISMOS, INCENDIOS, INUNDACIONES, TERREMOTOS, VENDAVALES</v>
      </c>
      <c r="J51" s="18"/>
      <c r="K51" s="23" t="str">
        <f>VLOOKUP(H51,Hoja1!A$2:G$445,4,0)</f>
        <v>Inspecciones planeadas e inspecciones no planeadas, procedimientos de programas de seguridad y salud en el trabajo</v>
      </c>
      <c r="L51" s="23" t="str">
        <f>VLOOKUP(H51,Hoja1!A$2:G$445,5,0)</f>
        <v>BRIGADAS DE EMERGENCIAS</v>
      </c>
      <c r="M51" s="18">
        <v>2</v>
      </c>
      <c r="N51" s="19">
        <v>1</v>
      </c>
      <c r="O51" s="19">
        <v>100</v>
      </c>
      <c r="P51" s="26">
        <f t="shared" si="1"/>
        <v>2</v>
      </c>
      <c r="Q51" s="26">
        <f t="shared" si="2"/>
        <v>200</v>
      </c>
      <c r="R51" s="33" t="str">
        <f t="shared" si="3"/>
        <v>B-2</v>
      </c>
      <c r="S51" s="35" t="str">
        <f t="shared" si="0"/>
        <v>II</v>
      </c>
      <c r="T51" s="37" t="str">
        <f t="shared" si="4"/>
        <v>No Aceptable o Aceptable Con Control Especifico</v>
      </c>
      <c r="U51" s="88"/>
      <c r="V51" s="23" t="str">
        <f>VLOOKUP(H51,Hoja1!A$2:G$445,6,0)</f>
        <v>MUERTE</v>
      </c>
      <c r="W51" s="20"/>
      <c r="X51" s="20"/>
      <c r="Y51" s="20"/>
      <c r="Z51" s="17" t="s">
        <v>1218</v>
      </c>
      <c r="AA51" s="22" t="str">
        <f>VLOOKUP(H51,Hoja1!A$2:G$445,7,0)</f>
        <v>ENTRENAMIENTO DE LA BRIGADA; DIVULGACIÓN DE PLAN DE EMERGENCIA</v>
      </c>
      <c r="AB51" s="20" t="s">
        <v>1217</v>
      </c>
      <c r="AC51" s="91"/>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70" customFormat="1" ht="45.75" customHeight="1" thickBot="1">
      <c r="A52" s="110"/>
      <c r="B52" s="110"/>
      <c r="C52" s="107" t="s">
        <v>1223</v>
      </c>
      <c r="D52" s="108" t="s">
        <v>1224</v>
      </c>
      <c r="E52" s="109" t="s">
        <v>1029</v>
      </c>
      <c r="F52" s="109" t="s">
        <v>1205</v>
      </c>
      <c r="G52" s="49" t="str">
        <f>VLOOKUP(H52,'[3]Hoja1'!A$1:G$445,2,0)</f>
        <v>Modeduras</v>
      </c>
      <c r="H52" s="50" t="s">
        <v>79</v>
      </c>
      <c r="I52" s="49" t="str">
        <f>VLOOKUP(H52,'[3]Hoja1'!A$2:G$445,3,0)</f>
        <v>Lesiones, tejidos, muerte, enfermedades infectocontagiosas</v>
      </c>
      <c r="J52" s="51"/>
      <c r="K52" s="49" t="str">
        <f>VLOOKUP(H52,'[3]Hoja1'!A$2:G$445,4,0)</f>
        <v>N/A</v>
      </c>
      <c r="L52" s="49" t="str">
        <f>VLOOKUP(H52,'[3]Hoja1'!A$2:G$445,5,0)</f>
        <v>N/A</v>
      </c>
      <c r="M52" s="51">
        <v>2</v>
      </c>
      <c r="N52" s="52">
        <v>2</v>
      </c>
      <c r="O52" s="52">
        <v>25</v>
      </c>
      <c r="P52" s="52">
        <f>M52*N52</f>
        <v>4</v>
      </c>
      <c r="Q52" s="52">
        <f>O52*P52</f>
        <v>100</v>
      </c>
      <c r="R52" s="53" t="str">
        <f>IF(P52=40,"MA-40",IF(P52=30,"MA-30",IF(P52=20,"A-20",IF(P52=10,"A-10",IF(P52=24,"MA-24",IF(P52=18,"A-18",IF(P52=12,"A-12",IF(P52=6,"M-6",IF(P52=8,"M-8",IF(P52=6,"M-6",IF(P52=4,"B-4",IF(P52=2,"B-2",))))))))))))</f>
        <v>B-4</v>
      </c>
      <c r="S52" s="54" t="str">
        <f aca="true" t="shared" si="5" ref="S52">IF(Q52&lt;=20,"IV",IF(Q52&lt;=120,"III",IF(Q52&lt;=500,"II",IF(Q52&lt;=4000,"I"))))</f>
        <v>III</v>
      </c>
      <c r="T52" s="55" t="str">
        <f>IF(S52=0,"",IF(S52="IV","Aceptable",IF(S52="III","Mejorable",IF(S52="II","No Aceptable o Aceptable Con Control Especifico",IF(S52="I","No Aceptable","")))))</f>
        <v>Mejorable</v>
      </c>
      <c r="U52" s="118">
        <v>2</v>
      </c>
      <c r="V52" s="49" t="str">
        <f>VLOOKUP(H52,'[3]Hoja1'!A$2:G$445,6,0)</f>
        <v>Posibles enfermedades</v>
      </c>
      <c r="W52" s="56"/>
      <c r="X52" s="56"/>
      <c r="Y52" s="56"/>
      <c r="Z52" s="57"/>
      <c r="AA52" s="57" t="str">
        <f>VLOOKUP(H52,'[3]Hoja1'!A$2:G$445,7,0)</f>
        <v xml:space="preserve">Riesgo Biológico, Autocuidado y/o Uso y manejo adecuado de E.P.P.
</v>
      </c>
      <c r="AB52" s="68" t="s">
        <v>1226</v>
      </c>
      <c r="AC52" s="122" t="s">
        <v>1219</v>
      </c>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69"/>
    </row>
    <row r="53" spans="1:150" s="13" customFormat="1" ht="51" customHeight="1" thickBot="1">
      <c r="A53" s="110"/>
      <c r="B53" s="110"/>
      <c r="C53" s="107"/>
      <c r="D53" s="108"/>
      <c r="E53" s="109"/>
      <c r="F53" s="109"/>
      <c r="G53" s="49" t="str">
        <f>VLOOKUP(H53,Hoja1!A$1:G$445,2,0)</f>
        <v>Bacteria</v>
      </c>
      <c r="H53" s="50" t="s">
        <v>108</v>
      </c>
      <c r="I53" s="49" t="str">
        <f>VLOOKUP(H53,Hoja1!A$2:G$445,3,0)</f>
        <v>Infecciones producidas por Bacterianas</v>
      </c>
      <c r="J53" s="58"/>
      <c r="K53" s="49" t="str">
        <f>VLOOKUP(H53,Hoja1!A$2:G$445,4,0)</f>
        <v>Inspecciones planeadas e inspecciones no planeadas, procedimientos de programas de seguridad y salud en el trabajo</v>
      </c>
      <c r="L53" s="49" t="str">
        <f>VLOOKUP(H53,Hoja1!A$2:G$445,5,0)</f>
        <v>Programa de vacunación, bota pantalon, overol, guantes, tapabocas, mascarillas con filtos</v>
      </c>
      <c r="M53" s="58">
        <v>2</v>
      </c>
      <c r="N53" s="59">
        <v>3</v>
      </c>
      <c r="O53" s="59">
        <v>10</v>
      </c>
      <c r="P53" s="52">
        <f t="shared" si="1"/>
        <v>6</v>
      </c>
      <c r="Q53" s="52">
        <f t="shared" si="2"/>
        <v>60</v>
      </c>
      <c r="R53" s="60" t="str">
        <f t="shared" si="3"/>
        <v>M-6</v>
      </c>
      <c r="S53" s="61" t="str">
        <f t="shared" si="0"/>
        <v>III</v>
      </c>
      <c r="T53" s="62" t="str">
        <f t="shared" si="4"/>
        <v>Mejorable</v>
      </c>
      <c r="U53" s="77"/>
      <c r="V53" s="49" t="str">
        <f>VLOOKUP(H53,Hoja1!A$2:G$445,6,0)</f>
        <v xml:space="preserve">Enfermedades Infectocontagiosas
</v>
      </c>
      <c r="W53" s="63"/>
      <c r="X53" s="63"/>
      <c r="Y53" s="63"/>
      <c r="Z53" s="64"/>
      <c r="AA53" s="57" t="str">
        <f>VLOOKUP(H53,Hoja1!A$2:G$445,7,0)</f>
        <v xml:space="preserve">Riesgo Biológico, Autocuidado y/o Uso y manejo adecuado de E.P.P.
</v>
      </c>
      <c r="AB53" s="118" t="s">
        <v>1208</v>
      </c>
      <c r="AC53" s="80"/>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75" thickBot="1">
      <c r="A54" s="110"/>
      <c r="B54" s="110"/>
      <c r="C54" s="107"/>
      <c r="D54" s="108"/>
      <c r="E54" s="109"/>
      <c r="F54" s="109"/>
      <c r="G54" s="49" t="str">
        <f>VLOOKUP(H54,Hoja1!A$1:G$445,2,0)</f>
        <v>Hongos</v>
      </c>
      <c r="H54" s="50" t="s">
        <v>117</v>
      </c>
      <c r="I54" s="49" t="str">
        <f>VLOOKUP(H54,Hoja1!A$2:G$445,3,0)</f>
        <v>Micosis</v>
      </c>
      <c r="J54" s="58"/>
      <c r="K54" s="49" t="str">
        <f>VLOOKUP(H54,Hoja1!A$2:G$445,4,0)</f>
        <v>Inspecciones planeadas e inspecciones no planeadas, procedimientos de programas de seguridad y salud en el trabajo</v>
      </c>
      <c r="L54" s="49" t="str">
        <f>VLOOKUP(H54,Hoja1!A$2:G$445,5,0)</f>
        <v>Programa de vacunación, éxamenes periódicos</v>
      </c>
      <c r="M54" s="58">
        <v>2</v>
      </c>
      <c r="N54" s="59">
        <v>3</v>
      </c>
      <c r="O54" s="59">
        <v>10</v>
      </c>
      <c r="P54" s="52">
        <f t="shared" si="1"/>
        <v>6</v>
      </c>
      <c r="Q54" s="52">
        <f t="shared" si="2"/>
        <v>60</v>
      </c>
      <c r="R54" s="60" t="str">
        <f t="shared" si="3"/>
        <v>M-6</v>
      </c>
      <c r="S54" s="61" t="str">
        <f t="shared" si="0"/>
        <v>III</v>
      </c>
      <c r="T54" s="62" t="str">
        <f t="shared" si="4"/>
        <v>Mejorable</v>
      </c>
      <c r="U54" s="77"/>
      <c r="V54" s="49" t="str">
        <f>VLOOKUP(H54,Hoja1!A$2:G$445,6,0)</f>
        <v>Micosis</v>
      </c>
      <c r="W54" s="63"/>
      <c r="X54" s="63"/>
      <c r="Y54" s="63"/>
      <c r="Z54" s="64"/>
      <c r="AA54" s="57" t="str">
        <f>VLOOKUP(H54,Hoja1!A$2:G$445,7,0)</f>
        <v xml:space="preserve">Riesgo Biológico, Autocuidado y/o Uso y manejo adecuado de E.P.P.
</v>
      </c>
      <c r="AB54" s="77"/>
      <c r="AC54" s="80"/>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1.75" thickBot="1">
      <c r="A55" s="110"/>
      <c r="B55" s="110"/>
      <c r="C55" s="107"/>
      <c r="D55" s="108"/>
      <c r="E55" s="109"/>
      <c r="F55" s="109"/>
      <c r="G55" s="49" t="str">
        <f>VLOOKUP(H55,Hoja1!A$1:G$445,2,0)</f>
        <v>Virus</v>
      </c>
      <c r="H55" s="50" t="s">
        <v>120</v>
      </c>
      <c r="I55" s="49" t="str">
        <f>VLOOKUP(H55,Hoja1!A$2:G$445,3,0)</f>
        <v>Infecciones Virales</v>
      </c>
      <c r="J55" s="58"/>
      <c r="K55" s="49" t="str">
        <f>VLOOKUP(H55,Hoja1!A$2:G$445,4,0)</f>
        <v>Inspecciones planeadas e inspecciones no planeadas, procedimientos de programas de seguridad y salud en el trabajo</v>
      </c>
      <c r="L55" s="49" t="str">
        <f>VLOOKUP(H55,Hoja1!A$2:G$445,5,0)</f>
        <v>Programa de vacunación, bota pantalon, overol, guantes, tapabocas, mascarillas con filtos</v>
      </c>
      <c r="M55" s="58">
        <v>2</v>
      </c>
      <c r="N55" s="59">
        <v>3</v>
      </c>
      <c r="O55" s="59">
        <v>10</v>
      </c>
      <c r="P55" s="52">
        <f t="shared" si="1"/>
        <v>6</v>
      </c>
      <c r="Q55" s="52">
        <f t="shared" si="2"/>
        <v>60</v>
      </c>
      <c r="R55" s="60" t="str">
        <f t="shared" si="3"/>
        <v>M-6</v>
      </c>
      <c r="S55" s="61" t="str">
        <f t="shared" si="0"/>
        <v>III</v>
      </c>
      <c r="T55" s="62" t="str">
        <f t="shared" si="4"/>
        <v>Mejorable</v>
      </c>
      <c r="U55" s="77"/>
      <c r="V55" s="49" t="str">
        <f>VLOOKUP(H55,Hoja1!A$2:G$445,6,0)</f>
        <v xml:space="preserve">Enfermedades Infectocontagiosas
</v>
      </c>
      <c r="W55" s="63"/>
      <c r="X55" s="63"/>
      <c r="Y55" s="63"/>
      <c r="Z55" s="64"/>
      <c r="AA55" s="57" t="str">
        <f>VLOOKUP(H55,Hoja1!A$2:G$445,7,0)</f>
        <v xml:space="preserve">Riesgo Biológico, Autocuidado y/o Uso y manejo adecuado de E.P.P.
</v>
      </c>
      <c r="AB55" s="78"/>
      <c r="AC55" s="80"/>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75" thickBot="1">
      <c r="A56" s="110"/>
      <c r="B56" s="110"/>
      <c r="C56" s="107"/>
      <c r="D56" s="108"/>
      <c r="E56" s="109"/>
      <c r="F56" s="109"/>
      <c r="G56" s="49" t="str">
        <f>VLOOKUP(H56,Hoja1!A$1:G$445,2,0)</f>
        <v>INFRAROJA, ULTRAVIOLETA, VISIBLE, RADIOFRECUENCIA, MICROONDAS, LASER</v>
      </c>
      <c r="H56" s="50" t="s">
        <v>67</v>
      </c>
      <c r="I56" s="49" t="str">
        <f>VLOOKUP(H56,Hoja1!A$2:G$445,3,0)</f>
        <v>CÁNCER, LESIONES DÉRMICAS Y OCULARES</v>
      </c>
      <c r="J56" s="58"/>
      <c r="K56" s="49" t="str">
        <f>VLOOKUP(H56,Hoja1!A$2:G$445,4,0)</f>
        <v>Inspecciones planeadas e inspecciones no planeadas, procedimientos de programas de seguridad y salud en el trabajo</v>
      </c>
      <c r="L56" s="49" t="str">
        <f>VLOOKUP(H56,Hoja1!A$2:G$445,5,0)</f>
        <v>PROGRAMA BLOQUEADOR SOLAR</v>
      </c>
      <c r="M56" s="58">
        <v>2</v>
      </c>
      <c r="N56" s="59">
        <v>3</v>
      </c>
      <c r="O56" s="59">
        <v>10</v>
      </c>
      <c r="P56" s="52">
        <f t="shared" si="1"/>
        <v>6</v>
      </c>
      <c r="Q56" s="52">
        <f t="shared" si="2"/>
        <v>60</v>
      </c>
      <c r="R56" s="60" t="str">
        <f t="shared" si="3"/>
        <v>M-6</v>
      </c>
      <c r="S56" s="61" t="str">
        <f t="shared" si="0"/>
        <v>III</v>
      </c>
      <c r="T56" s="62" t="str">
        <f t="shared" si="4"/>
        <v>Mejorable</v>
      </c>
      <c r="U56" s="77"/>
      <c r="V56" s="49" t="str">
        <f>VLOOKUP(H56,Hoja1!A$2:G$445,6,0)</f>
        <v>CÁNCER</v>
      </c>
      <c r="W56" s="63"/>
      <c r="X56" s="63"/>
      <c r="Y56" s="63"/>
      <c r="Z56" s="64"/>
      <c r="AA56" s="57" t="str">
        <f>VLOOKUP(H56,Hoja1!A$2:G$445,7,0)</f>
        <v>N/A</v>
      </c>
      <c r="AB56" s="63" t="s">
        <v>1210</v>
      </c>
      <c r="AC56" s="80"/>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9.25" customHeight="1" thickBot="1">
      <c r="A57" s="110"/>
      <c r="B57" s="110"/>
      <c r="C57" s="107"/>
      <c r="D57" s="108"/>
      <c r="E57" s="109"/>
      <c r="F57" s="109"/>
      <c r="G57" s="49" t="str">
        <f>VLOOKUP(H57,Hoja1!A$1:G$445,2,0)</f>
        <v>GASES Y VAPORES</v>
      </c>
      <c r="H57" s="50" t="s">
        <v>250</v>
      </c>
      <c r="I57" s="49" t="str">
        <f>VLOOKUP(H57,Hoja1!A$2:G$445,3,0)</f>
        <v xml:space="preserve"> LESIONES EN LA PIEL, IRRITACIÓN EN VÍAS  RESPIRATORIAS, MUERTE</v>
      </c>
      <c r="J57" s="58"/>
      <c r="K57" s="49" t="str">
        <f>VLOOKUP(H57,Hoja1!A$2:G$445,4,0)</f>
        <v>Inspecciones planeadas e inspecciones no planeadas, procedimientos de programas de seguridad y salud en el trabajo</v>
      </c>
      <c r="L57" s="49" t="str">
        <f>VLOOKUP(H57,Hoja1!A$2:G$445,5,0)</f>
        <v>EPP TAPABOCAS, CARETAS CON FILTROS</v>
      </c>
      <c r="M57" s="58">
        <v>2</v>
      </c>
      <c r="N57" s="59">
        <v>3</v>
      </c>
      <c r="O57" s="59">
        <v>10</v>
      </c>
      <c r="P57" s="52">
        <f t="shared" si="1"/>
        <v>6</v>
      </c>
      <c r="Q57" s="52">
        <f t="shared" si="2"/>
        <v>60</v>
      </c>
      <c r="R57" s="60" t="str">
        <f t="shared" si="3"/>
        <v>M-6</v>
      </c>
      <c r="S57" s="61" t="str">
        <f t="shared" si="0"/>
        <v>III</v>
      </c>
      <c r="T57" s="62" t="str">
        <f t="shared" si="4"/>
        <v>Mejorable</v>
      </c>
      <c r="U57" s="77"/>
      <c r="V57" s="49" t="str">
        <f>VLOOKUP(H57,Hoja1!A$2:G$445,6,0)</f>
        <v xml:space="preserve"> MUERTE</v>
      </c>
      <c r="W57" s="63"/>
      <c r="X57" s="63"/>
      <c r="Y57" s="63"/>
      <c r="Z57" s="64"/>
      <c r="AA57" s="57" t="str">
        <f>VLOOKUP(H57,Hoja1!A$2:G$445,7,0)</f>
        <v>USO Y MANEJO ADECUADO DE E.P.P.</v>
      </c>
      <c r="AB57" s="63" t="s">
        <v>1222</v>
      </c>
      <c r="AC57" s="80"/>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37.5" customHeight="1" thickBot="1">
      <c r="A58" s="110"/>
      <c r="B58" s="110"/>
      <c r="C58" s="107"/>
      <c r="D58" s="108"/>
      <c r="E58" s="109"/>
      <c r="F58" s="109"/>
      <c r="G58" s="49" t="str">
        <f>VLOOKUP(H58,Hoja1!A$1:G$445,2,0)</f>
        <v>CONCENTRACIÓN EN ACTIVIDADES DE ALTO DESEMPEÑO MENTAL</v>
      </c>
      <c r="H58" s="50" t="s">
        <v>72</v>
      </c>
      <c r="I58" s="49" t="str">
        <f>VLOOKUP(H58,Hoja1!A$2:G$445,3,0)</f>
        <v>ESTRÉS, CEFALEA, IRRITABILIDAD</v>
      </c>
      <c r="J58" s="58"/>
      <c r="K58" s="49" t="str">
        <f>VLOOKUP(H58,Hoja1!A$2:G$445,4,0)</f>
        <v>N/A</v>
      </c>
      <c r="L58" s="49" t="str">
        <f>VLOOKUP(H58,Hoja1!A$2:G$445,5,0)</f>
        <v>PVE PSICOSOCIAL</v>
      </c>
      <c r="M58" s="58">
        <v>2</v>
      </c>
      <c r="N58" s="59">
        <v>3</v>
      </c>
      <c r="O58" s="59">
        <v>10</v>
      </c>
      <c r="P58" s="52">
        <f t="shared" si="1"/>
        <v>6</v>
      </c>
      <c r="Q58" s="52">
        <f t="shared" si="2"/>
        <v>60</v>
      </c>
      <c r="R58" s="60" t="str">
        <f t="shared" si="3"/>
        <v>M-6</v>
      </c>
      <c r="S58" s="61" t="str">
        <f t="shared" si="0"/>
        <v>III</v>
      </c>
      <c r="T58" s="62" t="str">
        <f t="shared" si="4"/>
        <v>Mejorable</v>
      </c>
      <c r="U58" s="77"/>
      <c r="V58" s="49" t="str">
        <f>VLOOKUP(H58,Hoja1!A$2:G$445,6,0)</f>
        <v>ESTRÉS</v>
      </c>
      <c r="W58" s="63"/>
      <c r="X58" s="63"/>
      <c r="Y58" s="63"/>
      <c r="Z58" s="64"/>
      <c r="AA58" s="57" t="str">
        <f>VLOOKUP(H58,Hoja1!A$2:G$445,7,0)</f>
        <v>N/A</v>
      </c>
      <c r="AB58" s="118" t="s">
        <v>1211</v>
      </c>
      <c r="AC58" s="80"/>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37.5" customHeight="1" thickBot="1">
      <c r="A59" s="110"/>
      <c r="B59" s="110"/>
      <c r="C59" s="107"/>
      <c r="D59" s="108"/>
      <c r="E59" s="109"/>
      <c r="F59" s="109"/>
      <c r="G59" s="49" t="str">
        <f>VLOOKUP(H59,Hoja1!A$1:G$445,2,0)</f>
        <v>NATURALEZA DE LA TAREA</v>
      </c>
      <c r="H59" s="50" t="s">
        <v>76</v>
      </c>
      <c r="I59" s="49" t="str">
        <f>VLOOKUP(H59,Hoja1!A$2:G$445,3,0)</f>
        <v>ESTRÉS,  TRANSTORNOS DEL SUEÑO</v>
      </c>
      <c r="J59" s="58"/>
      <c r="K59" s="49" t="str">
        <f>VLOOKUP(H59,Hoja1!A$2:G$445,4,0)</f>
        <v>N/A</v>
      </c>
      <c r="L59" s="49" t="str">
        <f>VLOOKUP(H59,Hoja1!A$2:G$445,5,0)</f>
        <v>PVE PSICOSOCIAL</v>
      </c>
      <c r="M59" s="58">
        <v>2</v>
      </c>
      <c r="N59" s="59">
        <v>3</v>
      </c>
      <c r="O59" s="59">
        <v>10</v>
      </c>
      <c r="P59" s="52">
        <f t="shared" si="1"/>
        <v>6</v>
      </c>
      <c r="Q59" s="52">
        <f t="shared" si="2"/>
        <v>60</v>
      </c>
      <c r="R59" s="60" t="str">
        <f t="shared" si="3"/>
        <v>M-6</v>
      </c>
      <c r="S59" s="61" t="str">
        <f t="shared" si="0"/>
        <v>III</v>
      </c>
      <c r="T59" s="62" t="str">
        <f t="shared" si="4"/>
        <v>Mejorable</v>
      </c>
      <c r="U59" s="77"/>
      <c r="V59" s="49" t="str">
        <f>VLOOKUP(H59,Hoja1!A$2:G$445,6,0)</f>
        <v>ESTRÉS</v>
      </c>
      <c r="W59" s="63"/>
      <c r="X59" s="63"/>
      <c r="Y59" s="63"/>
      <c r="Z59" s="64"/>
      <c r="AA59" s="57" t="str">
        <f>VLOOKUP(H59,Hoja1!A$2:G$445,7,0)</f>
        <v>N/A</v>
      </c>
      <c r="AB59" s="78"/>
      <c r="AC59" s="80"/>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62.25" customHeight="1" thickBot="1">
      <c r="A60" s="110"/>
      <c r="B60" s="110"/>
      <c r="C60" s="107"/>
      <c r="D60" s="108"/>
      <c r="E60" s="109"/>
      <c r="F60" s="109"/>
      <c r="G60" s="49" t="str">
        <f>VLOOKUP(H60,Hoja1!A$1:G$445,2,0)</f>
        <v>Forzadas, Prolongadas</v>
      </c>
      <c r="H60" s="50" t="s">
        <v>40</v>
      </c>
      <c r="I60" s="49" t="str">
        <f>VLOOKUP(H60,Hoja1!A$2:G$445,3,0)</f>
        <v xml:space="preserve">Lesiones osteomusculares, lesiones osteoarticulares
</v>
      </c>
      <c r="J60" s="58"/>
      <c r="K60" s="49" t="str">
        <f>VLOOKUP(H60,Hoja1!A$2:G$445,4,0)</f>
        <v>Inspecciones planeadas e inspecciones no planeadas, procedimientos de programas de seguridad y salud en el trabajo</v>
      </c>
      <c r="L60" s="49" t="str">
        <f>VLOOKUP(H60,Hoja1!A$2:G$445,5,0)</f>
        <v>PVE Biomecánico, programa pausas activas, exámenes periódicos, recomendaciones, control de posturas</v>
      </c>
      <c r="M60" s="58">
        <v>2</v>
      </c>
      <c r="N60" s="59">
        <v>3</v>
      </c>
      <c r="O60" s="59">
        <v>25</v>
      </c>
      <c r="P60" s="52">
        <f t="shared" si="1"/>
        <v>6</v>
      </c>
      <c r="Q60" s="52">
        <f t="shared" si="2"/>
        <v>150</v>
      </c>
      <c r="R60" s="60" t="str">
        <f t="shared" si="3"/>
        <v>M-6</v>
      </c>
      <c r="S60" s="61" t="str">
        <f t="shared" si="0"/>
        <v>II</v>
      </c>
      <c r="T60" s="62" t="str">
        <f t="shared" si="4"/>
        <v>No Aceptable o Aceptable Con Control Especifico</v>
      </c>
      <c r="U60" s="77"/>
      <c r="V60" s="49" t="str">
        <f>VLOOKUP(H60,Hoja1!A$2:G$445,6,0)</f>
        <v>Enfermedades Osteomusculares</v>
      </c>
      <c r="W60" s="63"/>
      <c r="X60" s="63"/>
      <c r="Y60" s="63"/>
      <c r="Z60" s="64"/>
      <c r="AA60" s="57" t="str">
        <f>VLOOKUP(H60,Hoja1!A$2:G$445,7,0)</f>
        <v>Prevención en lesiones osteomusculares, líderes de pausas activas</v>
      </c>
      <c r="AB60" s="63" t="s">
        <v>1212</v>
      </c>
      <c r="AC60" s="80"/>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7.75" customHeight="1" thickBot="1">
      <c r="A61" s="110"/>
      <c r="B61" s="110"/>
      <c r="C61" s="107"/>
      <c r="D61" s="108"/>
      <c r="E61" s="109"/>
      <c r="F61" s="109"/>
      <c r="G61" s="49" t="str">
        <f>VLOOKUP(H61,Hoja1!A$1:G$445,2,0)</f>
        <v>Movimientos repetitivos, Miembros Superiores</v>
      </c>
      <c r="H61" s="50" t="s">
        <v>47</v>
      </c>
      <c r="I61" s="49" t="str">
        <f>VLOOKUP(H61,Hoja1!A$2:G$445,3,0)</f>
        <v>Lesiones Musculoesqueléticas</v>
      </c>
      <c r="J61" s="58"/>
      <c r="K61" s="49" t="str">
        <f>VLOOKUP(H61,Hoja1!A$2:G$445,4,0)</f>
        <v>N/A</v>
      </c>
      <c r="L61" s="49" t="str">
        <f>VLOOKUP(H61,Hoja1!A$2:G$445,5,0)</f>
        <v>PVE BIomécanico, programa pausas activas, examenes periódicos, recomendaicones, control de posturas</v>
      </c>
      <c r="M61" s="58">
        <v>2</v>
      </c>
      <c r="N61" s="59">
        <v>3</v>
      </c>
      <c r="O61" s="59">
        <v>25</v>
      </c>
      <c r="P61" s="52">
        <f t="shared" si="1"/>
        <v>6</v>
      </c>
      <c r="Q61" s="52">
        <f t="shared" si="2"/>
        <v>150</v>
      </c>
      <c r="R61" s="60" t="str">
        <f t="shared" si="3"/>
        <v>M-6</v>
      </c>
      <c r="S61" s="61" t="str">
        <f t="shared" si="0"/>
        <v>II</v>
      </c>
      <c r="T61" s="62" t="str">
        <f t="shared" si="4"/>
        <v>No Aceptable o Aceptable Con Control Especifico</v>
      </c>
      <c r="U61" s="77"/>
      <c r="V61" s="49" t="str">
        <f>VLOOKUP(H61,Hoja1!A$2:G$445,6,0)</f>
        <v>Enfermedades musculoesqueleticas</v>
      </c>
      <c r="W61" s="63"/>
      <c r="X61" s="63"/>
      <c r="Y61" s="63"/>
      <c r="Z61" s="64"/>
      <c r="AA61" s="57" t="str">
        <f>VLOOKUP(H61,Hoja1!A$2:G$445,7,0)</f>
        <v>Prevención en lesiones osteomusculares, líderes de pausas activas</v>
      </c>
      <c r="AB61" s="63" t="s">
        <v>1212</v>
      </c>
      <c r="AC61" s="80"/>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75" thickBot="1">
      <c r="A62" s="110"/>
      <c r="B62" s="110"/>
      <c r="C62" s="107"/>
      <c r="D62" s="108"/>
      <c r="E62" s="109"/>
      <c r="F62" s="109"/>
      <c r="G62" s="49" t="str">
        <f>VLOOKUP(H62,Hoja1!A$1:G$445,2,0)</f>
        <v>Atropellamiento, Envestir</v>
      </c>
      <c r="H62" s="50" t="s">
        <v>1187</v>
      </c>
      <c r="I62" s="49" t="str">
        <f>VLOOKUP(H62,Hoja1!A$2:G$445,3,0)</f>
        <v>Lesiones, pérdidas materiales, muerte</v>
      </c>
      <c r="J62" s="58"/>
      <c r="K62" s="49" t="str">
        <f>VLOOKUP(H62,Hoja1!A$2:G$445,4,0)</f>
        <v>Inspecciones planeadas e inspecciones no planeadas, procedimientos de programas de seguridad y salud en el trabajo</v>
      </c>
      <c r="L62" s="49" t="str">
        <f>VLOOKUP(H62,Hoja1!A$2:G$445,5,0)</f>
        <v>Programa de seguridad vial, señalización</v>
      </c>
      <c r="M62" s="58">
        <v>2</v>
      </c>
      <c r="N62" s="59">
        <v>3</v>
      </c>
      <c r="O62" s="59">
        <v>60</v>
      </c>
      <c r="P62" s="52">
        <f t="shared" si="1"/>
        <v>6</v>
      </c>
      <c r="Q62" s="52">
        <f t="shared" si="2"/>
        <v>360</v>
      </c>
      <c r="R62" s="60" t="str">
        <f t="shared" si="3"/>
        <v>M-6</v>
      </c>
      <c r="S62" s="61" t="str">
        <f t="shared" si="0"/>
        <v>II</v>
      </c>
      <c r="T62" s="62" t="str">
        <f t="shared" si="4"/>
        <v>No Aceptable o Aceptable Con Control Especifico</v>
      </c>
      <c r="U62" s="77"/>
      <c r="V62" s="49" t="str">
        <f>VLOOKUP(H62,Hoja1!A$2:G$445,6,0)</f>
        <v>Muerte</v>
      </c>
      <c r="W62" s="63"/>
      <c r="X62" s="63"/>
      <c r="Y62" s="63"/>
      <c r="Z62" s="64"/>
      <c r="AA62" s="57" t="str">
        <f>VLOOKUP(H62,Hoja1!A$2:G$445,7,0)</f>
        <v>Seguridad vial y manejo defensivo, aseguramiento de áreas de trabajo</v>
      </c>
      <c r="AB62" s="63" t="s">
        <v>1214</v>
      </c>
      <c r="AC62" s="80"/>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41.25" thickBot="1">
      <c r="A63" s="110"/>
      <c r="B63" s="110"/>
      <c r="C63" s="107"/>
      <c r="D63" s="108"/>
      <c r="E63" s="109"/>
      <c r="F63" s="109"/>
      <c r="G63" s="49" t="str">
        <f>VLOOKUP(H63,Hoja1!A$1:G$445,2,0)</f>
        <v>Superficies de trabajo irregulares o deslizantes</v>
      </c>
      <c r="H63" s="50" t="s">
        <v>597</v>
      </c>
      <c r="I63" s="49" t="str">
        <f>VLOOKUP(H63,Hoja1!A$2:G$445,3,0)</f>
        <v>Caidas del mismo nivel, fracturas, golpe con objetos, caídas de objetos, obstrucción de rutas de evacuación</v>
      </c>
      <c r="J63" s="58"/>
      <c r="K63" s="49" t="str">
        <f>VLOOKUP(H63,Hoja1!A$2:G$445,4,0)</f>
        <v>N/A</v>
      </c>
      <c r="L63" s="49" t="str">
        <f>VLOOKUP(H63,Hoja1!A$2:G$445,5,0)</f>
        <v>N/A</v>
      </c>
      <c r="M63" s="58">
        <v>2</v>
      </c>
      <c r="N63" s="59">
        <v>3</v>
      </c>
      <c r="O63" s="59">
        <v>25</v>
      </c>
      <c r="P63" s="52">
        <f t="shared" si="1"/>
        <v>6</v>
      </c>
      <c r="Q63" s="52">
        <f t="shared" si="2"/>
        <v>150</v>
      </c>
      <c r="R63" s="60" t="str">
        <f t="shared" si="3"/>
        <v>M-6</v>
      </c>
      <c r="S63" s="61" t="str">
        <f t="shared" si="0"/>
        <v>II</v>
      </c>
      <c r="T63" s="62" t="str">
        <f t="shared" si="4"/>
        <v>No Aceptable o Aceptable Con Control Especifico</v>
      </c>
      <c r="U63" s="77"/>
      <c r="V63" s="49" t="str">
        <f>VLOOKUP(H63,Hoja1!A$2:G$445,6,0)</f>
        <v>Caídas de distinto nivel</v>
      </c>
      <c r="W63" s="63"/>
      <c r="X63" s="63"/>
      <c r="Y63" s="63"/>
      <c r="Z63" s="64"/>
      <c r="AA63" s="57" t="str">
        <f>VLOOKUP(H63,Hoja1!A$2:G$445,7,0)</f>
        <v>Pautas Básicas en orden y aseo en el lugar de trabajo, actos y condiciones inseguras</v>
      </c>
      <c r="AB63" s="63" t="s">
        <v>1215</v>
      </c>
      <c r="AC63" s="80"/>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68.25" customHeight="1" thickBot="1">
      <c r="A64" s="110"/>
      <c r="B64" s="110"/>
      <c r="C64" s="107"/>
      <c r="D64" s="108"/>
      <c r="E64" s="109"/>
      <c r="F64" s="109"/>
      <c r="G64" s="49" t="str">
        <f>VLOOKUP(H64,Hoja1!A$1:G$445,2,0)</f>
        <v>Atraco, golpiza, atentados y secuestrados</v>
      </c>
      <c r="H64" s="50" t="s">
        <v>57</v>
      </c>
      <c r="I64" s="49" t="str">
        <f>VLOOKUP(H64,Hoja1!A$2:G$445,3,0)</f>
        <v>Estrés, golpes, Secuestros</v>
      </c>
      <c r="J64" s="58"/>
      <c r="K64" s="49" t="str">
        <f>VLOOKUP(H64,Hoja1!A$2:G$445,4,0)</f>
        <v>Inspecciones planeadas e inspecciones no planeadas, procedimientos de programas de seguridad y salud en el trabajo</v>
      </c>
      <c r="L64" s="49" t="str">
        <f>VLOOKUP(H64,Hoja1!A$2:G$445,5,0)</f>
        <v xml:space="preserve">Uniformes Corporativos, Caquetas corporativas, Carnetización
</v>
      </c>
      <c r="M64" s="58">
        <v>2</v>
      </c>
      <c r="N64" s="59">
        <v>3</v>
      </c>
      <c r="O64" s="59">
        <v>60</v>
      </c>
      <c r="P64" s="52">
        <f t="shared" si="1"/>
        <v>6</v>
      </c>
      <c r="Q64" s="52">
        <f t="shared" si="2"/>
        <v>360</v>
      </c>
      <c r="R64" s="60" t="str">
        <f t="shared" si="3"/>
        <v>M-6</v>
      </c>
      <c r="S64" s="61" t="str">
        <f t="shared" si="0"/>
        <v>II</v>
      </c>
      <c r="T64" s="62" t="str">
        <f t="shared" si="4"/>
        <v>No Aceptable o Aceptable Con Control Especifico</v>
      </c>
      <c r="U64" s="77"/>
      <c r="V64" s="49" t="str">
        <f>VLOOKUP(H64,Hoja1!A$2:G$445,6,0)</f>
        <v>Secuestros</v>
      </c>
      <c r="W64" s="63"/>
      <c r="X64" s="63"/>
      <c r="Y64" s="63"/>
      <c r="Z64" s="64"/>
      <c r="AA64" s="57" t="str">
        <f>VLOOKUP(H64,Hoja1!A$2:G$445,7,0)</f>
        <v>N/A</v>
      </c>
      <c r="AB64" s="63" t="s">
        <v>1216</v>
      </c>
      <c r="AC64" s="80"/>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75" thickBot="1">
      <c r="A65" s="110"/>
      <c r="B65" s="110"/>
      <c r="C65" s="107"/>
      <c r="D65" s="108"/>
      <c r="E65" s="109"/>
      <c r="F65" s="109"/>
      <c r="G65" s="49" t="str">
        <f>VLOOKUP(H65,Hoja1!A$1:G$445,2,0)</f>
        <v>SISMOS, INCENDIOS, INUNDACIONES, TERREMOTOS, VENDAVALES, DERRUMBE</v>
      </c>
      <c r="H65" s="50" t="s">
        <v>62</v>
      </c>
      <c r="I65" s="49" t="str">
        <f>VLOOKUP(H65,Hoja1!A$2:G$445,3,0)</f>
        <v>SISMOS, INCENDIOS, INUNDACIONES, TERREMOTOS, VENDAVALES</v>
      </c>
      <c r="J65" s="58"/>
      <c r="K65" s="49" t="str">
        <f>VLOOKUP(H65,Hoja1!A$2:G$445,4,0)</f>
        <v>Inspecciones planeadas e inspecciones no planeadas, procedimientos de programas de seguridad y salud en el trabajo</v>
      </c>
      <c r="L65" s="49" t="str">
        <f>VLOOKUP(H65,Hoja1!A$2:G$445,5,0)</f>
        <v>BRIGADAS DE EMERGENCIAS</v>
      </c>
      <c r="M65" s="58">
        <v>2</v>
      </c>
      <c r="N65" s="59">
        <v>1</v>
      </c>
      <c r="O65" s="59">
        <v>100</v>
      </c>
      <c r="P65" s="52">
        <f t="shared" si="1"/>
        <v>2</v>
      </c>
      <c r="Q65" s="52">
        <f t="shared" si="2"/>
        <v>200</v>
      </c>
      <c r="R65" s="60" t="str">
        <f t="shared" si="3"/>
        <v>B-2</v>
      </c>
      <c r="S65" s="61" t="str">
        <f t="shared" si="0"/>
        <v>II</v>
      </c>
      <c r="T65" s="62" t="str">
        <f t="shared" si="4"/>
        <v>No Aceptable o Aceptable Con Control Especifico</v>
      </c>
      <c r="U65" s="78"/>
      <c r="V65" s="49" t="str">
        <f>VLOOKUP(H65,Hoja1!A$2:G$445,6,0)</f>
        <v>MUERTE</v>
      </c>
      <c r="W65" s="63"/>
      <c r="X65" s="63"/>
      <c r="Y65" s="63"/>
      <c r="Z65" s="64" t="s">
        <v>1218</v>
      </c>
      <c r="AA65" s="57" t="str">
        <f>VLOOKUP(H65,Hoja1!A$2:G$445,7,0)</f>
        <v>ENTRENAMIENTO DE LA BRIGADA; DIVULGACIÓN DE PLAN DE EMERGENCIA</v>
      </c>
      <c r="AB65" s="63" t="s">
        <v>1217</v>
      </c>
      <c r="AC65" s="81"/>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sheetData>
  <mergeCells count="58">
    <mergeCell ref="C52:C65"/>
    <mergeCell ref="D52:D65"/>
    <mergeCell ref="E52:E65"/>
    <mergeCell ref="F52:F65"/>
    <mergeCell ref="U52:U65"/>
    <mergeCell ref="AB53:AB55"/>
    <mergeCell ref="AB58:AB59"/>
    <mergeCell ref="AC52:AC65"/>
    <mergeCell ref="AB39:AB41"/>
    <mergeCell ref="AB44:AB45"/>
    <mergeCell ref="AC38:AC51"/>
    <mergeCell ref="C38:C51"/>
    <mergeCell ref="D30:D37"/>
    <mergeCell ref="C30:C37"/>
    <mergeCell ref="U30:U37"/>
    <mergeCell ref="AB30:AB31"/>
    <mergeCell ref="F30:F37"/>
    <mergeCell ref="E30:E37"/>
    <mergeCell ref="U38:U51"/>
    <mergeCell ref="F38:F51"/>
    <mergeCell ref="E38:E51"/>
    <mergeCell ref="D38:D51"/>
    <mergeCell ref="AC30:AC37"/>
    <mergeCell ref="AB32:AB33"/>
    <mergeCell ref="AB22:AB23"/>
    <mergeCell ref="AC22:AC29"/>
    <mergeCell ref="AB24:AB25"/>
    <mergeCell ref="F22:F29"/>
    <mergeCell ref="E22:E29"/>
    <mergeCell ref="D22:D29"/>
    <mergeCell ref="C22:C29"/>
    <mergeCell ref="U22:U29"/>
    <mergeCell ref="E5:G5"/>
    <mergeCell ref="F11:F21"/>
    <mergeCell ref="E11:E21"/>
    <mergeCell ref="D11:D21"/>
    <mergeCell ref="C11:C21"/>
    <mergeCell ref="C2:D2"/>
    <mergeCell ref="E2:I2"/>
    <mergeCell ref="E3:I3"/>
    <mergeCell ref="C4:D4"/>
    <mergeCell ref="E4:I4"/>
    <mergeCell ref="M8:S9"/>
    <mergeCell ref="T8:T9"/>
    <mergeCell ref="U8:V9"/>
    <mergeCell ref="W8:AC9"/>
    <mergeCell ref="A11:A65"/>
    <mergeCell ref="B11:B65"/>
    <mergeCell ref="A8:A10"/>
    <mergeCell ref="B8:B10"/>
    <mergeCell ref="C8:F9"/>
    <mergeCell ref="G8:H9"/>
    <mergeCell ref="I8:I10"/>
    <mergeCell ref="J8:L9"/>
    <mergeCell ref="U11:U21"/>
    <mergeCell ref="AC11:AC21"/>
    <mergeCell ref="AB11:AB12"/>
    <mergeCell ref="AB14:AB15"/>
  </mergeCells>
  <conditionalFormatting sqref="O11:O29">
    <cfRule type="cellIs" priority="37" operator="equal" stopIfTrue="1">
      <formula>"10, 25, 50, 100"</formula>
    </cfRule>
  </conditionalFormatting>
  <conditionalFormatting sqref="T1:T10 T66:T1048576">
    <cfRule type="containsText" priority="34" dxfId="32" operator="containsText" text="No Aceptable o Aceptable con Control Especifico">
      <formula>NOT(ISERROR(SEARCH("No Aceptable o Aceptable con Control Especifico",T1)))</formula>
    </cfRule>
    <cfRule type="containsText" priority="35" dxfId="34" operator="containsText" text="No Aceptable">
      <formula>NOT(ISERROR(SEARCH("No Aceptable",T1)))</formula>
    </cfRule>
    <cfRule type="containsText" priority="36" dxfId="33" operator="containsText" text="No Aceptable o Aceptable con Control Especifico">
      <formula>NOT(ISERROR(SEARCH("No Aceptable o Aceptable con Control Especifico",T1)))</formula>
    </cfRule>
  </conditionalFormatting>
  <conditionalFormatting sqref="S1:S10 S66:S1048576">
    <cfRule type="cellIs" priority="33" dxfId="32" operator="equal">
      <formula>"II"</formula>
    </cfRule>
  </conditionalFormatting>
  <conditionalFormatting sqref="S11:S37 S39:S51 S53:S65">
    <cfRule type="cellIs" priority="29" dxfId="8" operator="equal" stopIfTrue="1">
      <formula>"IV"</formula>
    </cfRule>
    <cfRule type="cellIs" priority="30" dxfId="7" operator="equal" stopIfTrue="1">
      <formula>"III"</formula>
    </cfRule>
    <cfRule type="cellIs" priority="31" dxfId="6" operator="equal" stopIfTrue="1">
      <formula>"II"</formula>
    </cfRule>
    <cfRule type="cellIs" priority="32" dxfId="4" operator="equal" stopIfTrue="1">
      <formula>"I"</formula>
    </cfRule>
  </conditionalFormatting>
  <conditionalFormatting sqref="T11:T37 T39:T51 T53:T65">
    <cfRule type="cellIs" priority="27" dxfId="4" operator="equal" stopIfTrue="1">
      <formula>"No Aceptable"</formula>
    </cfRule>
    <cfRule type="cellIs" priority="28" dxfId="3" operator="equal" stopIfTrue="1">
      <formula>"Aceptable"</formula>
    </cfRule>
  </conditionalFormatting>
  <conditionalFormatting sqref="T11:T37 T39:T51 T53:T65">
    <cfRule type="cellIs" priority="26" dxfId="2" operator="equal" stopIfTrue="1">
      <formula>"No Aceptable o Aceptable Con Control Especifico"</formula>
    </cfRule>
  </conditionalFormatting>
  <conditionalFormatting sqref="T11:T37 T39:T51 T53:T65">
    <cfRule type="containsText" priority="25" dxfId="0" operator="containsText" stopIfTrue="1" text="Mejorable">
      <formula>NOT(ISERROR(SEARCH("Mejorable",T11)))</formula>
    </cfRule>
  </conditionalFormatting>
  <conditionalFormatting sqref="O30:O37">
    <cfRule type="cellIs" priority="23" operator="equal" stopIfTrue="1">
      <formula>"10, 25, 50, 100"</formula>
    </cfRule>
  </conditionalFormatting>
  <conditionalFormatting sqref="O39:O42 O44:O51">
    <cfRule type="cellIs" priority="22" operator="equal" stopIfTrue="1">
      <formula>"10, 25, 50, 100"</formula>
    </cfRule>
  </conditionalFormatting>
  <conditionalFormatting sqref="O43">
    <cfRule type="cellIs" priority="21" operator="equal" stopIfTrue="1">
      <formula>"10, 25, 50, 100"</formula>
    </cfRule>
  </conditionalFormatting>
  <conditionalFormatting sqref="O57">
    <cfRule type="cellIs" priority="19" operator="equal" stopIfTrue="1">
      <formula>"10, 25, 50, 100"</formula>
    </cfRule>
  </conditionalFormatting>
  <conditionalFormatting sqref="O53:O56 O58:O65">
    <cfRule type="cellIs" priority="20" operator="equal" stopIfTrue="1">
      <formula>"10, 25, 50, 100"</formula>
    </cfRule>
  </conditionalFormatting>
  <conditionalFormatting sqref="O38">
    <cfRule type="cellIs" priority="18" operator="equal" stopIfTrue="1">
      <formula>"10, 25, 50, 100"</formula>
    </cfRule>
  </conditionalFormatting>
  <conditionalFormatting sqref="S38">
    <cfRule type="cellIs" priority="14" dxfId="8" operator="equal" stopIfTrue="1">
      <formula>"IV"</formula>
    </cfRule>
    <cfRule type="cellIs" priority="15" dxfId="7" operator="equal" stopIfTrue="1">
      <formula>"III"</formula>
    </cfRule>
    <cfRule type="cellIs" priority="16" dxfId="6" operator="equal" stopIfTrue="1">
      <formula>"II"</formula>
    </cfRule>
    <cfRule type="cellIs" priority="17" dxfId="4" operator="equal" stopIfTrue="1">
      <formula>"I"</formula>
    </cfRule>
  </conditionalFormatting>
  <conditionalFormatting sqref="T38">
    <cfRule type="cellIs" priority="12" dxfId="4" operator="equal" stopIfTrue="1">
      <formula>"No Aceptable"</formula>
    </cfRule>
    <cfRule type="cellIs" priority="13" dxfId="3" operator="equal" stopIfTrue="1">
      <formula>"Aceptable"</formula>
    </cfRule>
  </conditionalFormatting>
  <conditionalFormatting sqref="T38">
    <cfRule type="cellIs" priority="11" dxfId="2" operator="equal" stopIfTrue="1">
      <formula>"No Aceptable o Aceptable Con Control Especifico"</formula>
    </cfRule>
  </conditionalFormatting>
  <conditionalFormatting sqref="T38">
    <cfRule type="containsText" priority="10" dxfId="0" operator="containsText" stopIfTrue="1" text="Mejorable">
      <formula>NOT(ISERROR(SEARCH("Mejorable",T38)))</formula>
    </cfRule>
  </conditionalFormatting>
  <conditionalFormatting sqref="O52">
    <cfRule type="cellIs" priority="9" operator="equal" stopIfTrue="1">
      <formula>"10, 25, 50, 100"</formula>
    </cfRule>
  </conditionalFormatting>
  <conditionalFormatting sqref="S52">
    <cfRule type="cellIs" priority="5" dxfId="8" operator="equal" stopIfTrue="1">
      <formula>"IV"</formula>
    </cfRule>
    <cfRule type="cellIs" priority="6" dxfId="7" operator="equal" stopIfTrue="1">
      <formula>"III"</formula>
    </cfRule>
    <cfRule type="cellIs" priority="7" dxfId="6" operator="equal" stopIfTrue="1">
      <formula>"II"</formula>
    </cfRule>
    <cfRule type="cellIs" priority="8" dxfId="4" operator="equal" stopIfTrue="1">
      <formula>"I"</formula>
    </cfRule>
  </conditionalFormatting>
  <conditionalFormatting sqref="T52">
    <cfRule type="cellIs" priority="3" dxfId="4" operator="equal" stopIfTrue="1">
      <formula>"No Aceptable"</formula>
    </cfRule>
    <cfRule type="cellIs" priority="4" dxfId="3" operator="equal" stopIfTrue="1">
      <formula>"Aceptable"</formula>
    </cfRule>
  </conditionalFormatting>
  <conditionalFormatting sqref="T52">
    <cfRule type="cellIs" priority="2" dxfId="2" operator="equal" stopIfTrue="1">
      <formula>"No Aceptable o Aceptable Con Control Especifico"</formula>
    </cfRule>
  </conditionalFormatting>
  <conditionalFormatting sqref="T52">
    <cfRule type="containsText" priority="1" dxfId="0" operator="containsText" stopIfTrue="1" text="Mejorable">
      <formula>NOT(ISERROR(SEARCH("Mejorable",T52)))</formula>
    </cfRule>
  </conditionalFormatting>
  <dataValidations count="6">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65">
      <formula1>10</formula1>
      <formula2>100</formula2>
    </dataValidation>
    <dataValidation type="whole" allowBlank="1" showInputMessage="1" showErrorMessage="1" prompt="1 Esporadica (EE)_x000a_2 Ocasional (EO)_x000a_3 Frecuente (EF)_x000a_4 continua (EC)" sqref="N11:N65">
      <formula1>1</formula1>
      <formula2>4</formula2>
    </dataValidation>
    <dataValidation type="list" allowBlank="1" showInputMessage="1" showErrorMessage="1" sqref="E11 E22 E30 E38 E52">
      <formula1>Hoja2!$A$2:$A$82</formula1>
    </dataValidation>
    <dataValidation type="list" allowBlank="1" showInputMessage="1" showErrorMessage="1" sqref="H11:H37">
      <formula1>Hoja1!$A$2:$A$445</formula1>
    </dataValidation>
    <dataValidation type="list" allowBlank="1" showInputMessage="1" showErrorMessage="1" sqref="H39:H51 H53:H65">
      <formula1>[4]Hoja1!#REF!</formula1>
    </dataValidation>
    <dataValidation type="list" allowBlank="1" showInputMessage="1" showErrorMessage="1" sqref="H38 H52">
      <formula1>[3]Hoja1!#REF!</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8"/>
  <sheetViews>
    <sheetView showGridLines="0" zoomScale="80" zoomScaleNormal="80" workbookViewId="0" topLeftCell="A1">
      <selection activeCell="E3" sqref="E3:I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3"/>
      <c r="D2" s="113"/>
      <c r="E2" s="95" t="s">
        <v>1225</v>
      </c>
      <c r="F2" s="96"/>
      <c r="G2" s="96"/>
      <c r="H2" s="96"/>
      <c r="I2" s="97"/>
      <c r="J2" s="9"/>
      <c r="K2" s="9"/>
      <c r="L2" s="9"/>
      <c r="M2" s="8"/>
      <c r="N2" s="8"/>
      <c r="O2" s="8"/>
      <c r="P2" s="8"/>
      <c r="Q2" s="8"/>
      <c r="R2" s="8"/>
      <c r="S2" s="8"/>
      <c r="T2" s="8"/>
      <c r="U2" s="9"/>
      <c r="V2" s="8"/>
      <c r="W2" s="8"/>
      <c r="X2" s="8"/>
      <c r="Y2" s="8"/>
      <c r="Z2" s="8"/>
      <c r="AA2" s="10"/>
    </row>
    <row r="3" spans="1:27" s="6" customFormat="1" ht="15" customHeight="1">
      <c r="A3" s="5"/>
      <c r="C3" s="11"/>
      <c r="D3" s="8"/>
      <c r="E3" s="98" t="s">
        <v>1193</v>
      </c>
      <c r="F3" s="99"/>
      <c r="G3" s="99"/>
      <c r="H3" s="99"/>
      <c r="I3" s="100"/>
      <c r="J3" s="9"/>
      <c r="K3" s="9"/>
      <c r="L3" s="9"/>
      <c r="M3" s="8"/>
      <c r="N3" s="8"/>
      <c r="O3" s="8"/>
      <c r="P3" s="8"/>
      <c r="Q3" s="8"/>
      <c r="R3" s="8"/>
      <c r="S3" s="8"/>
      <c r="T3" s="8"/>
      <c r="U3" s="9"/>
      <c r="V3" s="8"/>
      <c r="W3" s="8"/>
      <c r="X3" s="8"/>
      <c r="Y3" s="8"/>
      <c r="Z3" s="8"/>
      <c r="AA3" s="10"/>
    </row>
    <row r="4" spans="1:27" s="6" customFormat="1" ht="15" customHeight="1" thickBot="1">
      <c r="A4" s="5"/>
      <c r="C4" s="113"/>
      <c r="D4" s="113"/>
      <c r="E4" s="101" t="s">
        <v>1199</v>
      </c>
      <c r="F4" s="102"/>
      <c r="G4" s="102"/>
      <c r="H4" s="102"/>
      <c r="I4" s="103"/>
      <c r="J4" s="9"/>
      <c r="K4" s="9"/>
      <c r="L4" s="9"/>
      <c r="M4" s="8"/>
      <c r="N4" s="8"/>
      <c r="O4" s="8"/>
      <c r="P4" s="8"/>
      <c r="Q4" s="8"/>
      <c r="R4" s="8"/>
      <c r="S4" s="8"/>
      <c r="T4" s="8"/>
      <c r="U4" s="9"/>
      <c r="V4" s="8"/>
      <c r="W4" s="8"/>
      <c r="X4" s="8"/>
      <c r="Y4" s="8"/>
      <c r="Z4" s="8"/>
      <c r="AA4" s="10"/>
    </row>
    <row r="5" spans="1:27" s="6" customFormat="1" ht="11.25" customHeight="1">
      <c r="A5" s="5"/>
      <c r="C5" s="11"/>
      <c r="D5" s="8"/>
      <c r="E5" s="114"/>
      <c r="F5" s="114"/>
      <c r="G5" s="114"/>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92" t="s">
        <v>11</v>
      </c>
      <c r="B8" s="104" t="s">
        <v>12</v>
      </c>
      <c r="C8" s="115" t="s">
        <v>0</v>
      </c>
      <c r="D8" s="115"/>
      <c r="E8" s="115"/>
      <c r="F8" s="115"/>
      <c r="G8" s="112" t="s">
        <v>1</v>
      </c>
      <c r="H8" s="116"/>
      <c r="I8" s="117" t="s">
        <v>2</v>
      </c>
      <c r="J8" s="112" t="s">
        <v>3</v>
      </c>
      <c r="K8" s="112"/>
      <c r="L8" s="112"/>
      <c r="M8" s="112" t="s">
        <v>4</v>
      </c>
      <c r="N8" s="112"/>
      <c r="O8" s="112"/>
      <c r="P8" s="112"/>
      <c r="Q8" s="112"/>
      <c r="R8" s="112"/>
      <c r="S8" s="112"/>
      <c r="T8" s="112" t="s">
        <v>5</v>
      </c>
      <c r="U8" s="112" t="s">
        <v>6</v>
      </c>
      <c r="V8" s="116"/>
      <c r="W8" s="111" t="s">
        <v>7</v>
      </c>
      <c r="X8" s="111"/>
      <c r="Y8" s="111"/>
      <c r="Z8" s="111"/>
      <c r="AA8" s="111"/>
      <c r="AB8" s="111"/>
      <c r="AC8" s="111"/>
    </row>
    <row r="9" spans="1:29" ht="15.75" customHeight="1" thickBot="1">
      <c r="A9" s="93"/>
      <c r="B9" s="105"/>
      <c r="C9" s="115"/>
      <c r="D9" s="115"/>
      <c r="E9" s="115"/>
      <c r="F9" s="115"/>
      <c r="G9" s="116"/>
      <c r="H9" s="116"/>
      <c r="I9" s="117"/>
      <c r="J9" s="112"/>
      <c r="K9" s="112"/>
      <c r="L9" s="112"/>
      <c r="M9" s="112"/>
      <c r="N9" s="112"/>
      <c r="O9" s="112"/>
      <c r="P9" s="112"/>
      <c r="Q9" s="112"/>
      <c r="R9" s="112"/>
      <c r="S9" s="112"/>
      <c r="T9" s="116"/>
      <c r="U9" s="116"/>
      <c r="V9" s="116"/>
      <c r="W9" s="111"/>
      <c r="X9" s="111"/>
      <c r="Y9" s="111"/>
      <c r="Z9" s="111"/>
      <c r="AA9" s="111"/>
      <c r="AB9" s="111"/>
      <c r="AC9" s="111"/>
    </row>
    <row r="10" spans="1:276" s="13" customFormat="1" ht="39" thickBot="1">
      <c r="A10" s="94"/>
      <c r="B10" s="106"/>
      <c r="C10" s="46" t="s">
        <v>13</v>
      </c>
      <c r="D10" s="46" t="s">
        <v>14</v>
      </c>
      <c r="E10" s="46" t="s">
        <v>1077</v>
      </c>
      <c r="F10" s="46" t="s">
        <v>15</v>
      </c>
      <c r="G10" s="46" t="s">
        <v>16</v>
      </c>
      <c r="H10" s="46" t="s">
        <v>17</v>
      </c>
      <c r="I10" s="117"/>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6.25" thickBot="1">
      <c r="A11" s="110" t="s">
        <v>1200</v>
      </c>
      <c r="B11" s="110" t="s">
        <v>1194</v>
      </c>
      <c r="C11" s="107" t="s">
        <v>1206</v>
      </c>
      <c r="D11" s="108" t="s">
        <v>1233</v>
      </c>
      <c r="E11" s="109" t="s">
        <v>1049</v>
      </c>
      <c r="F11" s="109" t="s">
        <v>1205</v>
      </c>
      <c r="G11" s="49" t="str">
        <f>VLOOKUP(H11,Hoja1!A$1:G$445,2,0)</f>
        <v>Bacterias</v>
      </c>
      <c r="H11" s="50" t="s">
        <v>113</v>
      </c>
      <c r="I11" s="49" t="str">
        <f>VLOOKUP(H11,Hoja1!A$2:G$445,3,0)</f>
        <v>Infecciones Bacterianas</v>
      </c>
      <c r="J11" s="51"/>
      <c r="K11" s="49" t="str">
        <f>VLOOKUP(H11,Hoja1!A$2:G$445,4,0)</f>
        <v>N/A</v>
      </c>
      <c r="L11" s="49" t="str">
        <f>VLOOKUP(H11,Hoja1!A$2:G$445,5,0)</f>
        <v>Vacunación</v>
      </c>
      <c r="M11" s="51">
        <v>2</v>
      </c>
      <c r="N11" s="52">
        <v>3</v>
      </c>
      <c r="O11" s="52">
        <v>10</v>
      </c>
      <c r="P11" s="52">
        <f>M11*N11</f>
        <v>6</v>
      </c>
      <c r="Q11" s="52">
        <f>O11*P11</f>
        <v>60</v>
      </c>
      <c r="R11" s="53" t="str">
        <f>IF(P11=40,"MA-40",IF(P11=30,"MA-30",IF(P11=20,"A-20",IF(P11=10,"A-10",IF(P11=24,"MA-24",IF(P11=18,"A-18",IF(P11=12,"A-12",IF(P11=6,"M-6",IF(P11=8,"M-8",IF(P11=6,"M-6",IF(P11=4,"B-4",IF(P11=2,"B-2",))))))))))))</f>
        <v>M-6</v>
      </c>
      <c r="S11" s="54" t="str">
        <f aca="true" t="shared" si="0" ref="S11:S85">IF(Q11&lt;=20,"IV",IF(Q11&lt;=120,"III",IF(Q11&lt;=500,"II",IF(Q11&lt;=4000,"I"))))</f>
        <v>III</v>
      </c>
      <c r="T11" s="55" t="str">
        <f>IF(S11=0,"",IF(S11="IV","Aceptable",IF(S11="III","Mejorable",IF(S11="II","No Aceptable o Aceptable Con Control Especifico",IF(S11="I","No Aceptable","")))))</f>
        <v>Mejorable</v>
      </c>
      <c r="U11" s="76">
        <v>1</v>
      </c>
      <c r="V11" s="49" t="str">
        <f>VLOOKUP(H11,Hoja1!A$2:G$445,6,0)</f>
        <v xml:space="preserve">Enfermedades Infectocontagiosas
</v>
      </c>
      <c r="W11" s="56"/>
      <c r="X11" s="56"/>
      <c r="Y11" s="56"/>
      <c r="Z11" s="57"/>
      <c r="AA11" s="57" t="str">
        <f>VLOOKUP(H11,Hoja1!A$2:G$445,7,0)</f>
        <v>Autocuidado</v>
      </c>
      <c r="AB11" s="76" t="s">
        <v>1209</v>
      </c>
      <c r="AC11" s="79" t="s">
        <v>1219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6.25" thickBot="1">
      <c r="A12" s="110"/>
      <c r="B12" s="110"/>
      <c r="C12" s="107"/>
      <c r="D12" s="108"/>
      <c r="E12" s="109"/>
      <c r="F12" s="109"/>
      <c r="G12" s="49" t="str">
        <f>VLOOKUP(H12,Hoja1!A$1:G$445,2,0)</f>
        <v>Virus</v>
      </c>
      <c r="H12" s="50" t="s">
        <v>122</v>
      </c>
      <c r="I12" s="49" t="str">
        <f>VLOOKUP(H12,Hoja1!A$2:G$445,3,0)</f>
        <v>Infecciones Virales</v>
      </c>
      <c r="J12" s="58"/>
      <c r="K12" s="49" t="str">
        <f>VLOOKUP(H12,Hoja1!A$2:G$445,4,0)</f>
        <v>N/A</v>
      </c>
      <c r="L12" s="49" t="str">
        <f>VLOOKUP(H12,Hoja1!A$2:G$445,5,0)</f>
        <v>Vacunación</v>
      </c>
      <c r="M12" s="58">
        <v>2</v>
      </c>
      <c r="N12" s="59">
        <v>3</v>
      </c>
      <c r="O12" s="59">
        <v>10</v>
      </c>
      <c r="P12" s="52">
        <f aca="true" t="shared" si="1" ref="P12:P86">M12*N12</f>
        <v>6</v>
      </c>
      <c r="Q12" s="52">
        <f aca="true" t="shared" si="2" ref="Q12:Q86">O12*P12</f>
        <v>60</v>
      </c>
      <c r="R12" s="60" t="str">
        <f aca="true" t="shared" si="3" ref="R12:R86">IF(P12=40,"MA-40",IF(P12=30,"MA-30",IF(P12=20,"A-20",IF(P12=10,"A-10",IF(P12=24,"MA-24",IF(P12=18,"A-18",IF(P12=12,"A-12",IF(P12=6,"M-6",IF(P12=8,"M-8",IF(P12=6,"M-6",IF(P12=4,"B-4",IF(P12=2,"B-2",))))))))))))</f>
        <v>M-6</v>
      </c>
      <c r="S12" s="61" t="str">
        <f t="shared" si="0"/>
        <v>III</v>
      </c>
      <c r="T12" s="62" t="str">
        <f aca="true" t="shared" si="4" ref="T12:T86">IF(S12=0,"",IF(S12="IV","Aceptable",IF(S12="III","Mejorable",IF(S12="II","No Aceptable o Aceptable Con Control Especifico",IF(S12="I","No Aceptable","")))))</f>
        <v>Mejorable</v>
      </c>
      <c r="U12" s="77"/>
      <c r="V12" s="49" t="str">
        <f>VLOOKUP(H12,Hoja1!A$2:G$445,6,0)</f>
        <v xml:space="preserve">Enfermedades Infectocontagiosas
</v>
      </c>
      <c r="W12" s="63"/>
      <c r="X12" s="63"/>
      <c r="Y12" s="63"/>
      <c r="Z12" s="64"/>
      <c r="AA12" s="57" t="str">
        <f>VLOOKUP(H12,Hoja1!A$2:G$445,7,0)</f>
        <v>Autocuidado</v>
      </c>
      <c r="AB12" s="78"/>
      <c r="AC12" s="80"/>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75" thickBot="1">
      <c r="A13" s="110"/>
      <c r="B13" s="110"/>
      <c r="C13" s="107"/>
      <c r="D13" s="108"/>
      <c r="E13" s="109"/>
      <c r="F13" s="109"/>
      <c r="G13" s="49" t="str">
        <f>VLOOKUP(H13,Hoja1!A$1:G$445,2,0)</f>
        <v>INFRAROJA, ULTRAVIOLETA, VISIBLE, RADIOFRECUENCIA, MICROONDAS, LASER</v>
      </c>
      <c r="H13" s="50" t="s">
        <v>67</v>
      </c>
      <c r="I13" s="49" t="str">
        <f>VLOOKUP(H13,Hoja1!A$2:G$445,3,0)</f>
        <v>CÁNCER, LESIONES DÉRMICAS Y OCULARES</v>
      </c>
      <c r="J13" s="58"/>
      <c r="K13" s="49" t="str">
        <f>VLOOKUP(H13,Hoja1!A$2:G$445,4,0)</f>
        <v>Inspecciones planeadas e inspecciones no planeadas, procedimientos de programas de seguridad y salud en el trabajo</v>
      </c>
      <c r="L13" s="49" t="str">
        <f>VLOOKUP(H13,Hoja1!A$2:G$445,5,0)</f>
        <v>PROGRAMA BLOQUEADOR SOLAR</v>
      </c>
      <c r="M13" s="58">
        <v>2</v>
      </c>
      <c r="N13" s="59">
        <v>2</v>
      </c>
      <c r="O13" s="59">
        <v>10</v>
      </c>
      <c r="P13" s="52">
        <f t="shared" si="1"/>
        <v>4</v>
      </c>
      <c r="Q13" s="52">
        <f t="shared" si="2"/>
        <v>40</v>
      </c>
      <c r="R13" s="60" t="str">
        <f t="shared" si="3"/>
        <v>B-4</v>
      </c>
      <c r="S13" s="61" t="str">
        <f t="shared" si="0"/>
        <v>III</v>
      </c>
      <c r="T13" s="62" t="str">
        <f t="shared" si="4"/>
        <v>Mejorable</v>
      </c>
      <c r="U13" s="77"/>
      <c r="V13" s="49" t="str">
        <f>VLOOKUP(H13,Hoja1!A$2:G$445,6,0)</f>
        <v>CÁNCER</v>
      </c>
      <c r="W13" s="63"/>
      <c r="X13" s="63"/>
      <c r="Y13" s="63"/>
      <c r="Z13" s="64"/>
      <c r="AA13" s="57" t="str">
        <f>VLOOKUP(H13,Hoja1!A$2:G$445,7,0)</f>
        <v>N/A</v>
      </c>
      <c r="AB13" s="63" t="s">
        <v>1210</v>
      </c>
      <c r="AC13" s="80"/>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37.5" customHeight="1" thickBot="1">
      <c r="A14" s="110"/>
      <c r="B14" s="110"/>
      <c r="C14" s="107"/>
      <c r="D14" s="108"/>
      <c r="E14" s="109"/>
      <c r="F14" s="109"/>
      <c r="G14" s="49" t="str">
        <f>VLOOKUP(H14,Hoja1!A$1:G$445,2,0)</f>
        <v>CONCENTRACIÓN EN ACTIVIDADES DE ALTO DESEMPEÑO MENTAL</v>
      </c>
      <c r="H14" s="50" t="s">
        <v>72</v>
      </c>
      <c r="I14" s="49" t="str">
        <f>VLOOKUP(H14,Hoja1!A$2:G$445,3,0)</f>
        <v>ESTRÉS, CEFALEA, IRRITABILIDAD</v>
      </c>
      <c r="J14" s="58"/>
      <c r="K14" s="49" t="str">
        <f>VLOOKUP(H14,Hoja1!A$2:G$445,4,0)</f>
        <v>N/A</v>
      </c>
      <c r="L14" s="49" t="str">
        <f>VLOOKUP(H14,Hoja1!A$2:G$445,5,0)</f>
        <v>PVE PSICOSOCIAL</v>
      </c>
      <c r="M14" s="58">
        <v>2</v>
      </c>
      <c r="N14" s="59">
        <v>3</v>
      </c>
      <c r="O14" s="59">
        <v>10</v>
      </c>
      <c r="P14" s="52">
        <f t="shared" si="1"/>
        <v>6</v>
      </c>
      <c r="Q14" s="52">
        <f t="shared" si="2"/>
        <v>60</v>
      </c>
      <c r="R14" s="60" t="str">
        <f t="shared" si="3"/>
        <v>M-6</v>
      </c>
      <c r="S14" s="61" t="str">
        <f t="shared" si="0"/>
        <v>III</v>
      </c>
      <c r="T14" s="62" t="str">
        <f t="shared" si="4"/>
        <v>Mejorable</v>
      </c>
      <c r="U14" s="77"/>
      <c r="V14" s="49" t="str">
        <f>VLOOKUP(H14,Hoja1!A$2:G$445,6,0)</f>
        <v>ESTRÉS</v>
      </c>
      <c r="W14" s="63"/>
      <c r="X14" s="63"/>
      <c r="Y14" s="63"/>
      <c r="Z14" s="64"/>
      <c r="AA14" s="57" t="str">
        <f>VLOOKUP(H14,Hoja1!A$2:G$445,7,0)</f>
        <v>N/A</v>
      </c>
      <c r="AB14" s="118" t="s">
        <v>1211</v>
      </c>
      <c r="AC14" s="80"/>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37.5" customHeight="1" thickBot="1">
      <c r="A15" s="110"/>
      <c r="B15" s="110"/>
      <c r="C15" s="107"/>
      <c r="D15" s="108"/>
      <c r="E15" s="109"/>
      <c r="F15" s="109"/>
      <c r="G15" s="49" t="str">
        <f>VLOOKUP(H15,Hoja1!A$1:G$445,2,0)</f>
        <v>NATURALEZA DE LA TAREA</v>
      </c>
      <c r="H15" s="50" t="s">
        <v>76</v>
      </c>
      <c r="I15" s="49" t="str">
        <f>VLOOKUP(H15,Hoja1!A$2:G$445,3,0)</f>
        <v>ESTRÉS,  TRANSTORNOS DEL SUEÑO</v>
      </c>
      <c r="J15" s="58"/>
      <c r="K15" s="49" t="str">
        <f>VLOOKUP(H15,Hoja1!A$2:G$445,4,0)</f>
        <v>N/A</v>
      </c>
      <c r="L15" s="49" t="str">
        <f>VLOOKUP(H15,Hoja1!A$2:G$445,5,0)</f>
        <v>PVE PSICOSOCIAL</v>
      </c>
      <c r="M15" s="58">
        <v>2</v>
      </c>
      <c r="N15" s="59">
        <v>3</v>
      </c>
      <c r="O15" s="59">
        <v>10</v>
      </c>
      <c r="P15" s="52">
        <f t="shared" si="1"/>
        <v>6</v>
      </c>
      <c r="Q15" s="52">
        <f t="shared" si="2"/>
        <v>60</v>
      </c>
      <c r="R15" s="60" t="str">
        <f t="shared" si="3"/>
        <v>M-6</v>
      </c>
      <c r="S15" s="61" t="str">
        <f t="shared" si="0"/>
        <v>III</v>
      </c>
      <c r="T15" s="62" t="str">
        <f t="shared" si="4"/>
        <v>Mejorable</v>
      </c>
      <c r="U15" s="77"/>
      <c r="V15" s="49" t="str">
        <f>VLOOKUP(H15,Hoja1!A$2:G$445,6,0)</f>
        <v>ESTRÉS</v>
      </c>
      <c r="W15" s="63"/>
      <c r="X15" s="63"/>
      <c r="Y15" s="63"/>
      <c r="Z15" s="64"/>
      <c r="AA15" s="57" t="str">
        <f>VLOOKUP(H15,Hoja1!A$2:G$445,7,0)</f>
        <v>N/A</v>
      </c>
      <c r="AB15" s="78"/>
      <c r="AC15" s="80"/>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75" thickBot="1">
      <c r="A16" s="110"/>
      <c r="B16" s="110"/>
      <c r="C16" s="107"/>
      <c r="D16" s="108"/>
      <c r="E16" s="109"/>
      <c r="F16" s="109"/>
      <c r="G16" s="49" t="str">
        <f>VLOOKUP(H16,Hoja1!A$1:G$445,2,0)</f>
        <v>Forzadas, Prolongadas</v>
      </c>
      <c r="H16" s="50" t="s">
        <v>40</v>
      </c>
      <c r="I16" s="49" t="str">
        <f>VLOOKUP(H16,Hoja1!A$2:G$445,3,0)</f>
        <v xml:space="preserve">Lesiones osteomusculares, lesiones osteoarticulares
</v>
      </c>
      <c r="J16" s="58"/>
      <c r="K16" s="49" t="str">
        <f>VLOOKUP(H16,Hoja1!A$2:G$445,4,0)</f>
        <v>Inspecciones planeadas e inspecciones no planeadas, procedimientos de programas de seguridad y salud en el trabajo</v>
      </c>
      <c r="L16" s="49" t="str">
        <f>VLOOKUP(H16,Hoja1!A$2:G$445,5,0)</f>
        <v>PVE Biomecánico, programa pausas activas, exámenes periódicos, recomendaciones, control de posturas</v>
      </c>
      <c r="M16" s="58">
        <v>2</v>
      </c>
      <c r="N16" s="59">
        <v>3</v>
      </c>
      <c r="O16" s="59">
        <v>25</v>
      </c>
      <c r="P16" s="52">
        <f t="shared" si="1"/>
        <v>6</v>
      </c>
      <c r="Q16" s="52">
        <f t="shared" si="2"/>
        <v>150</v>
      </c>
      <c r="R16" s="60" t="str">
        <f t="shared" si="3"/>
        <v>M-6</v>
      </c>
      <c r="S16" s="61" t="str">
        <f t="shared" si="0"/>
        <v>II</v>
      </c>
      <c r="T16" s="62" t="str">
        <f t="shared" si="4"/>
        <v>No Aceptable o Aceptable Con Control Especifico</v>
      </c>
      <c r="U16" s="77"/>
      <c r="V16" s="49" t="str">
        <f>VLOOKUP(H16,Hoja1!A$2:G$445,6,0)</f>
        <v>Enfermedades Osteomusculares</v>
      </c>
      <c r="W16" s="63"/>
      <c r="X16" s="63"/>
      <c r="Y16" s="63"/>
      <c r="Z16" s="64"/>
      <c r="AA16" s="57" t="str">
        <f>VLOOKUP(H16,Hoja1!A$2:G$445,7,0)</f>
        <v>Prevención en lesiones osteomusculares, líderes de pausas activas</v>
      </c>
      <c r="AB16" s="63" t="s">
        <v>1212</v>
      </c>
      <c r="AC16" s="80"/>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39" thickBot="1">
      <c r="A17" s="110"/>
      <c r="B17" s="110"/>
      <c r="C17" s="107"/>
      <c r="D17" s="108"/>
      <c r="E17" s="109"/>
      <c r="F17" s="109"/>
      <c r="G17" s="49" t="str">
        <f>VLOOKUP(H17,Hoja1!A$1:G$445,2,0)</f>
        <v>Higiene Muscular</v>
      </c>
      <c r="H17" s="50" t="s">
        <v>483</v>
      </c>
      <c r="I17" s="49" t="str">
        <f>VLOOKUP(H17,Hoja1!A$2:G$445,3,0)</f>
        <v>Lesiones Musculoesqueléticas</v>
      </c>
      <c r="J17" s="58"/>
      <c r="K17" s="49" t="str">
        <f>VLOOKUP(H17,Hoja1!A$2:G$445,4,0)</f>
        <v>N/A</v>
      </c>
      <c r="L17" s="49" t="str">
        <f>VLOOKUP(H17,Hoja1!A$2:G$445,5,0)</f>
        <v>N/A</v>
      </c>
      <c r="M17" s="58">
        <v>2</v>
      </c>
      <c r="N17" s="59">
        <v>3</v>
      </c>
      <c r="O17" s="59">
        <v>10</v>
      </c>
      <c r="P17" s="52">
        <f t="shared" si="1"/>
        <v>6</v>
      </c>
      <c r="Q17" s="52">
        <f t="shared" si="2"/>
        <v>60</v>
      </c>
      <c r="R17" s="60" t="str">
        <f t="shared" si="3"/>
        <v>M-6</v>
      </c>
      <c r="S17" s="61" t="str">
        <f t="shared" si="0"/>
        <v>III</v>
      </c>
      <c r="T17" s="62" t="str">
        <f t="shared" si="4"/>
        <v>Mejorable</v>
      </c>
      <c r="U17" s="77"/>
      <c r="V17" s="49" t="str">
        <f>VLOOKUP(H17,Hoja1!A$2:G$445,6,0)</f>
        <v xml:space="preserve">Enfermedades Osteomusculares
</v>
      </c>
      <c r="W17" s="63"/>
      <c r="X17" s="63"/>
      <c r="Y17" s="63"/>
      <c r="Z17" s="64"/>
      <c r="AA17" s="57" t="str">
        <f>VLOOKUP(H17,Hoja1!A$2:G$445,7,0)</f>
        <v>Prevención en lesiones osteomusculares, líderes de pausas activas</v>
      </c>
      <c r="AB17" s="63" t="s">
        <v>1213</v>
      </c>
      <c r="AC17" s="80"/>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75" thickBot="1">
      <c r="A18" s="110"/>
      <c r="B18" s="110"/>
      <c r="C18" s="107"/>
      <c r="D18" s="108"/>
      <c r="E18" s="109"/>
      <c r="F18" s="109"/>
      <c r="G18" s="49" t="str">
        <f>VLOOKUP(H18,Hoja1!A$1:G$445,2,0)</f>
        <v>Atropellamiento, Envestir</v>
      </c>
      <c r="H18" s="50" t="s">
        <v>1187</v>
      </c>
      <c r="I18" s="49" t="str">
        <f>VLOOKUP(H18,Hoja1!A$2:G$445,3,0)</f>
        <v>Lesiones, pérdidas materiales, muerte</v>
      </c>
      <c r="J18" s="58"/>
      <c r="K18" s="49" t="str">
        <f>VLOOKUP(H18,Hoja1!A$2:G$445,4,0)</f>
        <v>Inspecciones planeadas e inspecciones no planeadas, procedimientos de programas de seguridad y salud en el trabajo</v>
      </c>
      <c r="L18" s="49" t="str">
        <f>VLOOKUP(H18,Hoja1!A$2:G$445,5,0)</f>
        <v>Programa de seguridad vial, señalización</v>
      </c>
      <c r="M18" s="58">
        <v>2</v>
      </c>
      <c r="N18" s="59">
        <v>2</v>
      </c>
      <c r="O18" s="59">
        <v>60</v>
      </c>
      <c r="P18" s="52">
        <f t="shared" si="1"/>
        <v>4</v>
      </c>
      <c r="Q18" s="52">
        <f t="shared" si="2"/>
        <v>240</v>
      </c>
      <c r="R18" s="60" t="str">
        <f t="shared" si="3"/>
        <v>B-4</v>
      </c>
      <c r="S18" s="61" t="str">
        <f t="shared" si="0"/>
        <v>II</v>
      </c>
      <c r="T18" s="62" t="str">
        <f t="shared" si="4"/>
        <v>No Aceptable o Aceptable Con Control Especifico</v>
      </c>
      <c r="U18" s="77"/>
      <c r="V18" s="49" t="str">
        <f>VLOOKUP(H18,Hoja1!A$2:G$445,6,0)</f>
        <v>Muerte</v>
      </c>
      <c r="W18" s="63"/>
      <c r="X18" s="63"/>
      <c r="Y18" s="63"/>
      <c r="Z18" s="64"/>
      <c r="AA18" s="57" t="str">
        <f>VLOOKUP(H18,Hoja1!A$2:G$445,7,0)</f>
        <v>Seguridad vial y manejo defensivo, aseguramiento de áreas de trabajo</v>
      </c>
      <c r="AB18" s="63" t="s">
        <v>1214</v>
      </c>
      <c r="AC18" s="80"/>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1.25" thickBot="1">
      <c r="A19" s="110"/>
      <c r="B19" s="110"/>
      <c r="C19" s="107"/>
      <c r="D19" s="108"/>
      <c r="E19" s="109"/>
      <c r="F19" s="109"/>
      <c r="G19" s="49" t="str">
        <f>VLOOKUP(H19,Hoja1!A$1:G$445,2,0)</f>
        <v>Superficies de trabajo irregulares o deslizantes</v>
      </c>
      <c r="H19" s="50" t="s">
        <v>597</v>
      </c>
      <c r="I19" s="49" t="str">
        <f>VLOOKUP(H19,Hoja1!A$2:G$445,3,0)</f>
        <v>Caidas del mismo nivel, fracturas, golpe con objetos, caídas de objetos, obstrucción de rutas de evacuación</v>
      </c>
      <c r="J19" s="58"/>
      <c r="K19" s="49" t="str">
        <f>VLOOKUP(H19,Hoja1!A$2:G$445,4,0)</f>
        <v>N/A</v>
      </c>
      <c r="L19" s="49" t="str">
        <f>VLOOKUP(H19,Hoja1!A$2:G$445,5,0)</f>
        <v>N/A</v>
      </c>
      <c r="M19" s="58">
        <v>2</v>
      </c>
      <c r="N19" s="59">
        <v>3</v>
      </c>
      <c r="O19" s="59">
        <v>25</v>
      </c>
      <c r="P19" s="52">
        <f t="shared" si="1"/>
        <v>6</v>
      </c>
      <c r="Q19" s="52">
        <f t="shared" si="2"/>
        <v>150</v>
      </c>
      <c r="R19" s="60" t="str">
        <f t="shared" si="3"/>
        <v>M-6</v>
      </c>
      <c r="S19" s="61" t="str">
        <f t="shared" si="0"/>
        <v>II</v>
      </c>
      <c r="T19" s="62" t="str">
        <f t="shared" si="4"/>
        <v>No Aceptable o Aceptable Con Control Especifico</v>
      </c>
      <c r="U19" s="77"/>
      <c r="V19" s="49" t="str">
        <f>VLOOKUP(H19,Hoja1!A$2:G$445,6,0)</f>
        <v>Caídas de distinto nivel</v>
      </c>
      <c r="W19" s="63"/>
      <c r="X19" s="63"/>
      <c r="Y19" s="63"/>
      <c r="Z19" s="64"/>
      <c r="AA19" s="57" t="str">
        <f>VLOOKUP(H19,Hoja1!A$2:G$445,7,0)</f>
        <v>Pautas Básicas en orden y aseo en el lugar de trabajo, actos y condiciones inseguras</v>
      </c>
      <c r="AB19" s="63" t="s">
        <v>1215</v>
      </c>
      <c r="AC19" s="80"/>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64.5" thickBot="1">
      <c r="A20" s="110"/>
      <c r="B20" s="110"/>
      <c r="C20" s="107"/>
      <c r="D20" s="108"/>
      <c r="E20" s="109"/>
      <c r="F20" s="109"/>
      <c r="G20" s="49" t="str">
        <f>VLOOKUP(H20,Hoja1!A$1:G$445,2,0)</f>
        <v>Atraco, golpiza, atentados y secuestrados</v>
      </c>
      <c r="H20" s="50" t="s">
        <v>57</v>
      </c>
      <c r="I20" s="49" t="str">
        <f>VLOOKUP(H20,Hoja1!A$2:G$445,3,0)</f>
        <v>Estrés, golpes, Secuestros</v>
      </c>
      <c r="J20" s="58"/>
      <c r="K20" s="49" t="str">
        <f>VLOOKUP(H20,Hoja1!A$2:G$445,4,0)</f>
        <v>Inspecciones planeadas e inspecciones no planeadas, procedimientos de programas de seguridad y salud en el trabajo</v>
      </c>
      <c r="L20" s="49" t="str">
        <f>VLOOKUP(H20,Hoja1!A$2:G$445,5,0)</f>
        <v xml:space="preserve">Uniformes Corporativos, Caquetas corporativas, Carnetización
</v>
      </c>
      <c r="M20" s="58">
        <v>2</v>
      </c>
      <c r="N20" s="59">
        <v>2</v>
      </c>
      <c r="O20" s="59">
        <v>60</v>
      </c>
      <c r="P20" s="52">
        <f t="shared" si="1"/>
        <v>4</v>
      </c>
      <c r="Q20" s="52">
        <f t="shared" si="2"/>
        <v>240</v>
      </c>
      <c r="R20" s="60" t="str">
        <f t="shared" si="3"/>
        <v>B-4</v>
      </c>
      <c r="S20" s="61" t="str">
        <f t="shared" si="0"/>
        <v>II</v>
      </c>
      <c r="T20" s="62" t="str">
        <f t="shared" si="4"/>
        <v>No Aceptable o Aceptable Con Control Especifico</v>
      </c>
      <c r="U20" s="77"/>
      <c r="V20" s="49" t="str">
        <f>VLOOKUP(H20,Hoja1!A$2:G$445,6,0)</f>
        <v>Secuestros</v>
      </c>
      <c r="W20" s="63"/>
      <c r="X20" s="63"/>
      <c r="Y20" s="63"/>
      <c r="Z20" s="64"/>
      <c r="AA20" s="57" t="str">
        <f>VLOOKUP(H20,Hoja1!A$2:G$445,7,0)</f>
        <v>N/A</v>
      </c>
      <c r="AB20" s="63" t="s">
        <v>1216</v>
      </c>
      <c r="AC20" s="80"/>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75" thickBot="1">
      <c r="A21" s="110"/>
      <c r="B21" s="110"/>
      <c r="C21" s="107"/>
      <c r="D21" s="108"/>
      <c r="E21" s="109"/>
      <c r="F21" s="109"/>
      <c r="G21" s="49" t="str">
        <f>VLOOKUP(H21,Hoja1!A$1:G$445,2,0)</f>
        <v>SISMOS, INCENDIOS, INUNDACIONES, TERREMOTOS, VENDAVALES, DERRUMBE</v>
      </c>
      <c r="H21" s="50" t="s">
        <v>62</v>
      </c>
      <c r="I21" s="49" t="str">
        <f>VLOOKUP(H21,Hoja1!A$2:G$445,3,0)</f>
        <v>SISMOS, INCENDIOS, INUNDACIONES, TERREMOTOS, VENDAVALES</v>
      </c>
      <c r="J21" s="58"/>
      <c r="K21" s="49" t="str">
        <f>VLOOKUP(H21,Hoja1!A$2:G$445,4,0)</f>
        <v>Inspecciones planeadas e inspecciones no planeadas, procedimientos de programas de seguridad y salud en el trabajo</v>
      </c>
      <c r="L21" s="49" t="str">
        <f>VLOOKUP(H21,Hoja1!A$2:G$445,5,0)</f>
        <v>BRIGADAS DE EMERGENCIAS</v>
      </c>
      <c r="M21" s="58">
        <v>2</v>
      </c>
      <c r="N21" s="59">
        <v>1</v>
      </c>
      <c r="O21" s="59">
        <v>100</v>
      </c>
      <c r="P21" s="52">
        <f t="shared" si="1"/>
        <v>2</v>
      </c>
      <c r="Q21" s="52">
        <f t="shared" si="2"/>
        <v>200</v>
      </c>
      <c r="R21" s="60" t="str">
        <f t="shared" si="3"/>
        <v>B-2</v>
      </c>
      <c r="S21" s="61" t="str">
        <f t="shared" si="0"/>
        <v>II</v>
      </c>
      <c r="T21" s="62" t="str">
        <f t="shared" si="4"/>
        <v>No Aceptable o Aceptable Con Control Especifico</v>
      </c>
      <c r="U21" s="78"/>
      <c r="V21" s="49" t="str">
        <f>VLOOKUP(H21,Hoja1!A$2:G$445,6,0)</f>
        <v>MUERTE</v>
      </c>
      <c r="W21" s="63"/>
      <c r="X21" s="63"/>
      <c r="Y21" s="63"/>
      <c r="Z21" s="64" t="s">
        <v>1218</v>
      </c>
      <c r="AA21" s="57" t="str">
        <f>VLOOKUP(H21,Hoja1!A$2:G$445,7,0)</f>
        <v>ENTRENAMIENTO DE LA BRIGADA; DIVULGACIÓN DE PLAN DE EMERGENCIA</v>
      </c>
      <c r="AB21" s="63" t="s">
        <v>1217</v>
      </c>
      <c r="AC21" s="81"/>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6.25" thickBot="1">
      <c r="A22" s="110"/>
      <c r="B22" s="110"/>
      <c r="C22" s="83" t="s">
        <v>1220</v>
      </c>
      <c r="D22" s="84" t="s">
        <v>1221</v>
      </c>
      <c r="E22" s="85" t="s">
        <v>1069</v>
      </c>
      <c r="F22" s="85" t="s">
        <v>1205</v>
      </c>
      <c r="G22" s="23" t="str">
        <f>VLOOKUP(H22,Hoja1!A$1:G$445,2,0)</f>
        <v>Bacterias</v>
      </c>
      <c r="H22" s="24" t="s">
        <v>113</v>
      </c>
      <c r="I22" s="23" t="str">
        <f>VLOOKUP(H22,Hoja1!A$2:G$445,3,0)</f>
        <v>Infecciones Bacterianas</v>
      </c>
      <c r="J22" s="18"/>
      <c r="K22" s="23" t="str">
        <f>VLOOKUP(H22,Hoja1!A$2:G$445,4,0)</f>
        <v>N/A</v>
      </c>
      <c r="L22" s="23" t="str">
        <f>VLOOKUP(H22,Hoja1!A$2:G$445,5,0)</f>
        <v>Vacunación</v>
      </c>
      <c r="M22" s="25">
        <v>2</v>
      </c>
      <c r="N22" s="26">
        <v>3</v>
      </c>
      <c r="O22" s="26">
        <v>10</v>
      </c>
      <c r="P22" s="26">
        <f t="shared" si="1"/>
        <v>6</v>
      </c>
      <c r="Q22" s="26">
        <f t="shared" si="2"/>
        <v>60</v>
      </c>
      <c r="R22" s="33" t="str">
        <f t="shared" si="3"/>
        <v>M-6</v>
      </c>
      <c r="S22" s="35" t="str">
        <f t="shared" si="0"/>
        <v>III</v>
      </c>
      <c r="T22" s="37" t="str">
        <f t="shared" si="4"/>
        <v>Mejorable</v>
      </c>
      <c r="U22" s="119">
        <v>1</v>
      </c>
      <c r="V22" s="23" t="str">
        <f>VLOOKUP(H22,Hoja1!A$2:G$445,6,0)</f>
        <v xml:space="preserve">Enfermedades Infectocontagiosas
</v>
      </c>
      <c r="W22" s="20"/>
      <c r="X22" s="20"/>
      <c r="Y22" s="20"/>
      <c r="Z22" s="17"/>
      <c r="AA22" s="22" t="str">
        <f>VLOOKUP(H22,Hoja1!A$2:G$445,7,0)</f>
        <v>Autocuidado</v>
      </c>
      <c r="AB22" s="120" t="s">
        <v>1209</v>
      </c>
      <c r="AC22" s="121" t="s">
        <v>1219</v>
      </c>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26.25" thickBot="1">
      <c r="A23" s="110"/>
      <c r="B23" s="110"/>
      <c r="C23" s="83"/>
      <c r="D23" s="84"/>
      <c r="E23" s="85"/>
      <c r="F23" s="85"/>
      <c r="G23" s="23" t="str">
        <f>VLOOKUP(H23,Hoja1!A$1:G$445,2,0)</f>
        <v>Virus</v>
      </c>
      <c r="H23" s="24" t="s">
        <v>122</v>
      </c>
      <c r="I23" s="23" t="str">
        <f>VLOOKUP(H23,Hoja1!A$2:G$445,3,0)</f>
        <v>Infecciones Virales</v>
      </c>
      <c r="J23" s="18"/>
      <c r="K23" s="23" t="str">
        <f>VLOOKUP(H23,Hoja1!A$2:G$445,4,0)</f>
        <v>N/A</v>
      </c>
      <c r="L23" s="23" t="str">
        <f>VLOOKUP(H23,Hoja1!A$2:G$445,5,0)</f>
        <v>Vacunación</v>
      </c>
      <c r="M23" s="18">
        <v>2</v>
      </c>
      <c r="N23" s="19">
        <v>3</v>
      </c>
      <c r="O23" s="19">
        <v>10</v>
      </c>
      <c r="P23" s="26">
        <f t="shared" si="1"/>
        <v>6</v>
      </c>
      <c r="Q23" s="26">
        <f t="shared" si="2"/>
        <v>60</v>
      </c>
      <c r="R23" s="33" t="str">
        <f t="shared" si="3"/>
        <v>M-6</v>
      </c>
      <c r="S23" s="35" t="str">
        <f t="shared" si="0"/>
        <v>III</v>
      </c>
      <c r="T23" s="37" t="str">
        <f t="shared" si="4"/>
        <v>Mejorable</v>
      </c>
      <c r="U23" s="87"/>
      <c r="V23" s="23" t="str">
        <f>VLOOKUP(H23,Hoja1!A$2:G$445,6,0)</f>
        <v xml:space="preserve">Enfermedades Infectocontagiosas
</v>
      </c>
      <c r="W23" s="20"/>
      <c r="X23" s="20"/>
      <c r="Y23" s="20"/>
      <c r="Z23" s="17"/>
      <c r="AA23" s="22" t="str">
        <f>VLOOKUP(H23,Hoja1!A$2:G$445,7,0)</f>
        <v>Autocuidado</v>
      </c>
      <c r="AB23" s="88"/>
      <c r="AC23" s="90"/>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36.75" customHeight="1" thickBot="1">
      <c r="A24" s="110"/>
      <c r="B24" s="110"/>
      <c r="C24" s="83"/>
      <c r="D24" s="84"/>
      <c r="E24" s="85"/>
      <c r="F24" s="85"/>
      <c r="G24" s="23" t="str">
        <f>VLOOKUP(H24,Hoja1!A$1:G$445,2,0)</f>
        <v>CONCENTRACIÓN EN ACTIVIDADES DE ALTO DESEMPEÑO MENTAL</v>
      </c>
      <c r="H24" s="24" t="s">
        <v>72</v>
      </c>
      <c r="I24" s="23" t="str">
        <f>VLOOKUP(H24,Hoja1!A$2:G$445,3,0)</f>
        <v>ESTRÉS, CEFALEA, IRRITABILIDAD</v>
      </c>
      <c r="J24" s="18"/>
      <c r="K24" s="23" t="str">
        <f>VLOOKUP(H24,Hoja1!A$2:G$445,4,0)</f>
        <v>N/A</v>
      </c>
      <c r="L24" s="23" t="str">
        <f>VLOOKUP(H24,Hoja1!A$2:G$445,5,0)</f>
        <v>PVE PSICOSOCIAL</v>
      </c>
      <c r="M24" s="18">
        <v>2</v>
      </c>
      <c r="N24" s="19">
        <v>3</v>
      </c>
      <c r="O24" s="19">
        <v>10</v>
      </c>
      <c r="P24" s="26">
        <f t="shared" si="1"/>
        <v>6</v>
      </c>
      <c r="Q24" s="26">
        <f t="shared" si="2"/>
        <v>60</v>
      </c>
      <c r="R24" s="33" t="str">
        <f t="shared" si="3"/>
        <v>M-6</v>
      </c>
      <c r="S24" s="35" t="str">
        <f t="shared" si="0"/>
        <v>III</v>
      </c>
      <c r="T24" s="37" t="str">
        <f t="shared" si="4"/>
        <v>Mejorable</v>
      </c>
      <c r="U24" s="87"/>
      <c r="V24" s="23" t="str">
        <f>VLOOKUP(H24,Hoja1!A$2:G$445,6,0)</f>
        <v>ESTRÉS</v>
      </c>
      <c r="W24" s="20"/>
      <c r="X24" s="20"/>
      <c r="Y24" s="20"/>
      <c r="Z24" s="17"/>
      <c r="AA24" s="22" t="str">
        <f>VLOOKUP(H24,Hoja1!A$2:G$445,7,0)</f>
        <v>N/A</v>
      </c>
      <c r="AB24" s="119" t="s">
        <v>1211</v>
      </c>
      <c r="AC24" s="90"/>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36.75" customHeight="1" thickBot="1">
      <c r="A25" s="110"/>
      <c r="B25" s="110"/>
      <c r="C25" s="83"/>
      <c r="D25" s="84"/>
      <c r="E25" s="85"/>
      <c r="F25" s="85"/>
      <c r="G25" s="23" t="str">
        <f>VLOOKUP(H25,Hoja1!A$1:G$445,2,0)</f>
        <v>NATURALEZA DE LA TAREA</v>
      </c>
      <c r="H25" s="24" t="s">
        <v>76</v>
      </c>
      <c r="I25" s="23" t="str">
        <f>VLOOKUP(H25,Hoja1!A$2:G$445,3,0)</f>
        <v>ESTRÉS,  TRANSTORNOS DEL SUEÑO</v>
      </c>
      <c r="J25" s="18"/>
      <c r="K25" s="23" t="str">
        <f>VLOOKUP(H25,Hoja1!A$2:G$445,4,0)</f>
        <v>N/A</v>
      </c>
      <c r="L25" s="23" t="str">
        <f>VLOOKUP(H25,Hoja1!A$2:G$445,5,0)</f>
        <v>PVE PSICOSOCIAL</v>
      </c>
      <c r="M25" s="18">
        <v>2</v>
      </c>
      <c r="N25" s="19">
        <v>3</v>
      </c>
      <c r="O25" s="19">
        <v>10</v>
      </c>
      <c r="P25" s="26">
        <f t="shared" si="1"/>
        <v>6</v>
      </c>
      <c r="Q25" s="26">
        <f t="shared" si="2"/>
        <v>60</v>
      </c>
      <c r="R25" s="33" t="str">
        <f t="shared" si="3"/>
        <v>M-6</v>
      </c>
      <c r="S25" s="35" t="str">
        <f t="shared" si="0"/>
        <v>III</v>
      </c>
      <c r="T25" s="37" t="str">
        <f t="shared" si="4"/>
        <v>Mejorable</v>
      </c>
      <c r="U25" s="87"/>
      <c r="V25" s="23" t="str">
        <f>VLOOKUP(H25,Hoja1!A$2:G$445,6,0)</f>
        <v>ESTRÉS</v>
      </c>
      <c r="W25" s="20"/>
      <c r="X25" s="20"/>
      <c r="Y25" s="20"/>
      <c r="Z25" s="17"/>
      <c r="AA25" s="22" t="str">
        <f>VLOOKUP(H25,Hoja1!A$2:G$445,7,0)</f>
        <v>N/A</v>
      </c>
      <c r="AB25" s="88"/>
      <c r="AC25" s="90"/>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7" customHeight="1" thickBot="1">
      <c r="A26" s="110"/>
      <c r="B26" s="110"/>
      <c r="C26" s="83"/>
      <c r="D26" s="84"/>
      <c r="E26" s="85"/>
      <c r="F26" s="85"/>
      <c r="G26" s="23" t="str">
        <f>VLOOKUP(H26,Hoja1!A$1:G$445,2,0)</f>
        <v>Forzadas, Prolongadas</v>
      </c>
      <c r="H26" s="24" t="s">
        <v>40</v>
      </c>
      <c r="I26" s="23" t="str">
        <f>VLOOKUP(H26,Hoja1!A$2:G$445,3,0)</f>
        <v xml:space="preserve">Lesiones osteomusculares, lesiones osteoarticulares
</v>
      </c>
      <c r="J26" s="18"/>
      <c r="K26" s="23" t="str">
        <f>VLOOKUP(H26,Hoja1!A$2:G$445,4,0)</f>
        <v>Inspecciones planeadas e inspecciones no planeadas, procedimientos de programas de seguridad y salud en el trabajo</v>
      </c>
      <c r="L26" s="23" t="str">
        <f>VLOOKUP(H26,Hoja1!A$2:G$445,5,0)</f>
        <v>PVE Biomecánico, programa pausas activas, exámenes periódicos, recomendaciones, control de posturas</v>
      </c>
      <c r="M26" s="18">
        <v>2</v>
      </c>
      <c r="N26" s="19">
        <v>3</v>
      </c>
      <c r="O26" s="19">
        <v>25</v>
      </c>
      <c r="P26" s="26">
        <f t="shared" si="1"/>
        <v>6</v>
      </c>
      <c r="Q26" s="26">
        <f t="shared" si="2"/>
        <v>150</v>
      </c>
      <c r="R26" s="33" t="str">
        <f t="shared" si="3"/>
        <v>M-6</v>
      </c>
      <c r="S26" s="35" t="str">
        <f t="shared" si="0"/>
        <v>II</v>
      </c>
      <c r="T26" s="37" t="str">
        <f t="shared" si="4"/>
        <v>No Aceptable o Aceptable Con Control Especifico</v>
      </c>
      <c r="U26" s="87"/>
      <c r="V26" s="23" t="str">
        <f>VLOOKUP(H26,Hoja1!A$2:G$445,6,0)</f>
        <v>Enfermedades Osteomusculares</v>
      </c>
      <c r="W26" s="20"/>
      <c r="X26" s="20"/>
      <c r="Y26" s="20"/>
      <c r="Z26" s="17"/>
      <c r="AA26" s="22" t="str">
        <f>VLOOKUP(H26,Hoja1!A$2:G$445,7,0)</f>
        <v>Prevención en lesiones osteomusculares, líderes de pausas activas</v>
      </c>
      <c r="AB26" s="20" t="s">
        <v>1212</v>
      </c>
      <c r="AC26" s="90"/>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45.75" customHeight="1" thickBot="1">
      <c r="A27" s="110"/>
      <c r="B27" s="110"/>
      <c r="C27" s="83"/>
      <c r="D27" s="84"/>
      <c r="E27" s="85"/>
      <c r="F27" s="85"/>
      <c r="G27" s="23" t="str">
        <f>VLOOKUP(H27,Hoja1!A$1:G$445,2,0)</f>
        <v>Higiene Muscular</v>
      </c>
      <c r="H27" s="24" t="s">
        <v>483</v>
      </c>
      <c r="I27" s="23" t="str">
        <f>VLOOKUP(H27,Hoja1!A$2:G$445,3,0)</f>
        <v>Lesiones Musculoesqueléticas</v>
      </c>
      <c r="J27" s="18"/>
      <c r="K27" s="23" t="str">
        <f>VLOOKUP(H27,Hoja1!A$2:G$445,4,0)</f>
        <v>N/A</v>
      </c>
      <c r="L27" s="23" t="str">
        <f>VLOOKUP(H27,Hoja1!A$2:G$445,5,0)</f>
        <v>N/A</v>
      </c>
      <c r="M27" s="18">
        <v>2</v>
      </c>
      <c r="N27" s="19">
        <v>3</v>
      </c>
      <c r="O27" s="19">
        <v>10</v>
      </c>
      <c r="P27" s="26">
        <f t="shared" si="1"/>
        <v>6</v>
      </c>
      <c r="Q27" s="26">
        <f t="shared" si="2"/>
        <v>60</v>
      </c>
      <c r="R27" s="33" t="str">
        <f t="shared" si="3"/>
        <v>M-6</v>
      </c>
      <c r="S27" s="35" t="str">
        <f t="shared" si="0"/>
        <v>III</v>
      </c>
      <c r="T27" s="37" t="str">
        <f t="shared" si="4"/>
        <v>Mejorable</v>
      </c>
      <c r="U27" s="87"/>
      <c r="V27" s="23" t="str">
        <f>VLOOKUP(H27,Hoja1!A$2:G$445,6,0)</f>
        <v xml:space="preserve">Enfermedades Osteomusculares
</v>
      </c>
      <c r="W27" s="20"/>
      <c r="X27" s="20"/>
      <c r="Y27" s="20"/>
      <c r="Z27" s="17"/>
      <c r="AA27" s="22" t="str">
        <f>VLOOKUP(H27,Hoja1!A$2:G$445,7,0)</f>
        <v>Prevención en lesiones osteomusculares, líderes de pausas activas</v>
      </c>
      <c r="AB27" s="20" t="s">
        <v>1213</v>
      </c>
      <c r="AC27" s="90"/>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1.25" thickBot="1">
      <c r="A28" s="110"/>
      <c r="B28" s="110"/>
      <c r="C28" s="83"/>
      <c r="D28" s="84"/>
      <c r="E28" s="85"/>
      <c r="F28" s="85"/>
      <c r="G28" s="23" t="str">
        <f>VLOOKUP(H28,Hoja1!A$1:G$445,2,0)</f>
        <v>Superficies de trabajo irregulares o deslizantes</v>
      </c>
      <c r="H28" s="24" t="s">
        <v>597</v>
      </c>
      <c r="I28" s="23" t="str">
        <f>VLOOKUP(H28,Hoja1!A$2:G$445,3,0)</f>
        <v>Caidas del mismo nivel, fracturas, golpe con objetos, caídas de objetos, obstrucción de rutas de evacuación</v>
      </c>
      <c r="J28" s="18"/>
      <c r="K28" s="23" t="str">
        <f>VLOOKUP(H28,Hoja1!A$2:G$445,4,0)</f>
        <v>N/A</v>
      </c>
      <c r="L28" s="23" t="str">
        <f>VLOOKUP(H28,Hoja1!A$2:G$445,5,0)</f>
        <v>N/A</v>
      </c>
      <c r="M28" s="18">
        <v>2</v>
      </c>
      <c r="N28" s="19">
        <v>3</v>
      </c>
      <c r="O28" s="19">
        <v>25</v>
      </c>
      <c r="P28" s="26">
        <f t="shared" si="1"/>
        <v>6</v>
      </c>
      <c r="Q28" s="26">
        <f t="shared" si="2"/>
        <v>150</v>
      </c>
      <c r="R28" s="33" t="str">
        <f t="shared" si="3"/>
        <v>M-6</v>
      </c>
      <c r="S28" s="35" t="str">
        <f t="shared" si="0"/>
        <v>II</v>
      </c>
      <c r="T28" s="37" t="str">
        <f t="shared" si="4"/>
        <v>No Aceptable o Aceptable Con Control Especifico</v>
      </c>
      <c r="U28" s="87"/>
      <c r="V28" s="23" t="str">
        <f>VLOOKUP(H28,Hoja1!A$2:G$445,6,0)</f>
        <v>Caídas de distinto nivel</v>
      </c>
      <c r="W28" s="20"/>
      <c r="X28" s="20"/>
      <c r="Y28" s="20"/>
      <c r="Z28" s="17"/>
      <c r="AA28" s="22" t="str">
        <f>VLOOKUP(H28,Hoja1!A$2:G$445,7,0)</f>
        <v>Pautas Básicas en orden y aseo en el lugar de trabajo, actos y condiciones inseguras</v>
      </c>
      <c r="AB28" s="20" t="s">
        <v>1215</v>
      </c>
      <c r="AC28" s="90"/>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110"/>
      <c r="B29" s="110"/>
      <c r="C29" s="83"/>
      <c r="D29" s="84"/>
      <c r="E29" s="85"/>
      <c r="F29" s="85"/>
      <c r="G29" s="23" t="str">
        <f>VLOOKUP(H29,Hoja1!A$1:G$445,2,0)</f>
        <v>SISMOS, INCENDIOS, INUNDACIONES, TERREMOTOS, VENDAVALES, DERRUMBE</v>
      </c>
      <c r="H29" s="24" t="s">
        <v>62</v>
      </c>
      <c r="I29" s="23" t="str">
        <f>VLOOKUP(H29,Hoja1!A$2:G$445,3,0)</f>
        <v>SISMOS, INCENDIOS, INUNDACIONES, TERREMOTOS, VENDAVALES</v>
      </c>
      <c r="J29" s="18"/>
      <c r="K29" s="23" t="str">
        <f>VLOOKUP(H29,Hoja1!A$2:G$445,4,0)</f>
        <v>Inspecciones planeadas e inspecciones no planeadas, procedimientos de programas de seguridad y salud en el trabajo</v>
      </c>
      <c r="L29" s="23" t="str">
        <f>VLOOKUP(H29,Hoja1!A$2:G$445,5,0)</f>
        <v>BRIGADAS DE EMERGENCIAS</v>
      </c>
      <c r="M29" s="18">
        <v>2</v>
      </c>
      <c r="N29" s="19">
        <v>1</v>
      </c>
      <c r="O29" s="19">
        <v>100</v>
      </c>
      <c r="P29" s="26">
        <f t="shared" si="1"/>
        <v>2</v>
      </c>
      <c r="Q29" s="26">
        <f t="shared" si="2"/>
        <v>200</v>
      </c>
      <c r="R29" s="33" t="str">
        <f t="shared" si="3"/>
        <v>B-2</v>
      </c>
      <c r="S29" s="35" t="str">
        <f t="shared" si="0"/>
        <v>II</v>
      </c>
      <c r="T29" s="37" t="str">
        <f t="shared" si="4"/>
        <v>No Aceptable o Aceptable Con Control Especifico</v>
      </c>
      <c r="U29" s="88"/>
      <c r="V29" s="23" t="str">
        <f>VLOOKUP(H29,Hoja1!A$2:G$445,6,0)</f>
        <v>MUERTE</v>
      </c>
      <c r="W29" s="20"/>
      <c r="X29" s="20"/>
      <c r="Y29" s="20"/>
      <c r="Z29" s="17" t="s">
        <v>1218</v>
      </c>
      <c r="AA29" s="22" t="str">
        <f>VLOOKUP(H29,Hoja1!A$2:G$445,7,0)</f>
        <v>ENTRENAMIENTO DE LA BRIGADA; DIVULGACIÓN DE PLAN DE EMERGENCIA</v>
      </c>
      <c r="AB29" s="20" t="s">
        <v>1217</v>
      </c>
      <c r="AC29" s="9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26.25" thickBot="1">
      <c r="A30" s="110"/>
      <c r="B30" s="110"/>
      <c r="C30" s="107" t="s">
        <v>1104</v>
      </c>
      <c r="D30" s="108" t="s">
        <v>1103</v>
      </c>
      <c r="E30" s="109" t="s">
        <v>1071</v>
      </c>
      <c r="F30" s="109" t="s">
        <v>1205</v>
      </c>
      <c r="G30" s="65" t="str">
        <f>VLOOKUP(H30,Hoja1!A$1:G$445,2,0)</f>
        <v>Bacterias</v>
      </c>
      <c r="H30" s="50" t="s">
        <v>113</v>
      </c>
      <c r="I30" s="65" t="str">
        <f>VLOOKUP(H30,Hoja1!A$2:G$445,3,0)</f>
        <v>Infecciones Bacterianas</v>
      </c>
      <c r="J30" s="66"/>
      <c r="K30" s="65" t="str">
        <f>VLOOKUP(H30,Hoja1!A$2:G$445,4,0)</f>
        <v>N/A</v>
      </c>
      <c r="L30" s="65" t="str">
        <f>VLOOKUP(H30,Hoja1!A$2:G$445,5,0)</f>
        <v>Vacunación</v>
      </c>
      <c r="M30" s="66">
        <v>2</v>
      </c>
      <c r="N30" s="52">
        <v>3</v>
      </c>
      <c r="O30" s="52">
        <v>10</v>
      </c>
      <c r="P30" s="52">
        <f>M30*N30</f>
        <v>6</v>
      </c>
      <c r="Q30" s="52">
        <f>O30*P30</f>
        <v>60</v>
      </c>
      <c r="R30" s="53" t="str">
        <f>IF(P30=40,"MA-40",IF(P30=30,"MA-30",IF(P30=20,"A-20",IF(P30=10,"A-10",IF(P30=24,"MA-24",IF(P30=18,"A-18",IF(P30=12,"A-12",IF(P30=6,"M-6",IF(P30=8,"M-8",IF(P30=6,"M-6",IF(P30=4,"B-4",IF(P30=2,"B-2",))))))))))))</f>
        <v>M-6</v>
      </c>
      <c r="S30" s="54" t="str">
        <f aca="true" t="shared" si="5" ref="S30:S40">IF(Q30&lt;=20,"IV",IF(Q30&lt;=120,"III",IF(Q30&lt;=500,"II",IF(Q30&lt;=4000,"I"))))</f>
        <v>III</v>
      </c>
      <c r="T30" s="55" t="str">
        <f>IF(S30=0,"",IF(S30="IV","Aceptable",IF(S30="III","Mejorable",IF(S30="II","No Aceptable o Aceptable Con Control Especifico",IF(S30="I","No Aceptable","")))))</f>
        <v>Mejorable</v>
      </c>
      <c r="U30" s="76">
        <v>1</v>
      </c>
      <c r="V30" s="65" t="str">
        <f>VLOOKUP(H30,Hoja1!A$2:G$445,6,0)</f>
        <v xml:space="preserve">Enfermedades Infectocontagiosas
</v>
      </c>
      <c r="W30" s="56"/>
      <c r="X30" s="56"/>
      <c r="Y30" s="56"/>
      <c r="Z30" s="57"/>
      <c r="AA30" s="57" t="str">
        <f>VLOOKUP(H30,Hoja1!A$2:G$445,7,0)</f>
        <v>Autocuidado</v>
      </c>
      <c r="AB30" s="76" t="s">
        <v>1209</v>
      </c>
      <c r="AC30" s="79" t="s">
        <v>1219</v>
      </c>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26.25" thickBot="1">
      <c r="A31" s="110"/>
      <c r="B31" s="110"/>
      <c r="C31" s="107"/>
      <c r="D31" s="108"/>
      <c r="E31" s="109"/>
      <c r="F31" s="109"/>
      <c r="G31" s="65" t="str">
        <f>VLOOKUP(H31,Hoja1!A$1:G$445,2,0)</f>
        <v>Virus</v>
      </c>
      <c r="H31" s="50" t="s">
        <v>122</v>
      </c>
      <c r="I31" s="65" t="str">
        <f>VLOOKUP(H31,Hoja1!A$2:G$445,3,0)</f>
        <v>Infecciones Virales</v>
      </c>
      <c r="J31" s="58"/>
      <c r="K31" s="65" t="str">
        <f>VLOOKUP(H31,Hoja1!A$2:G$445,4,0)</f>
        <v>N/A</v>
      </c>
      <c r="L31" s="65" t="str">
        <f>VLOOKUP(H31,Hoja1!A$2:G$445,5,0)</f>
        <v>Vacunación</v>
      </c>
      <c r="M31" s="58">
        <v>2</v>
      </c>
      <c r="N31" s="59">
        <v>3</v>
      </c>
      <c r="O31" s="59">
        <v>10</v>
      </c>
      <c r="P31" s="52">
        <f aca="true" t="shared" si="6" ref="P31:P40">M31*N31</f>
        <v>6</v>
      </c>
      <c r="Q31" s="52">
        <f aca="true" t="shared" si="7" ref="Q31:Q40">O31*P31</f>
        <v>60</v>
      </c>
      <c r="R31" s="60" t="str">
        <f aca="true" t="shared" si="8" ref="R31:R40">IF(P31=40,"MA-40",IF(P31=30,"MA-30",IF(P31=20,"A-20",IF(P31=10,"A-10",IF(P31=24,"MA-24",IF(P31=18,"A-18",IF(P31=12,"A-12",IF(P31=6,"M-6",IF(P31=8,"M-8",IF(P31=6,"M-6",IF(P31=4,"B-4",IF(P31=2,"B-2",))))))))))))</f>
        <v>M-6</v>
      </c>
      <c r="S31" s="61" t="str">
        <f t="shared" si="5"/>
        <v>III</v>
      </c>
      <c r="T31" s="62" t="str">
        <f aca="true" t="shared" si="9" ref="T31:T40">IF(S31=0,"",IF(S31="IV","Aceptable",IF(S31="III","Mejorable",IF(S31="II","No Aceptable o Aceptable Con Control Especifico",IF(S31="I","No Aceptable","")))))</f>
        <v>Mejorable</v>
      </c>
      <c r="U31" s="77"/>
      <c r="V31" s="65" t="str">
        <f>VLOOKUP(H31,Hoja1!A$2:G$445,6,0)</f>
        <v xml:space="preserve">Enfermedades Infectocontagiosas
</v>
      </c>
      <c r="W31" s="63"/>
      <c r="X31" s="63"/>
      <c r="Y31" s="63"/>
      <c r="Z31" s="64"/>
      <c r="AA31" s="57" t="str">
        <f>VLOOKUP(H31,Hoja1!A$2:G$445,7,0)</f>
        <v>Autocuidado</v>
      </c>
      <c r="AB31" s="78"/>
      <c r="AC31" s="80"/>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75" thickBot="1">
      <c r="A32" s="110"/>
      <c r="B32" s="110"/>
      <c r="C32" s="107"/>
      <c r="D32" s="108"/>
      <c r="E32" s="109"/>
      <c r="F32" s="109"/>
      <c r="G32" s="65" t="str">
        <f>VLOOKUP(H32,Hoja1!A$1:G$445,2,0)</f>
        <v>INFRAROJA, ULTRAVIOLETA, VISIBLE, RADIOFRECUENCIA, MICROONDAS, LASER</v>
      </c>
      <c r="H32" s="50" t="s">
        <v>67</v>
      </c>
      <c r="I32" s="65" t="str">
        <f>VLOOKUP(H32,Hoja1!A$2:G$445,3,0)</f>
        <v>CÁNCER, LESIONES DÉRMICAS Y OCULARES</v>
      </c>
      <c r="J32" s="58"/>
      <c r="K32" s="65" t="str">
        <f>VLOOKUP(H32,Hoja1!A$2:G$445,4,0)</f>
        <v>Inspecciones planeadas e inspecciones no planeadas, procedimientos de programas de seguridad y salud en el trabajo</v>
      </c>
      <c r="L32" s="65" t="str">
        <f>VLOOKUP(H32,Hoja1!A$2:G$445,5,0)</f>
        <v>PROGRAMA BLOQUEADOR SOLAR</v>
      </c>
      <c r="M32" s="58">
        <v>2</v>
      </c>
      <c r="N32" s="59">
        <v>2</v>
      </c>
      <c r="O32" s="59">
        <v>10</v>
      </c>
      <c r="P32" s="52">
        <f t="shared" si="6"/>
        <v>4</v>
      </c>
      <c r="Q32" s="52">
        <f t="shared" si="7"/>
        <v>40</v>
      </c>
      <c r="R32" s="60" t="str">
        <f t="shared" si="8"/>
        <v>B-4</v>
      </c>
      <c r="S32" s="61" t="str">
        <f t="shared" si="5"/>
        <v>III</v>
      </c>
      <c r="T32" s="62" t="str">
        <f t="shared" si="9"/>
        <v>Mejorable</v>
      </c>
      <c r="U32" s="77"/>
      <c r="V32" s="65" t="str">
        <f>VLOOKUP(H32,Hoja1!A$2:G$445,6,0)</f>
        <v>CÁNCER</v>
      </c>
      <c r="W32" s="63"/>
      <c r="X32" s="63"/>
      <c r="Y32" s="63"/>
      <c r="Z32" s="64"/>
      <c r="AA32" s="57" t="str">
        <f>VLOOKUP(H32,Hoja1!A$2:G$445,7,0)</f>
        <v>N/A</v>
      </c>
      <c r="AB32" s="63" t="s">
        <v>1210</v>
      </c>
      <c r="AC32" s="80"/>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37.5" customHeight="1" thickBot="1">
      <c r="A33" s="110"/>
      <c r="B33" s="110"/>
      <c r="C33" s="107"/>
      <c r="D33" s="108"/>
      <c r="E33" s="109"/>
      <c r="F33" s="109"/>
      <c r="G33" s="65" t="str">
        <f>VLOOKUP(H33,Hoja1!A$1:G$445,2,0)</f>
        <v>CONCENTRACIÓN EN ACTIVIDADES DE ALTO DESEMPEÑO MENTAL</v>
      </c>
      <c r="H33" s="50" t="s">
        <v>72</v>
      </c>
      <c r="I33" s="65" t="str">
        <f>VLOOKUP(H33,Hoja1!A$2:G$445,3,0)</f>
        <v>ESTRÉS, CEFALEA, IRRITABILIDAD</v>
      </c>
      <c r="J33" s="58"/>
      <c r="K33" s="65" t="str">
        <f>VLOOKUP(H33,Hoja1!A$2:G$445,4,0)</f>
        <v>N/A</v>
      </c>
      <c r="L33" s="65" t="str">
        <f>VLOOKUP(H33,Hoja1!A$2:G$445,5,0)</f>
        <v>PVE PSICOSOCIAL</v>
      </c>
      <c r="M33" s="58">
        <v>2</v>
      </c>
      <c r="N33" s="59">
        <v>3</v>
      </c>
      <c r="O33" s="59">
        <v>10</v>
      </c>
      <c r="P33" s="52">
        <f t="shared" si="6"/>
        <v>6</v>
      </c>
      <c r="Q33" s="52">
        <f t="shared" si="7"/>
        <v>60</v>
      </c>
      <c r="R33" s="60" t="str">
        <f t="shared" si="8"/>
        <v>M-6</v>
      </c>
      <c r="S33" s="61" t="str">
        <f t="shared" si="5"/>
        <v>III</v>
      </c>
      <c r="T33" s="62" t="str">
        <f t="shared" si="9"/>
        <v>Mejorable</v>
      </c>
      <c r="U33" s="77"/>
      <c r="V33" s="65" t="str">
        <f>VLOOKUP(H33,Hoja1!A$2:G$445,6,0)</f>
        <v>ESTRÉS</v>
      </c>
      <c r="W33" s="63"/>
      <c r="X33" s="63"/>
      <c r="Y33" s="63"/>
      <c r="Z33" s="64"/>
      <c r="AA33" s="57" t="str">
        <f>VLOOKUP(H33,Hoja1!A$2:G$445,7,0)</f>
        <v>N/A</v>
      </c>
      <c r="AB33" s="118" t="s">
        <v>1211</v>
      </c>
      <c r="AC33" s="80"/>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37.5" customHeight="1" thickBot="1">
      <c r="A34" s="110"/>
      <c r="B34" s="110"/>
      <c r="C34" s="107"/>
      <c r="D34" s="108"/>
      <c r="E34" s="109"/>
      <c r="F34" s="109"/>
      <c r="G34" s="65" t="str">
        <f>VLOOKUP(H34,Hoja1!A$1:G$445,2,0)</f>
        <v>NATURALEZA DE LA TAREA</v>
      </c>
      <c r="H34" s="50" t="s">
        <v>76</v>
      </c>
      <c r="I34" s="65" t="str">
        <f>VLOOKUP(H34,Hoja1!A$2:G$445,3,0)</f>
        <v>ESTRÉS,  TRANSTORNOS DEL SUEÑO</v>
      </c>
      <c r="J34" s="58"/>
      <c r="K34" s="65" t="str">
        <f>VLOOKUP(H34,Hoja1!A$2:G$445,4,0)</f>
        <v>N/A</v>
      </c>
      <c r="L34" s="65" t="str">
        <f>VLOOKUP(H34,Hoja1!A$2:G$445,5,0)</f>
        <v>PVE PSICOSOCIAL</v>
      </c>
      <c r="M34" s="58">
        <v>2</v>
      </c>
      <c r="N34" s="59">
        <v>3</v>
      </c>
      <c r="O34" s="59">
        <v>10</v>
      </c>
      <c r="P34" s="52">
        <f t="shared" si="6"/>
        <v>6</v>
      </c>
      <c r="Q34" s="52">
        <f t="shared" si="7"/>
        <v>60</v>
      </c>
      <c r="R34" s="60" t="str">
        <f t="shared" si="8"/>
        <v>M-6</v>
      </c>
      <c r="S34" s="61" t="str">
        <f t="shared" si="5"/>
        <v>III</v>
      </c>
      <c r="T34" s="62" t="str">
        <f t="shared" si="9"/>
        <v>Mejorable</v>
      </c>
      <c r="U34" s="77"/>
      <c r="V34" s="65" t="str">
        <f>VLOOKUP(H34,Hoja1!A$2:G$445,6,0)</f>
        <v>ESTRÉS</v>
      </c>
      <c r="W34" s="63"/>
      <c r="X34" s="63"/>
      <c r="Y34" s="63"/>
      <c r="Z34" s="64"/>
      <c r="AA34" s="57" t="str">
        <f>VLOOKUP(H34,Hoja1!A$2:G$445,7,0)</f>
        <v>N/A</v>
      </c>
      <c r="AB34" s="78"/>
      <c r="AC34" s="80"/>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75" thickBot="1">
      <c r="A35" s="110"/>
      <c r="B35" s="110"/>
      <c r="C35" s="107"/>
      <c r="D35" s="108"/>
      <c r="E35" s="109"/>
      <c r="F35" s="109"/>
      <c r="G35" s="65" t="str">
        <f>VLOOKUP(H35,Hoja1!A$1:G$445,2,0)</f>
        <v>Forzadas, Prolongadas</v>
      </c>
      <c r="H35" s="50" t="s">
        <v>40</v>
      </c>
      <c r="I35" s="65" t="str">
        <f>VLOOKUP(H35,Hoja1!A$2:G$445,3,0)</f>
        <v xml:space="preserve">Lesiones osteomusculares, lesiones osteoarticulares
</v>
      </c>
      <c r="J35" s="58"/>
      <c r="K35" s="65" t="str">
        <f>VLOOKUP(H35,Hoja1!A$2:G$445,4,0)</f>
        <v>Inspecciones planeadas e inspecciones no planeadas, procedimientos de programas de seguridad y salud en el trabajo</v>
      </c>
      <c r="L35" s="65" t="str">
        <f>VLOOKUP(H35,Hoja1!A$2:G$445,5,0)</f>
        <v>PVE Biomecánico, programa pausas activas, exámenes periódicos, recomendaciones, control de posturas</v>
      </c>
      <c r="M35" s="58">
        <v>2</v>
      </c>
      <c r="N35" s="59">
        <v>3</v>
      </c>
      <c r="O35" s="59">
        <v>25</v>
      </c>
      <c r="P35" s="52">
        <f t="shared" si="6"/>
        <v>6</v>
      </c>
      <c r="Q35" s="52">
        <f t="shared" si="7"/>
        <v>150</v>
      </c>
      <c r="R35" s="60" t="str">
        <f t="shared" si="8"/>
        <v>M-6</v>
      </c>
      <c r="S35" s="61" t="str">
        <f t="shared" si="5"/>
        <v>II</v>
      </c>
      <c r="T35" s="62" t="str">
        <f t="shared" si="9"/>
        <v>No Aceptable o Aceptable Con Control Especifico</v>
      </c>
      <c r="U35" s="77"/>
      <c r="V35" s="65" t="str">
        <f>VLOOKUP(H35,Hoja1!A$2:G$445,6,0)</f>
        <v>Enfermedades Osteomusculares</v>
      </c>
      <c r="W35" s="63"/>
      <c r="X35" s="63"/>
      <c r="Y35" s="63"/>
      <c r="Z35" s="64"/>
      <c r="AA35" s="57" t="str">
        <f>VLOOKUP(H35,Hoja1!A$2:G$445,7,0)</f>
        <v>Prevención en lesiones osteomusculares, líderes de pausas activas</v>
      </c>
      <c r="AB35" s="63" t="s">
        <v>1212</v>
      </c>
      <c r="AC35" s="80"/>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39" thickBot="1">
      <c r="A36" s="110"/>
      <c r="B36" s="110"/>
      <c r="C36" s="107"/>
      <c r="D36" s="108"/>
      <c r="E36" s="109"/>
      <c r="F36" s="109"/>
      <c r="G36" s="65" t="str">
        <f>VLOOKUP(H36,Hoja1!A$1:G$445,2,0)</f>
        <v>Higiene Muscular</v>
      </c>
      <c r="H36" s="50" t="s">
        <v>483</v>
      </c>
      <c r="I36" s="65" t="str">
        <f>VLOOKUP(H36,Hoja1!A$2:G$445,3,0)</f>
        <v>Lesiones Musculoesqueléticas</v>
      </c>
      <c r="J36" s="58"/>
      <c r="K36" s="65" t="str">
        <f>VLOOKUP(H36,Hoja1!A$2:G$445,4,0)</f>
        <v>N/A</v>
      </c>
      <c r="L36" s="65" t="str">
        <f>VLOOKUP(H36,Hoja1!A$2:G$445,5,0)</f>
        <v>N/A</v>
      </c>
      <c r="M36" s="58">
        <v>2</v>
      </c>
      <c r="N36" s="59">
        <v>3</v>
      </c>
      <c r="O36" s="59">
        <v>10</v>
      </c>
      <c r="P36" s="52">
        <f t="shared" si="6"/>
        <v>6</v>
      </c>
      <c r="Q36" s="52">
        <f t="shared" si="7"/>
        <v>60</v>
      </c>
      <c r="R36" s="60" t="str">
        <f t="shared" si="8"/>
        <v>M-6</v>
      </c>
      <c r="S36" s="61" t="str">
        <f t="shared" si="5"/>
        <v>III</v>
      </c>
      <c r="T36" s="62" t="str">
        <f t="shared" si="9"/>
        <v>Mejorable</v>
      </c>
      <c r="U36" s="77"/>
      <c r="V36" s="65" t="str">
        <f>VLOOKUP(H36,Hoja1!A$2:G$445,6,0)</f>
        <v xml:space="preserve">Enfermedades Osteomusculares
</v>
      </c>
      <c r="W36" s="63"/>
      <c r="X36" s="63"/>
      <c r="Y36" s="63"/>
      <c r="Z36" s="64"/>
      <c r="AA36" s="57" t="str">
        <f>VLOOKUP(H36,Hoja1!A$2:G$445,7,0)</f>
        <v>Prevención en lesiones osteomusculares, líderes de pausas activas</v>
      </c>
      <c r="AB36" s="63" t="s">
        <v>1213</v>
      </c>
      <c r="AC36" s="80"/>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75" thickBot="1">
      <c r="A37" s="110"/>
      <c r="B37" s="110"/>
      <c r="C37" s="107"/>
      <c r="D37" s="108"/>
      <c r="E37" s="109"/>
      <c r="F37" s="109"/>
      <c r="G37" s="65" t="str">
        <f>VLOOKUP(H37,Hoja1!A$1:G$445,2,0)</f>
        <v>Atropellamiento, Envestir</v>
      </c>
      <c r="H37" s="50" t="s">
        <v>1187</v>
      </c>
      <c r="I37" s="65" t="str">
        <f>VLOOKUP(H37,Hoja1!A$2:G$445,3,0)</f>
        <v>Lesiones, pérdidas materiales, muerte</v>
      </c>
      <c r="J37" s="58"/>
      <c r="K37" s="65" t="str">
        <f>VLOOKUP(H37,Hoja1!A$2:G$445,4,0)</f>
        <v>Inspecciones planeadas e inspecciones no planeadas, procedimientos de programas de seguridad y salud en el trabajo</v>
      </c>
      <c r="L37" s="65" t="str">
        <f>VLOOKUP(H37,Hoja1!A$2:G$445,5,0)</f>
        <v>Programa de seguridad vial, señalización</v>
      </c>
      <c r="M37" s="58">
        <v>2</v>
      </c>
      <c r="N37" s="59">
        <v>2</v>
      </c>
      <c r="O37" s="59">
        <v>60</v>
      </c>
      <c r="P37" s="52">
        <f t="shared" si="6"/>
        <v>4</v>
      </c>
      <c r="Q37" s="52">
        <f t="shared" si="7"/>
        <v>240</v>
      </c>
      <c r="R37" s="60" t="str">
        <f t="shared" si="8"/>
        <v>B-4</v>
      </c>
      <c r="S37" s="61" t="str">
        <f t="shared" si="5"/>
        <v>II</v>
      </c>
      <c r="T37" s="62" t="str">
        <f t="shared" si="9"/>
        <v>No Aceptable o Aceptable Con Control Especifico</v>
      </c>
      <c r="U37" s="77"/>
      <c r="V37" s="65" t="str">
        <f>VLOOKUP(H37,Hoja1!A$2:G$445,6,0)</f>
        <v>Muerte</v>
      </c>
      <c r="W37" s="63"/>
      <c r="X37" s="63"/>
      <c r="Y37" s="63"/>
      <c r="Z37" s="64"/>
      <c r="AA37" s="57" t="str">
        <f>VLOOKUP(H37,Hoja1!A$2:G$445,7,0)</f>
        <v>Seguridad vial y manejo defensivo, aseguramiento de áreas de trabajo</v>
      </c>
      <c r="AB37" s="63" t="s">
        <v>1214</v>
      </c>
      <c r="AC37" s="80"/>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41.25" thickBot="1">
      <c r="A38" s="110"/>
      <c r="B38" s="110"/>
      <c r="C38" s="107"/>
      <c r="D38" s="108"/>
      <c r="E38" s="109"/>
      <c r="F38" s="109"/>
      <c r="G38" s="65" t="str">
        <f>VLOOKUP(H38,Hoja1!A$1:G$445,2,0)</f>
        <v>Superficies de trabajo irregulares o deslizantes</v>
      </c>
      <c r="H38" s="50" t="s">
        <v>597</v>
      </c>
      <c r="I38" s="65" t="str">
        <f>VLOOKUP(H38,Hoja1!A$2:G$445,3,0)</f>
        <v>Caidas del mismo nivel, fracturas, golpe con objetos, caídas de objetos, obstrucción de rutas de evacuación</v>
      </c>
      <c r="J38" s="58"/>
      <c r="K38" s="65" t="str">
        <f>VLOOKUP(H38,Hoja1!A$2:G$445,4,0)</f>
        <v>N/A</v>
      </c>
      <c r="L38" s="65" t="str">
        <f>VLOOKUP(H38,Hoja1!A$2:G$445,5,0)</f>
        <v>N/A</v>
      </c>
      <c r="M38" s="58">
        <v>2</v>
      </c>
      <c r="N38" s="59">
        <v>3</v>
      </c>
      <c r="O38" s="59">
        <v>25</v>
      </c>
      <c r="P38" s="52">
        <f t="shared" si="6"/>
        <v>6</v>
      </c>
      <c r="Q38" s="52">
        <f t="shared" si="7"/>
        <v>150</v>
      </c>
      <c r="R38" s="60" t="str">
        <f t="shared" si="8"/>
        <v>M-6</v>
      </c>
      <c r="S38" s="61" t="str">
        <f t="shared" si="5"/>
        <v>II</v>
      </c>
      <c r="T38" s="62" t="str">
        <f t="shared" si="9"/>
        <v>No Aceptable o Aceptable Con Control Especifico</v>
      </c>
      <c r="U38" s="77"/>
      <c r="V38" s="65" t="str">
        <f>VLOOKUP(H38,Hoja1!A$2:G$445,6,0)</f>
        <v>Caídas de distinto nivel</v>
      </c>
      <c r="W38" s="63"/>
      <c r="X38" s="63"/>
      <c r="Y38" s="63"/>
      <c r="Z38" s="64"/>
      <c r="AA38" s="57" t="str">
        <f>VLOOKUP(H38,Hoja1!A$2:G$445,7,0)</f>
        <v>Pautas Básicas en orden y aseo en el lugar de trabajo, actos y condiciones inseguras</v>
      </c>
      <c r="AB38" s="63" t="s">
        <v>1215</v>
      </c>
      <c r="AC38" s="80"/>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64.5" thickBot="1">
      <c r="A39" s="110"/>
      <c r="B39" s="110"/>
      <c r="C39" s="107"/>
      <c r="D39" s="108"/>
      <c r="E39" s="109"/>
      <c r="F39" s="109"/>
      <c r="G39" s="65" t="str">
        <f>VLOOKUP(H39,Hoja1!A$1:G$445,2,0)</f>
        <v>Atraco, golpiza, atentados y secuestrados</v>
      </c>
      <c r="H39" s="50" t="s">
        <v>57</v>
      </c>
      <c r="I39" s="65" t="str">
        <f>VLOOKUP(H39,Hoja1!A$2:G$445,3,0)</f>
        <v>Estrés, golpes, Secuestros</v>
      </c>
      <c r="J39" s="58"/>
      <c r="K39" s="65" t="str">
        <f>VLOOKUP(H39,Hoja1!A$2:G$445,4,0)</f>
        <v>Inspecciones planeadas e inspecciones no planeadas, procedimientos de programas de seguridad y salud en el trabajo</v>
      </c>
      <c r="L39" s="65" t="str">
        <f>VLOOKUP(H39,Hoja1!A$2:G$445,5,0)</f>
        <v xml:space="preserve">Uniformes Corporativos, Caquetas corporativas, Carnetización
</v>
      </c>
      <c r="M39" s="58">
        <v>2</v>
      </c>
      <c r="N39" s="59">
        <v>2</v>
      </c>
      <c r="O39" s="59">
        <v>60</v>
      </c>
      <c r="P39" s="52">
        <f t="shared" si="6"/>
        <v>4</v>
      </c>
      <c r="Q39" s="52">
        <f t="shared" si="7"/>
        <v>240</v>
      </c>
      <c r="R39" s="60" t="str">
        <f t="shared" si="8"/>
        <v>B-4</v>
      </c>
      <c r="S39" s="61" t="str">
        <f t="shared" si="5"/>
        <v>II</v>
      </c>
      <c r="T39" s="62" t="str">
        <f t="shared" si="9"/>
        <v>No Aceptable o Aceptable Con Control Especifico</v>
      </c>
      <c r="U39" s="77"/>
      <c r="V39" s="65" t="str">
        <f>VLOOKUP(H39,Hoja1!A$2:G$445,6,0)</f>
        <v>Secuestros</v>
      </c>
      <c r="W39" s="63"/>
      <c r="X39" s="63"/>
      <c r="Y39" s="63"/>
      <c r="Z39" s="64"/>
      <c r="AA39" s="57" t="str">
        <f>VLOOKUP(H39,Hoja1!A$2:G$445,7,0)</f>
        <v>N/A</v>
      </c>
      <c r="AB39" s="63" t="s">
        <v>1216</v>
      </c>
      <c r="AC39" s="80"/>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110"/>
      <c r="B40" s="110"/>
      <c r="C40" s="107"/>
      <c r="D40" s="108"/>
      <c r="E40" s="109"/>
      <c r="F40" s="109"/>
      <c r="G40" s="65" t="str">
        <f>VLOOKUP(H40,Hoja1!A$1:G$445,2,0)</f>
        <v>SISMOS, INCENDIOS, INUNDACIONES, TERREMOTOS, VENDAVALES, DERRUMBE</v>
      </c>
      <c r="H40" s="50" t="s">
        <v>62</v>
      </c>
      <c r="I40" s="65" t="str">
        <f>VLOOKUP(H40,Hoja1!A$2:G$445,3,0)</f>
        <v>SISMOS, INCENDIOS, INUNDACIONES, TERREMOTOS, VENDAVALES</v>
      </c>
      <c r="J40" s="58"/>
      <c r="K40" s="65" t="str">
        <f>VLOOKUP(H40,Hoja1!A$2:G$445,4,0)</f>
        <v>Inspecciones planeadas e inspecciones no planeadas, procedimientos de programas de seguridad y salud en el trabajo</v>
      </c>
      <c r="L40" s="65" t="str">
        <f>VLOOKUP(H40,Hoja1!A$2:G$445,5,0)</f>
        <v>BRIGADAS DE EMERGENCIAS</v>
      </c>
      <c r="M40" s="58">
        <v>2</v>
      </c>
      <c r="N40" s="59">
        <v>1</v>
      </c>
      <c r="O40" s="59">
        <v>100</v>
      </c>
      <c r="P40" s="52">
        <f t="shared" si="6"/>
        <v>2</v>
      </c>
      <c r="Q40" s="52">
        <f t="shared" si="7"/>
        <v>200</v>
      </c>
      <c r="R40" s="60" t="str">
        <f t="shared" si="8"/>
        <v>B-2</v>
      </c>
      <c r="S40" s="61" t="str">
        <f t="shared" si="5"/>
        <v>II</v>
      </c>
      <c r="T40" s="62" t="str">
        <f t="shared" si="9"/>
        <v>No Aceptable o Aceptable Con Control Especifico</v>
      </c>
      <c r="U40" s="78"/>
      <c r="V40" s="65" t="str">
        <f>VLOOKUP(H40,Hoja1!A$2:G$445,6,0)</f>
        <v>MUERTE</v>
      </c>
      <c r="W40" s="63"/>
      <c r="X40" s="63"/>
      <c r="Y40" s="63"/>
      <c r="Z40" s="64" t="s">
        <v>1218</v>
      </c>
      <c r="AA40" s="57" t="str">
        <f>VLOOKUP(H40,Hoja1!A$2:G$445,7,0)</f>
        <v>ENTRENAMIENTO DE LA BRIGADA; DIVULGACIÓN DE PLAN DE EMERGENCIA</v>
      </c>
      <c r="AB40" s="63" t="s">
        <v>1217</v>
      </c>
      <c r="AC40" s="81"/>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26.25" thickBot="1">
      <c r="A41" s="110"/>
      <c r="B41" s="110"/>
      <c r="C41" s="83" t="s">
        <v>1227</v>
      </c>
      <c r="D41" s="84" t="s">
        <v>1228</v>
      </c>
      <c r="E41" s="85" t="s">
        <v>1020</v>
      </c>
      <c r="F41" s="85" t="s">
        <v>1205</v>
      </c>
      <c r="G41" s="48" t="str">
        <f>VLOOKUP(H41,Hoja1!A$1:G$445,2,0)</f>
        <v>Bacterias</v>
      </c>
      <c r="H41" s="24" t="s">
        <v>113</v>
      </c>
      <c r="I41" s="48" t="str">
        <f>VLOOKUP(H41,Hoja1!A$2:G$445,3,0)</f>
        <v>Infecciones Bacterianas</v>
      </c>
      <c r="J41" s="18"/>
      <c r="K41" s="48" t="str">
        <f>VLOOKUP(H41,Hoja1!A$2:G$445,4,0)</f>
        <v>N/A</v>
      </c>
      <c r="L41" s="48" t="str">
        <f>VLOOKUP(H41,Hoja1!A$2:G$445,5,0)</f>
        <v>Vacunación</v>
      </c>
      <c r="M41" s="67">
        <v>2</v>
      </c>
      <c r="N41" s="26">
        <v>3</v>
      </c>
      <c r="O41" s="26">
        <v>10</v>
      </c>
      <c r="P41" s="26">
        <f t="shared" si="1"/>
        <v>6</v>
      </c>
      <c r="Q41" s="26">
        <f t="shared" si="2"/>
        <v>60</v>
      </c>
      <c r="R41" s="33" t="str">
        <f t="shared" si="3"/>
        <v>M-6</v>
      </c>
      <c r="S41" s="74" t="str">
        <f t="shared" si="0"/>
        <v>III</v>
      </c>
      <c r="T41" s="75" t="str">
        <f t="shared" si="4"/>
        <v>Mejorable</v>
      </c>
      <c r="U41" s="119">
        <v>2</v>
      </c>
      <c r="V41" s="48" t="str">
        <f>VLOOKUP(H41,Hoja1!A$2:G$445,6,0)</f>
        <v xml:space="preserve">Enfermedades Infectocontagiosas
</v>
      </c>
      <c r="W41" s="20"/>
      <c r="X41" s="20"/>
      <c r="Y41" s="20"/>
      <c r="Z41" s="17"/>
      <c r="AA41" s="22" t="str">
        <f>VLOOKUP(H41,Hoja1!A$2:G$445,7,0)</f>
        <v>Autocuidado</v>
      </c>
      <c r="AB41" s="120" t="s">
        <v>1209</v>
      </c>
      <c r="AC41" s="121" t="s">
        <v>1219</v>
      </c>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26.25" thickBot="1">
      <c r="A42" s="110"/>
      <c r="B42" s="110"/>
      <c r="C42" s="83"/>
      <c r="D42" s="84"/>
      <c r="E42" s="85"/>
      <c r="F42" s="85"/>
      <c r="G42" s="48" t="str">
        <f>VLOOKUP(H42,Hoja1!A$1:G$445,2,0)</f>
        <v>Virus</v>
      </c>
      <c r="H42" s="24" t="s">
        <v>122</v>
      </c>
      <c r="I42" s="48" t="str">
        <f>VLOOKUP(H42,Hoja1!A$2:G$445,3,0)</f>
        <v>Infecciones Virales</v>
      </c>
      <c r="J42" s="18"/>
      <c r="K42" s="48" t="str">
        <f>VLOOKUP(H42,Hoja1!A$2:G$445,4,0)</f>
        <v>N/A</v>
      </c>
      <c r="L42" s="48" t="str">
        <f>VLOOKUP(H42,Hoja1!A$2:G$445,5,0)</f>
        <v>Vacunación</v>
      </c>
      <c r="M42" s="18">
        <v>2</v>
      </c>
      <c r="N42" s="19">
        <v>3</v>
      </c>
      <c r="O42" s="19">
        <v>10</v>
      </c>
      <c r="P42" s="26">
        <f t="shared" si="1"/>
        <v>6</v>
      </c>
      <c r="Q42" s="26">
        <f t="shared" si="2"/>
        <v>60</v>
      </c>
      <c r="R42" s="33" t="str">
        <f t="shared" si="3"/>
        <v>M-6</v>
      </c>
      <c r="S42" s="74" t="str">
        <f t="shared" si="0"/>
        <v>III</v>
      </c>
      <c r="T42" s="75" t="str">
        <f t="shared" si="4"/>
        <v>Mejorable</v>
      </c>
      <c r="U42" s="87"/>
      <c r="V42" s="48" t="str">
        <f>VLOOKUP(H42,Hoja1!A$2:G$445,6,0)</f>
        <v xml:space="preserve">Enfermedades Infectocontagiosas
</v>
      </c>
      <c r="W42" s="20"/>
      <c r="X42" s="20"/>
      <c r="Y42" s="20"/>
      <c r="Z42" s="17"/>
      <c r="AA42" s="22" t="str">
        <f>VLOOKUP(H42,Hoja1!A$2:G$445,7,0)</f>
        <v>Autocuidado</v>
      </c>
      <c r="AB42" s="88"/>
      <c r="AC42" s="90"/>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36" customHeight="1" thickBot="1">
      <c r="A43" s="110"/>
      <c r="B43" s="110"/>
      <c r="C43" s="83"/>
      <c r="D43" s="84"/>
      <c r="E43" s="85"/>
      <c r="F43" s="85"/>
      <c r="G43" s="48" t="str">
        <f>VLOOKUP(H43,Hoja1!A$1:G$445,2,0)</f>
        <v>CONCENTRACIÓN EN ACTIVIDADES DE ALTO DESEMPEÑO MENTAL</v>
      </c>
      <c r="H43" s="24" t="s">
        <v>72</v>
      </c>
      <c r="I43" s="48" t="str">
        <f>VLOOKUP(H43,Hoja1!A$2:G$445,3,0)</f>
        <v>ESTRÉS, CEFALEA, IRRITABILIDAD</v>
      </c>
      <c r="J43" s="18"/>
      <c r="K43" s="48" t="str">
        <f>VLOOKUP(H43,Hoja1!A$2:G$445,4,0)</f>
        <v>N/A</v>
      </c>
      <c r="L43" s="48" t="str">
        <f>VLOOKUP(H43,Hoja1!A$2:G$445,5,0)</f>
        <v>PVE PSICOSOCIAL</v>
      </c>
      <c r="M43" s="18">
        <v>2</v>
      </c>
      <c r="N43" s="19">
        <v>3</v>
      </c>
      <c r="O43" s="19">
        <v>10</v>
      </c>
      <c r="P43" s="26">
        <f t="shared" si="1"/>
        <v>6</v>
      </c>
      <c r="Q43" s="26">
        <f t="shared" si="2"/>
        <v>60</v>
      </c>
      <c r="R43" s="33" t="str">
        <f t="shared" si="3"/>
        <v>M-6</v>
      </c>
      <c r="S43" s="74" t="str">
        <f t="shared" si="0"/>
        <v>III</v>
      </c>
      <c r="T43" s="75" t="str">
        <f t="shared" si="4"/>
        <v>Mejorable</v>
      </c>
      <c r="U43" s="87"/>
      <c r="V43" s="48" t="str">
        <f>VLOOKUP(H43,Hoja1!A$2:G$445,6,0)</f>
        <v>ESTRÉS</v>
      </c>
      <c r="W43" s="20"/>
      <c r="X43" s="20"/>
      <c r="Y43" s="20"/>
      <c r="Z43" s="17"/>
      <c r="AA43" s="22" t="str">
        <f>VLOOKUP(H43,Hoja1!A$2:G$445,7,0)</f>
        <v>N/A</v>
      </c>
      <c r="AB43" s="119" t="s">
        <v>1211</v>
      </c>
      <c r="AC43" s="90"/>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36" customHeight="1" thickBot="1">
      <c r="A44" s="110"/>
      <c r="B44" s="110"/>
      <c r="C44" s="83"/>
      <c r="D44" s="84"/>
      <c r="E44" s="85"/>
      <c r="F44" s="85"/>
      <c r="G44" s="48" t="str">
        <f>VLOOKUP(H44,Hoja1!A$1:G$445,2,0)</f>
        <v>NATURALEZA DE LA TAREA</v>
      </c>
      <c r="H44" s="24" t="s">
        <v>76</v>
      </c>
      <c r="I44" s="48" t="str">
        <f>VLOOKUP(H44,Hoja1!A$2:G$445,3,0)</f>
        <v>ESTRÉS,  TRANSTORNOS DEL SUEÑO</v>
      </c>
      <c r="J44" s="18"/>
      <c r="K44" s="48" t="str">
        <f>VLOOKUP(H44,Hoja1!A$2:G$445,4,0)</f>
        <v>N/A</v>
      </c>
      <c r="L44" s="48" t="str">
        <f>VLOOKUP(H44,Hoja1!A$2:G$445,5,0)</f>
        <v>PVE PSICOSOCIAL</v>
      </c>
      <c r="M44" s="18">
        <v>2</v>
      </c>
      <c r="N44" s="19">
        <v>3</v>
      </c>
      <c r="O44" s="19">
        <v>10</v>
      </c>
      <c r="P44" s="26">
        <f t="shared" si="1"/>
        <v>6</v>
      </c>
      <c r="Q44" s="26">
        <f t="shared" si="2"/>
        <v>60</v>
      </c>
      <c r="R44" s="33" t="str">
        <f t="shared" si="3"/>
        <v>M-6</v>
      </c>
      <c r="S44" s="74" t="str">
        <f t="shared" si="0"/>
        <v>III</v>
      </c>
      <c r="T44" s="75" t="str">
        <f t="shared" si="4"/>
        <v>Mejorable</v>
      </c>
      <c r="U44" s="87"/>
      <c r="V44" s="48" t="str">
        <f>VLOOKUP(H44,Hoja1!A$2:G$445,6,0)</f>
        <v>ESTRÉS</v>
      </c>
      <c r="W44" s="20"/>
      <c r="X44" s="20"/>
      <c r="Y44" s="20"/>
      <c r="Z44" s="17"/>
      <c r="AA44" s="22" t="str">
        <f>VLOOKUP(H44,Hoja1!A$2:G$445,7,0)</f>
        <v>N/A</v>
      </c>
      <c r="AB44" s="88"/>
      <c r="AC44" s="90"/>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4" customHeight="1" thickBot="1">
      <c r="A45" s="110"/>
      <c r="B45" s="110"/>
      <c r="C45" s="83"/>
      <c r="D45" s="84"/>
      <c r="E45" s="85"/>
      <c r="F45" s="85"/>
      <c r="G45" s="48" t="str">
        <f>VLOOKUP(H45,Hoja1!A$1:G$445,2,0)</f>
        <v>Forzadas, Prolongadas</v>
      </c>
      <c r="H45" s="24" t="s">
        <v>40</v>
      </c>
      <c r="I45" s="48" t="str">
        <f>VLOOKUP(H45,Hoja1!A$2:G$445,3,0)</f>
        <v xml:space="preserve">Lesiones osteomusculares, lesiones osteoarticulares
</v>
      </c>
      <c r="J45" s="18"/>
      <c r="K45" s="48" t="str">
        <f>VLOOKUP(H45,Hoja1!A$2:G$445,4,0)</f>
        <v>Inspecciones planeadas e inspecciones no planeadas, procedimientos de programas de seguridad y salud en el trabajo</v>
      </c>
      <c r="L45" s="48" t="str">
        <f>VLOOKUP(H45,Hoja1!A$2:G$445,5,0)</f>
        <v>PVE Biomecánico, programa pausas activas, exámenes periódicos, recomendaciones, control de posturas</v>
      </c>
      <c r="M45" s="18">
        <v>2</v>
      </c>
      <c r="N45" s="19">
        <v>3</v>
      </c>
      <c r="O45" s="19">
        <v>25</v>
      </c>
      <c r="P45" s="26">
        <f t="shared" si="1"/>
        <v>6</v>
      </c>
      <c r="Q45" s="26">
        <f t="shared" si="2"/>
        <v>150</v>
      </c>
      <c r="R45" s="33" t="str">
        <f t="shared" si="3"/>
        <v>M-6</v>
      </c>
      <c r="S45" s="74" t="str">
        <f t="shared" si="0"/>
        <v>II</v>
      </c>
      <c r="T45" s="75" t="str">
        <f t="shared" si="4"/>
        <v>No Aceptable o Aceptable Con Control Especifico</v>
      </c>
      <c r="U45" s="87"/>
      <c r="V45" s="48" t="str">
        <f>VLOOKUP(H45,Hoja1!A$2:G$445,6,0)</f>
        <v>Enfermedades Osteomusculares</v>
      </c>
      <c r="W45" s="20"/>
      <c r="X45" s="20"/>
      <c r="Y45" s="20"/>
      <c r="Z45" s="17"/>
      <c r="AA45" s="22" t="str">
        <f>VLOOKUP(H45,Hoja1!A$2:G$445,7,0)</f>
        <v>Prevención en lesiones osteomusculares, líderes de pausas activas</v>
      </c>
      <c r="AB45" s="20" t="s">
        <v>1212</v>
      </c>
      <c r="AC45" s="90"/>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39" customHeight="1" thickBot="1">
      <c r="A46" s="110"/>
      <c r="B46" s="110"/>
      <c r="C46" s="83"/>
      <c r="D46" s="84"/>
      <c r="E46" s="85"/>
      <c r="F46" s="85"/>
      <c r="G46" s="48" t="str">
        <f>VLOOKUP(H46,Hoja1!A$1:G$445,2,0)</f>
        <v>Higiene Muscular</v>
      </c>
      <c r="H46" s="24" t="s">
        <v>483</v>
      </c>
      <c r="I46" s="48" t="str">
        <f>VLOOKUP(H46,Hoja1!A$2:G$445,3,0)</f>
        <v>Lesiones Musculoesqueléticas</v>
      </c>
      <c r="J46" s="18"/>
      <c r="K46" s="48" t="str">
        <f>VLOOKUP(H46,Hoja1!A$2:G$445,4,0)</f>
        <v>N/A</v>
      </c>
      <c r="L46" s="48" t="str">
        <f>VLOOKUP(H46,Hoja1!A$2:G$445,5,0)</f>
        <v>N/A</v>
      </c>
      <c r="M46" s="18">
        <v>2</v>
      </c>
      <c r="N46" s="19">
        <v>3</v>
      </c>
      <c r="O46" s="19">
        <v>10</v>
      </c>
      <c r="P46" s="26">
        <f t="shared" si="1"/>
        <v>6</v>
      </c>
      <c r="Q46" s="26">
        <f t="shared" si="2"/>
        <v>60</v>
      </c>
      <c r="R46" s="33" t="str">
        <f t="shared" si="3"/>
        <v>M-6</v>
      </c>
      <c r="S46" s="74" t="str">
        <f t="shared" si="0"/>
        <v>III</v>
      </c>
      <c r="T46" s="75" t="str">
        <f t="shared" si="4"/>
        <v>Mejorable</v>
      </c>
      <c r="U46" s="87"/>
      <c r="V46" s="48" t="str">
        <f>VLOOKUP(H46,Hoja1!A$2:G$445,6,0)</f>
        <v xml:space="preserve">Enfermedades Osteomusculares
</v>
      </c>
      <c r="W46" s="20"/>
      <c r="X46" s="20"/>
      <c r="Y46" s="20"/>
      <c r="Z46" s="17"/>
      <c r="AA46" s="22" t="str">
        <f>VLOOKUP(H46,Hoja1!A$2:G$445,7,0)</f>
        <v>Prevención en lesiones osteomusculares, líderes de pausas activas</v>
      </c>
      <c r="AB46" s="20" t="s">
        <v>1213</v>
      </c>
      <c r="AC46" s="90"/>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41.25" thickBot="1">
      <c r="A47" s="110"/>
      <c r="B47" s="110"/>
      <c r="C47" s="83"/>
      <c r="D47" s="84"/>
      <c r="E47" s="85"/>
      <c r="F47" s="85"/>
      <c r="G47" s="48" t="str">
        <f>VLOOKUP(H47,Hoja1!A$1:G$445,2,0)</f>
        <v>Superficies de trabajo irregulares o deslizantes</v>
      </c>
      <c r="H47" s="24" t="s">
        <v>597</v>
      </c>
      <c r="I47" s="48" t="str">
        <f>VLOOKUP(H47,Hoja1!A$2:G$445,3,0)</f>
        <v>Caidas del mismo nivel, fracturas, golpe con objetos, caídas de objetos, obstrucción de rutas de evacuación</v>
      </c>
      <c r="J47" s="18"/>
      <c r="K47" s="48" t="str">
        <f>VLOOKUP(H47,Hoja1!A$2:G$445,4,0)</f>
        <v>N/A</v>
      </c>
      <c r="L47" s="48" t="str">
        <f>VLOOKUP(H47,Hoja1!A$2:G$445,5,0)</f>
        <v>N/A</v>
      </c>
      <c r="M47" s="18">
        <v>2</v>
      </c>
      <c r="N47" s="19">
        <v>3</v>
      </c>
      <c r="O47" s="19">
        <v>25</v>
      </c>
      <c r="P47" s="26">
        <f t="shared" si="1"/>
        <v>6</v>
      </c>
      <c r="Q47" s="26">
        <f t="shared" si="2"/>
        <v>150</v>
      </c>
      <c r="R47" s="33" t="str">
        <f t="shared" si="3"/>
        <v>M-6</v>
      </c>
      <c r="S47" s="74" t="str">
        <f t="shared" si="0"/>
        <v>II</v>
      </c>
      <c r="T47" s="75" t="str">
        <f t="shared" si="4"/>
        <v>No Aceptable o Aceptable Con Control Especifico</v>
      </c>
      <c r="U47" s="87"/>
      <c r="V47" s="48" t="str">
        <f>VLOOKUP(H47,Hoja1!A$2:G$445,6,0)</f>
        <v>Caídas de distinto nivel</v>
      </c>
      <c r="W47" s="20"/>
      <c r="X47" s="20"/>
      <c r="Y47" s="20"/>
      <c r="Z47" s="17"/>
      <c r="AA47" s="22" t="str">
        <f>VLOOKUP(H47,Hoja1!A$2:G$445,7,0)</f>
        <v>Pautas Básicas en orden y aseo en el lugar de trabajo, actos y condiciones inseguras</v>
      </c>
      <c r="AB47" s="20" t="s">
        <v>1215</v>
      </c>
      <c r="AC47" s="90"/>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75" thickBot="1">
      <c r="A48" s="110"/>
      <c r="B48" s="110"/>
      <c r="C48" s="83"/>
      <c r="D48" s="84"/>
      <c r="E48" s="85"/>
      <c r="F48" s="85"/>
      <c r="G48" s="48" t="str">
        <f>VLOOKUP(H48,Hoja1!A$1:G$445,2,0)</f>
        <v>SISMOS, INCENDIOS, INUNDACIONES, TERREMOTOS, VENDAVALES, DERRUMBE</v>
      </c>
      <c r="H48" s="24" t="s">
        <v>62</v>
      </c>
      <c r="I48" s="48" t="str">
        <f>VLOOKUP(H48,Hoja1!A$2:G$445,3,0)</f>
        <v>SISMOS, INCENDIOS, INUNDACIONES, TERREMOTOS, VENDAVALES</v>
      </c>
      <c r="J48" s="18"/>
      <c r="K48" s="48" t="str">
        <f>VLOOKUP(H48,Hoja1!A$2:G$445,4,0)</f>
        <v>Inspecciones planeadas e inspecciones no planeadas, procedimientos de programas de seguridad y salud en el trabajo</v>
      </c>
      <c r="L48" s="48" t="str">
        <f>VLOOKUP(H48,Hoja1!A$2:G$445,5,0)</f>
        <v>BRIGADAS DE EMERGENCIAS</v>
      </c>
      <c r="M48" s="18">
        <v>2</v>
      </c>
      <c r="N48" s="19">
        <v>1</v>
      </c>
      <c r="O48" s="19">
        <v>100</v>
      </c>
      <c r="P48" s="26">
        <f t="shared" si="1"/>
        <v>2</v>
      </c>
      <c r="Q48" s="26">
        <f t="shared" si="2"/>
        <v>200</v>
      </c>
      <c r="R48" s="33" t="str">
        <f t="shared" si="3"/>
        <v>B-2</v>
      </c>
      <c r="S48" s="74" t="str">
        <f t="shared" si="0"/>
        <v>II</v>
      </c>
      <c r="T48" s="75" t="str">
        <f t="shared" si="4"/>
        <v>No Aceptable o Aceptable Con Control Especifico</v>
      </c>
      <c r="U48" s="88"/>
      <c r="V48" s="48" t="str">
        <f>VLOOKUP(H48,Hoja1!A$2:G$445,6,0)</f>
        <v>MUERTE</v>
      </c>
      <c r="W48" s="20"/>
      <c r="X48" s="20"/>
      <c r="Y48" s="20"/>
      <c r="Z48" s="17" t="s">
        <v>1218</v>
      </c>
      <c r="AA48" s="22" t="str">
        <f>VLOOKUP(H48,Hoja1!A$2:G$445,7,0)</f>
        <v>ENTRENAMIENTO DE LA BRIGADA; DIVULGACIÓN DE PLAN DE EMERGENCIA</v>
      </c>
      <c r="AB48" s="20" t="s">
        <v>1217</v>
      </c>
      <c r="AC48" s="91"/>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26.25" thickBot="1">
      <c r="A49" s="110"/>
      <c r="B49" s="110"/>
      <c r="C49" s="107" t="str">
        <f>VLOOKUP(E49,Hoja2!A$2:C$82,2,0)</f>
        <v>Dar soporte en Ia elaboración de registros e informes y en la ejecución de actividades del area con el fin de contribuir al curnplimiento de los objetivos establecidos por la misma.</v>
      </c>
      <c r="D49" s="108" t="str">
        <f>VLOOKUP(E49,Hoja2!A$2:C$82,3,0)</f>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
      <c r="E49" s="109" t="s">
        <v>1021</v>
      </c>
      <c r="F49" s="109" t="s">
        <v>1205</v>
      </c>
      <c r="G49" s="65" t="str">
        <f>VLOOKUP(H49,Hoja1!A$1:G$445,2,0)</f>
        <v>Bacterias</v>
      </c>
      <c r="H49" s="50" t="s">
        <v>113</v>
      </c>
      <c r="I49" s="65" t="str">
        <f>VLOOKUP(H49,Hoja1!A$2:G$445,3,0)</f>
        <v>Infecciones Bacterianas</v>
      </c>
      <c r="J49" s="58"/>
      <c r="K49" s="65" t="str">
        <f>VLOOKUP(H49,Hoja1!A$2:G$445,4,0)</f>
        <v>N/A</v>
      </c>
      <c r="L49" s="65" t="str">
        <f>VLOOKUP(H49,Hoja1!A$2:G$445,5,0)</f>
        <v>Vacunación</v>
      </c>
      <c r="M49" s="66">
        <v>2</v>
      </c>
      <c r="N49" s="52">
        <v>3</v>
      </c>
      <c r="O49" s="52">
        <v>10</v>
      </c>
      <c r="P49" s="52">
        <f t="shared" si="1"/>
        <v>6</v>
      </c>
      <c r="Q49" s="52">
        <f t="shared" si="2"/>
        <v>60</v>
      </c>
      <c r="R49" s="60" t="str">
        <f t="shared" si="3"/>
        <v>M-6</v>
      </c>
      <c r="S49" s="61" t="str">
        <f t="shared" si="0"/>
        <v>III</v>
      </c>
      <c r="T49" s="62" t="str">
        <f t="shared" si="4"/>
        <v>Mejorable</v>
      </c>
      <c r="U49" s="118">
        <v>1</v>
      </c>
      <c r="V49" s="65" t="str">
        <f>VLOOKUP(H49,Hoja1!A$2:G$445,6,0)</f>
        <v xml:space="preserve">Enfermedades Infectocontagiosas
</v>
      </c>
      <c r="W49" s="63"/>
      <c r="X49" s="63"/>
      <c r="Y49" s="63"/>
      <c r="Z49" s="64"/>
      <c r="AA49" s="57" t="str">
        <f>VLOOKUP(H49,Hoja1!A$2:G$445,7,0)</f>
        <v>Autocuidado</v>
      </c>
      <c r="AB49" s="76" t="s">
        <v>1209</v>
      </c>
      <c r="AC49" s="79" t="s">
        <v>1219</v>
      </c>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26.25" thickBot="1">
      <c r="A50" s="110"/>
      <c r="B50" s="110"/>
      <c r="C50" s="107"/>
      <c r="D50" s="108"/>
      <c r="E50" s="109"/>
      <c r="F50" s="109"/>
      <c r="G50" s="65" t="str">
        <f>VLOOKUP(H50,Hoja1!A$1:G$445,2,0)</f>
        <v>Virus</v>
      </c>
      <c r="H50" s="50" t="s">
        <v>122</v>
      </c>
      <c r="I50" s="65" t="str">
        <f>VLOOKUP(H50,Hoja1!A$2:G$445,3,0)</f>
        <v>Infecciones Virales</v>
      </c>
      <c r="J50" s="58"/>
      <c r="K50" s="65" t="str">
        <f>VLOOKUP(H50,Hoja1!A$2:G$445,4,0)</f>
        <v>N/A</v>
      </c>
      <c r="L50" s="65" t="str">
        <f>VLOOKUP(H50,Hoja1!A$2:G$445,5,0)</f>
        <v>Vacunación</v>
      </c>
      <c r="M50" s="58">
        <v>2</v>
      </c>
      <c r="N50" s="59">
        <v>3</v>
      </c>
      <c r="O50" s="59">
        <v>10</v>
      </c>
      <c r="P50" s="52">
        <f t="shared" si="1"/>
        <v>6</v>
      </c>
      <c r="Q50" s="52">
        <f t="shared" si="2"/>
        <v>60</v>
      </c>
      <c r="R50" s="60" t="str">
        <f t="shared" si="3"/>
        <v>M-6</v>
      </c>
      <c r="S50" s="61" t="str">
        <f t="shared" si="0"/>
        <v>III</v>
      </c>
      <c r="T50" s="62" t="str">
        <f t="shared" si="4"/>
        <v>Mejorable</v>
      </c>
      <c r="U50" s="77"/>
      <c r="V50" s="65" t="str">
        <f>VLOOKUP(H50,Hoja1!A$2:G$445,6,0)</f>
        <v xml:space="preserve">Enfermedades Infectocontagiosas
</v>
      </c>
      <c r="W50" s="63"/>
      <c r="X50" s="63"/>
      <c r="Y50" s="63"/>
      <c r="Z50" s="64"/>
      <c r="AA50" s="57" t="str">
        <f>VLOOKUP(H50,Hoja1!A$2:G$445,7,0)</f>
        <v>Autocuidado</v>
      </c>
      <c r="AB50" s="78"/>
      <c r="AC50" s="80"/>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39.75" customHeight="1" thickBot="1">
      <c r="A51" s="110"/>
      <c r="B51" s="110"/>
      <c r="C51" s="107"/>
      <c r="D51" s="108"/>
      <c r="E51" s="109"/>
      <c r="F51" s="109"/>
      <c r="G51" s="65" t="str">
        <f>VLOOKUP(H51,Hoja1!A$1:G$445,2,0)</f>
        <v>CONCENTRACIÓN EN ACTIVIDADES DE ALTO DESEMPEÑO MENTAL</v>
      </c>
      <c r="H51" s="50" t="s">
        <v>72</v>
      </c>
      <c r="I51" s="65" t="str">
        <f>VLOOKUP(H51,Hoja1!A$2:G$445,3,0)</f>
        <v>ESTRÉS, CEFALEA, IRRITABILIDAD</v>
      </c>
      <c r="J51" s="58"/>
      <c r="K51" s="65" t="str">
        <f>VLOOKUP(H51,Hoja1!A$2:G$445,4,0)</f>
        <v>N/A</v>
      </c>
      <c r="L51" s="65" t="str">
        <f>VLOOKUP(H51,Hoja1!A$2:G$445,5,0)</f>
        <v>PVE PSICOSOCIAL</v>
      </c>
      <c r="M51" s="58">
        <v>2</v>
      </c>
      <c r="N51" s="59">
        <v>3</v>
      </c>
      <c r="O51" s="59">
        <v>10</v>
      </c>
      <c r="P51" s="52">
        <f t="shared" si="1"/>
        <v>6</v>
      </c>
      <c r="Q51" s="52">
        <f t="shared" si="2"/>
        <v>60</v>
      </c>
      <c r="R51" s="60" t="str">
        <f t="shared" si="3"/>
        <v>M-6</v>
      </c>
      <c r="S51" s="61" t="str">
        <f t="shared" si="0"/>
        <v>III</v>
      </c>
      <c r="T51" s="62" t="str">
        <f t="shared" si="4"/>
        <v>Mejorable</v>
      </c>
      <c r="U51" s="77"/>
      <c r="V51" s="65" t="str">
        <f>VLOOKUP(H51,Hoja1!A$2:G$445,6,0)</f>
        <v>ESTRÉS</v>
      </c>
      <c r="W51" s="63"/>
      <c r="X51" s="63"/>
      <c r="Y51" s="63"/>
      <c r="Z51" s="64"/>
      <c r="AA51" s="57" t="str">
        <f>VLOOKUP(H51,Hoja1!A$2:G$445,7,0)</f>
        <v>N/A</v>
      </c>
      <c r="AB51" s="118" t="s">
        <v>1211</v>
      </c>
      <c r="AC51" s="80"/>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39.75" customHeight="1" thickBot="1">
      <c r="A52" s="110"/>
      <c r="B52" s="110"/>
      <c r="C52" s="107"/>
      <c r="D52" s="108"/>
      <c r="E52" s="109"/>
      <c r="F52" s="109"/>
      <c r="G52" s="65" t="str">
        <f>VLOOKUP(H52,Hoja1!A$1:G$445,2,0)</f>
        <v>NATURALEZA DE LA TAREA</v>
      </c>
      <c r="H52" s="50" t="s">
        <v>76</v>
      </c>
      <c r="I52" s="65" t="str">
        <f>VLOOKUP(H52,Hoja1!A$2:G$445,3,0)</f>
        <v>ESTRÉS,  TRANSTORNOS DEL SUEÑO</v>
      </c>
      <c r="J52" s="58"/>
      <c r="K52" s="65" t="str">
        <f>VLOOKUP(H52,Hoja1!A$2:G$445,4,0)</f>
        <v>N/A</v>
      </c>
      <c r="L52" s="65" t="str">
        <f>VLOOKUP(H52,Hoja1!A$2:G$445,5,0)</f>
        <v>PVE PSICOSOCIAL</v>
      </c>
      <c r="M52" s="58">
        <v>2</v>
      </c>
      <c r="N52" s="59">
        <v>3</v>
      </c>
      <c r="O52" s="59">
        <v>10</v>
      </c>
      <c r="P52" s="52">
        <f t="shared" si="1"/>
        <v>6</v>
      </c>
      <c r="Q52" s="52">
        <f t="shared" si="2"/>
        <v>60</v>
      </c>
      <c r="R52" s="60" t="str">
        <f t="shared" si="3"/>
        <v>M-6</v>
      </c>
      <c r="S52" s="61" t="str">
        <f t="shared" si="0"/>
        <v>III</v>
      </c>
      <c r="T52" s="62" t="str">
        <f t="shared" si="4"/>
        <v>Mejorable</v>
      </c>
      <c r="U52" s="77"/>
      <c r="V52" s="65" t="str">
        <f>VLOOKUP(H52,Hoja1!A$2:G$445,6,0)</f>
        <v>ESTRÉS</v>
      </c>
      <c r="W52" s="63"/>
      <c r="X52" s="63"/>
      <c r="Y52" s="63"/>
      <c r="Z52" s="64"/>
      <c r="AA52" s="57" t="str">
        <f>VLOOKUP(H52,Hoja1!A$2:G$445,7,0)</f>
        <v>N/A</v>
      </c>
      <c r="AB52" s="78"/>
      <c r="AC52" s="80"/>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60.75" customHeight="1" thickBot="1">
      <c r="A53" s="110"/>
      <c r="B53" s="110"/>
      <c r="C53" s="107"/>
      <c r="D53" s="108"/>
      <c r="E53" s="109"/>
      <c r="F53" s="109"/>
      <c r="G53" s="65" t="str">
        <f>VLOOKUP(H53,Hoja1!A$1:G$445,2,0)</f>
        <v>Forzadas, Prolongadas</v>
      </c>
      <c r="H53" s="50" t="s">
        <v>40</v>
      </c>
      <c r="I53" s="65" t="str">
        <f>VLOOKUP(H53,Hoja1!A$2:G$445,3,0)</f>
        <v xml:space="preserve">Lesiones osteomusculares, lesiones osteoarticulares
</v>
      </c>
      <c r="J53" s="58"/>
      <c r="K53" s="65" t="str">
        <f>VLOOKUP(H53,Hoja1!A$2:G$445,4,0)</f>
        <v>Inspecciones planeadas e inspecciones no planeadas, procedimientos de programas de seguridad y salud en el trabajo</v>
      </c>
      <c r="L53" s="65" t="str">
        <f>VLOOKUP(H53,Hoja1!A$2:G$445,5,0)</f>
        <v>PVE Biomecánico, programa pausas activas, exámenes periódicos, recomendaciones, control de posturas</v>
      </c>
      <c r="M53" s="58">
        <v>2</v>
      </c>
      <c r="N53" s="59">
        <v>3</v>
      </c>
      <c r="O53" s="59">
        <v>25</v>
      </c>
      <c r="P53" s="52">
        <f t="shared" si="1"/>
        <v>6</v>
      </c>
      <c r="Q53" s="52">
        <f t="shared" si="2"/>
        <v>150</v>
      </c>
      <c r="R53" s="60" t="str">
        <f t="shared" si="3"/>
        <v>M-6</v>
      </c>
      <c r="S53" s="61" t="str">
        <f t="shared" si="0"/>
        <v>II</v>
      </c>
      <c r="T53" s="62" t="str">
        <f t="shared" si="4"/>
        <v>No Aceptable o Aceptable Con Control Especifico</v>
      </c>
      <c r="U53" s="77"/>
      <c r="V53" s="65" t="str">
        <f>VLOOKUP(H53,Hoja1!A$2:G$445,6,0)</f>
        <v>Enfermedades Osteomusculares</v>
      </c>
      <c r="W53" s="63"/>
      <c r="X53" s="63"/>
      <c r="Y53" s="63"/>
      <c r="Z53" s="64"/>
      <c r="AA53" s="57" t="str">
        <f>VLOOKUP(H53,Hoja1!A$2:G$445,7,0)</f>
        <v>Prevención en lesiones osteomusculares, líderes de pausas activas</v>
      </c>
      <c r="AB53" s="63" t="s">
        <v>1212</v>
      </c>
      <c r="AC53" s="80"/>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42.75" customHeight="1" thickBot="1">
      <c r="A54" s="110"/>
      <c r="B54" s="110"/>
      <c r="C54" s="107"/>
      <c r="D54" s="108"/>
      <c r="E54" s="109"/>
      <c r="F54" s="109"/>
      <c r="G54" s="65" t="str">
        <f>VLOOKUP(H54,Hoja1!A$1:G$445,2,0)</f>
        <v>Higiene Muscular</v>
      </c>
      <c r="H54" s="50" t="s">
        <v>483</v>
      </c>
      <c r="I54" s="65" t="str">
        <f>VLOOKUP(H54,Hoja1!A$2:G$445,3,0)</f>
        <v>Lesiones Musculoesqueléticas</v>
      </c>
      <c r="J54" s="58"/>
      <c r="K54" s="65" t="str">
        <f>VLOOKUP(H54,Hoja1!A$2:G$445,4,0)</f>
        <v>N/A</v>
      </c>
      <c r="L54" s="65" t="str">
        <f>VLOOKUP(H54,Hoja1!A$2:G$445,5,0)</f>
        <v>N/A</v>
      </c>
      <c r="M54" s="58">
        <v>2</v>
      </c>
      <c r="N54" s="59">
        <v>3</v>
      </c>
      <c r="O54" s="59">
        <v>10</v>
      </c>
      <c r="P54" s="52">
        <f t="shared" si="1"/>
        <v>6</v>
      </c>
      <c r="Q54" s="52">
        <f t="shared" si="2"/>
        <v>60</v>
      </c>
      <c r="R54" s="60" t="str">
        <f t="shared" si="3"/>
        <v>M-6</v>
      </c>
      <c r="S54" s="61" t="str">
        <f t="shared" si="0"/>
        <v>III</v>
      </c>
      <c r="T54" s="62" t="str">
        <f t="shared" si="4"/>
        <v>Mejorable</v>
      </c>
      <c r="U54" s="77"/>
      <c r="V54" s="65" t="str">
        <f>VLOOKUP(H54,Hoja1!A$2:G$445,6,0)</f>
        <v xml:space="preserve">Enfermedades Osteomusculares
</v>
      </c>
      <c r="W54" s="63"/>
      <c r="X54" s="63"/>
      <c r="Y54" s="63"/>
      <c r="Z54" s="64"/>
      <c r="AA54" s="57" t="str">
        <f>VLOOKUP(H54,Hoja1!A$2:G$445,7,0)</f>
        <v>Prevención en lesiones osteomusculares, líderes de pausas activas</v>
      </c>
      <c r="AB54" s="63" t="s">
        <v>1213</v>
      </c>
      <c r="AC54" s="80"/>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41.25" thickBot="1">
      <c r="A55" s="110"/>
      <c r="B55" s="110"/>
      <c r="C55" s="107"/>
      <c r="D55" s="108"/>
      <c r="E55" s="109"/>
      <c r="F55" s="109"/>
      <c r="G55" s="65" t="str">
        <f>VLOOKUP(H55,Hoja1!A$1:G$445,2,0)</f>
        <v>Superficies de trabajo irregulares o deslizantes</v>
      </c>
      <c r="H55" s="50" t="s">
        <v>597</v>
      </c>
      <c r="I55" s="65" t="str">
        <f>VLOOKUP(H55,Hoja1!A$2:G$445,3,0)</f>
        <v>Caidas del mismo nivel, fracturas, golpe con objetos, caídas de objetos, obstrucción de rutas de evacuación</v>
      </c>
      <c r="J55" s="58"/>
      <c r="K55" s="65" t="str">
        <f>VLOOKUP(H55,Hoja1!A$2:G$445,4,0)</f>
        <v>N/A</v>
      </c>
      <c r="L55" s="65" t="str">
        <f>VLOOKUP(H55,Hoja1!A$2:G$445,5,0)</f>
        <v>N/A</v>
      </c>
      <c r="M55" s="58">
        <v>2</v>
      </c>
      <c r="N55" s="59">
        <v>3</v>
      </c>
      <c r="O55" s="59">
        <v>25</v>
      </c>
      <c r="P55" s="52">
        <f t="shared" si="1"/>
        <v>6</v>
      </c>
      <c r="Q55" s="52">
        <f t="shared" si="2"/>
        <v>150</v>
      </c>
      <c r="R55" s="60" t="str">
        <f t="shared" si="3"/>
        <v>M-6</v>
      </c>
      <c r="S55" s="61" t="str">
        <f t="shared" si="0"/>
        <v>II</v>
      </c>
      <c r="T55" s="62" t="str">
        <f t="shared" si="4"/>
        <v>No Aceptable o Aceptable Con Control Especifico</v>
      </c>
      <c r="U55" s="77"/>
      <c r="V55" s="65" t="str">
        <f>VLOOKUP(H55,Hoja1!A$2:G$445,6,0)</f>
        <v>Caídas de distinto nivel</v>
      </c>
      <c r="W55" s="63"/>
      <c r="X55" s="63"/>
      <c r="Y55" s="63"/>
      <c r="Z55" s="64"/>
      <c r="AA55" s="57" t="str">
        <f>VLOOKUP(H55,Hoja1!A$2:G$445,7,0)</f>
        <v>Pautas Básicas en orden y aseo en el lugar de trabajo, actos y condiciones inseguras</v>
      </c>
      <c r="AB55" s="63" t="s">
        <v>1215</v>
      </c>
      <c r="AC55" s="80"/>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5.5" customHeight="1" thickBot="1">
      <c r="A56" s="110"/>
      <c r="B56" s="110"/>
      <c r="C56" s="107"/>
      <c r="D56" s="108"/>
      <c r="E56" s="109"/>
      <c r="F56" s="109"/>
      <c r="G56" s="65" t="str">
        <f>VLOOKUP(H56,Hoja1!A$1:G$445,2,0)</f>
        <v>SISMOS, INCENDIOS, INUNDACIONES, TERREMOTOS, VENDAVALES, DERRUMBE</v>
      </c>
      <c r="H56" s="50" t="s">
        <v>62</v>
      </c>
      <c r="I56" s="65" t="str">
        <f>VLOOKUP(H56,Hoja1!A$2:G$445,3,0)</f>
        <v>SISMOS, INCENDIOS, INUNDACIONES, TERREMOTOS, VENDAVALES</v>
      </c>
      <c r="J56" s="58"/>
      <c r="K56" s="65" t="str">
        <f>VLOOKUP(H56,Hoja1!A$2:G$445,4,0)</f>
        <v>Inspecciones planeadas e inspecciones no planeadas, procedimientos de programas de seguridad y salud en el trabajo</v>
      </c>
      <c r="L56" s="65" t="str">
        <f>VLOOKUP(H56,Hoja1!A$2:G$445,5,0)</f>
        <v>BRIGADAS DE EMERGENCIAS</v>
      </c>
      <c r="M56" s="58">
        <v>2</v>
      </c>
      <c r="N56" s="59">
        <v>1</v>
      </c>
      <c r="O56" s="59">
        <v>100</v>
      </c>
      <c r="P56" s="52">
        <f t="shared" si="1"/>
        <v>2</v>
      </c>
      <c r="Q56" s="52">
        <f t="shared" si="2"/>
        <v>200</v>
      </c>
      <c r="R56" s="60" t="str">
        <f t="shared" si="3"/>
        <v>B-2</v>
      </c>
      <c r="S56" s="61" t="str">
        <f t="shared" si="0"/>
        <v>II</v>
      </c>
      <c r="T56" s="62" t="str">
        <f t="shared" si="4"/>
        <v>No Aceptable o Aceptable Con Control Especifico</v>
      </c>
      <c r="U56" s="78"/>
      <c r="V56" s="65" t="str">
        <f>VLOOKUP(H56,Hoja1!A$2:G$445,6,0)</f>
        <v>MUERTE</v>
      </c>
      <c r="W56" s="63"/>
      <c r="X56" s="63"/>
      <c r="Y56" s="63"/>
      <c r="Z56" s="64" t="s">
        <v>1218</v>
      </c>
      <c r="AA56" s="57" t="str">
        <f>VLOOKUP(H56,Hoja1!A$2:G$445,7,0)</f>
        <v>ENTRENAMIENTO DE LA BRIGADA; DIVULGACIÓN DE PLAN DE EMERGENCIA</v>
      </c>
      <c r="AB56" s="63" t="s">
        <v>1217</v>
      </c>
      <c r="AC56" s="81"/>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41.25" thickBot="1">
      <c r="A57" s="110"/>
      <c r="B57" s="110"/>
      <c r="C57" s="83" t="s">
        <v>1229</v>
      </c>
      <c r="D57" s="84" t="s">
        <v>1230</v>
      </c>
      <c r="E57" s="85" t="s">
        <v>1063</v>
      </c>
      <c r="F57" s="85" t="s">
        <v>1205</v>
      </c>
      <c r="G57" s="48" t="str">
        <f>VLOOKUP(H57,Hoja1!A$1:G$445,2,0)</f>
        <v>Modeduras</v>
      </c>
      <c r="H57" s="24" t="s">
        <v>79</v>
      </c>
      <c r="I57" s="48" t="str">
        <f>VLOOKUP(H57,Hoja1!A$2:G$445,3,0)</f>
        <v>Lesiones, tejidos, muerte, enfermedades infectocontagiosas</v>
      </c>
      <c r="J57" s="18"/>
      <c r="K57" s="48" t="str">
        <f>VLOOKUP(H57,Hoja1!A$2:G$445,4,0)</f>
        <v>N/A</v>
      </c>
      <c r="L57" s="48" t="str">
        <f>VLOOKUP(H57,Hoja1!A$2:G$445,5,0)</f>
        <v>N/A</v>
      </c>
      <c r="M57" s="67">
        <v>2</v>
      </c>
      <c r="N57" s="26">
        <v>3</v>
      </c>
      <c r="O57" s="26">
        <v>25</v>
      </c>
      <c r="P57" s="26">
        <f t="shared" si="1"/>
        <v>6</v>
      </c>
      <c r="Q57" s="26">
        <f t="shared" si="2"/>
        <v>150</v>
      </c>
      <c r="R57" s="33" t="str">
        <f t="shared" si="3"/>
        <v>M-6</v>
      </c>
      <c r="S57" s="74" t="str">
        <f t="shared" si="0"/>
        <v>II</v>
      </c>
      <c r="T57" s="75" t="str">
        <f t="shared" si="4"/>
        <v>No Aceptable o Aceptable Con Control Especifico</v>
      </c>
      <c r="U57" s="119">
        <v>1</v>
      </c>
      <c r="V57" s="48" t="str">
        <f>VLOOKUP(H57,Hoja1!A$2:G$445,6,0)</f>
        <v>Posibles enfermedades</v>
      </c>
      <c r="W57" s="20"/>
      <c r="X57" s="20"/>
      <c r="Y57" s="20"/>
      <c r="Z57" s="17"/>
      <c r="AA57" s="22" t="str">
        <f>VLOOKUP(H57,Hoja1!A$2:G$445,7,0)</f>
        <v xml:space="preserve">Riesgo Biológico, Autocuidado y/o Uso y manejo adecuado de E.P.P.
</v>
      </c>
      <c r="AB57" s="27" t="s">
        <v>1231</v>
      </c>
      <c r="AC57" s="121" t="s">
        <v>1219</v>
      </c>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75" thickBot="1">
      <c r="A58" s="110"/>
      <c r="B58" s="110"/>
      <c r="C58" s="83"/>
      <c r="D58" s="84"/>
      <c r="E58" s="85"/>
      <c r="F58" s="85"/>
      <c r="G58" s="48" t="str">
        <f>VLOOKUP(H58,Hoja1!A$1:G$445,2,0)</f>
        <v>Bacteria</v>
      </c>
      <c r="H58" s="24" t="s">
        <v>108</v>
      </c>
      <c r="I58" s="48" t="str">
        <f>VLOOKUP(H58,Hoja1!A$2:G$445,3,0)</f>
        <v>Infecciones producidas por Bacterianas</v>
      </c>
      <c r="J58" s="18"/>
      <c r="K58" s="48" t="str">
        <f>VLOOKUP(H58,Hoja1!A$2:G$445,4,0)</f>
        <v>Inspecciones planeadas e inspecciones no planeadas, procedimientos de programas de seguridad y salud en el trabajo</v>
      </c>
      <c r="L58" s="48" t="str">
        <f>VLOOKUP(H58,Hoja1!A$2:G$445,5,0)</f>
        <v>Programa de vacunación, bota pantalon, overol, guantes, tapabocas, mascarillas con filtos</v>
      </c>
      <c r="M58" s="18">
        <v>2</v>
      </c>
      <c r="N58" s="19">
        <v>4</v>
      </c>
      <c r="O58" s="19">
        <v>10</v>
      </c>
      <c r="P58" s="26">
        <f t="shared" si="1"/>
        <v>8</v>
      </c>
      <c r="Q58" s="26">
        <f t="shared" si="2"/>
        <v>80</v>
      </c>
      <c r="R58" s="33" t="str">
        <f t="shared" si="3"/>
        <v>M-8</v>
      </c>
      <c r="S58" s="74" t="str">
        <f t="shared" si="0"/>
        <v>III</v>
      </c>
      <c r="T58" s="75" t="str">
        <f t="shared" si="4"/>
        <v>Mejorable</v>
      </c>
      <c r="U58" s="87"/>
      <c r="V58" s="48" t="str">
        <f>VLOOKUP(H58,Hoja1!A$2:G$445,6,0)</f>
        <v xml:space="preserve">Enfermedades Infectocontagiosas
</v>
      </c>
      <c r="W58" s="20"/>
      <c r="X58" s="20"/>
      <c r="Y58" s="20"/>
      <c r="Z58" s="17"/>
      <c r="AA58" s="22" t="str">
        <f>VLOOKUP(H58,Hoja1!A$2:G$445,7,0)</f>
        <v xml:space="preserve">Riesgo Biológico, Autocuidado y/o Uso y manejo adecuado de E.P.P.
</v>
      </c>
      <c r="AB58" s="119" t="s">
        <v>1208</v>
      </c>
      <c r="AC58" s="90"/>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75" thickBot="1">
      <c r="A59" s="110"/>
      <c r="B59" s="110"/>
      <c r="C59" s="83"/>
      <c r="D59" s="84"/>
      <c r="E59" s="85"/>
      <c r="F59" s="85"/>
      <c r="G59" s="48" t="str">
        <f>VLOOKUP(H59,Hoja1!A$1:G$445,2,0)</f>
        <v>Hongos</v>
      </c>
      <c r="H59" s="24" t="s">
        <v>117</v>
      </c>
      <c r="I59" s="48" t="str">
        <f>VLOOKUP(H59,Hoja1!A$2:G$445,3,0)</f>
        <v>Micosis</v>
      </c>
      <c r="J59" s="18"/>
      <c r="K59" s="48" t="str">
        <f>VLOOKUP(H59,Hoja1!A$2:G$445,4,0)</f>
        <v>Inspecciones planeadas e inspecciones no planeadas, procedimientos de programas de seguridad y salud en el trabajo</v>
      </c>
      <c r="L59" s="48" t="str">
        <f>VLOOKUP(H59,Hoja1!A$2:G$445,5,0)</f>
        <v>Programa de vacunación, éxamenes periódicos</v>
      </c>
      <c r="M59" s="18">
        <v>2</v>
      </c>
      <c r="N59" s="19">
        <v>4</v>
      </c>
      <c r="O59" s="19">
        <v>10</v>
      </c>
      <c r="P59" s="26">
        <f t="shared" si="1"/>
        <v>8</v>
      </c>
      <c r="Q59" s="26">
        <f t="shared" si="2"/>
        <v>80</v>
      </c>
      <c r="R59" s="33" t="str">
        <f t="shared" si="3"/>
        <v>M-8</v>
      </c>
      <c r="S59" s="74" t="str">
        <f t="shared" si="0"/>
        <v>III</v>
      </c>
      <c r="T59" s="75" t="str">
        <f t="shared" si="4"/>
        <v>Mejorable</v>
      </c>
      <c r="U59" s="87"/>
      <c r="V59" s="48" t="str">
        <f>VLOOKUP(H59,Hoja1!A$2:G$445,6,0)</f>
        <v>Micosis</v>
      </c>
      <c r="W59" s="20"/>
      <c r="X59" s="20"/>
      <c r="Y59" s="20"/>
      <c r="Z59" s="17"/>
      <c r="AA59" s="22" t="str">
        <f>VLOOKUP(H59,Hoja1!A$2:G$445,7,0)</f>
        <v xml:space="preserve">Riesgo Biológico, Autocuidado y/o Uso y manejo adecuado de E.P.P.
</v>
      </c>
      <c r="AB59" s="87"/>
      <c r="AC59" s="90"/>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75" thickBot="1">
      <c r="A60" s="110"/>
      <c r="B60" s="110"/>
      <c r="C60" s="83"/>
      <c r="D60" s="84"/>
      <c r="E60" s="85"/>
      <c r="F60" s="85"/>
      <c r="G60" s="48" t="str">
        <f>VLOOKUP(H60,Hoja1!A$1:G$445,2,0)</f>
        <v>Virus</v>
      </c>
      <c r="H60" s="24" t="s">
        <v>120</v>
      </c>
      <c r="I60" s="48" t="str">
        <f>VLOOKUP(H60,Hoja1!A$2:G$445,3,0)</f>
        <v>Infecciones Virales</v>
      </c>
      <c r="J60" s="18"/>
      <c r="K60" s="48" t="str">
        <f>VLOOKUP(H60,Hoja1!A$2:G$445,4,0)</f>
        <v>Inspecciones planeadas e inspecciones no planeadas, procedimientos de programas de seguridad y salud en el trabajo</v>
      </c>
      <c r="L60" s="48" t="str">
        <f>VLOOKUP(H60,Hoja1!A$2:G$445,5,0)</f>
        <v>Programa de vacunación, bota pantalon, overol, guantes, tapabocas, mascarillas con filtos</v>
      </c>
      <c r="M60" s="18">
        <v>2</v>
      </c>
      <c r="N60" s="19">
        <v>4</v>
      </c>
      <c r="O60" s="19">
        <v>10</v>
      </c>
      <c r="P60" s="26">
        <f t="shared" si="1"/>
        <v>8</v>
      </c>
      <c r="Q60" s="26">
        <f t="shared" si="2"/>
        <v>80</v>
      </c>
      <c r="R60" s="33" t="str">
        <f t="shared" si="3"/>
        <v>M-8</v>
      </c>
      <c r="S60" s="74" t="str">
        <f t="shared" si="0"/>
        <v>III</v>
      </c>
      <c r="T60" s="75" t="str">
        <f t="shared" si="4"/>
        <v>Mejorable</v>
      </c>
      <c r="U60" s="87"/>
      <c r="V60" s="48" t="str">
        <f>VLOOKUP(H60,Hoja1!A$2:G$445,6,0)</f>
        <v xml:space="preserve">Enfermedades Infectocontagiosas
</v>
      </c>
      <c r="W60" s="20"/>
      <c r="X60" s="20"/>
      <c r="Y60" s="20"/>
      <c r="Z60" s="17"/>
      <c r="AA60" s="22" t="str">
        <f>VLOOKUP(H60,Hoja1!A$2:G$445,7,0)</f>
        <v xml:space="preserve">Riesgo Biológico, Autocuidado y/o Uso y manejo adecuado de E.P.P.
</v>
      </c>
      <c r="AB60" s="88"/>
      <c r="AC60" s="90"/>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75" thickBot="1">
      <c r="A61" s="110"/>
      <c r="B61" s="110"/>
      <c r="C61" s="83"/>
      <c r="D61" s="84"/>
      <c r="E61" s="85"/>
      <c r="F61" s="85"/>
      <c r="G61" s="48" t="str">
        <f>VLOOKUP(H61,Hoja1!A$1:G$445,2,0)</f>
        <v>INFRAROJA, ULTRAVIOLETA, VISIBLE, RADIOFRECUENCIA, MICROONDAS, LASER</v>
      </c>
      <c r="H61" s="24" t="s">
        <v>67</v>
      </c>
      <c r="I61" s="48" t="str">
        <f>VLOOKUP(H61,Hoja1!A$2:G$445,3,0)</f>
        <v>CÁNCER, LESIONES DÉRMICAS Y OCULARES</v>
      </c>
      <c r="J61" s="18"/>
      <c r="K61" s="48" t="str">
        <f>VLOOKUP(H61,Hoja1!A$2:G$445,4,0)</f>
        <v>Inspecciones planeadas e inspecciones no planeadas, procedimientos de programas de seguridad y salud en el trabajo</v>
      </c>
      <c r="L61" s="48" t="str">
        <f>VLOOKUP(H61,Hoja1!A$2:G$445,5,0)</f>
        <v>PROGRAMA BLOQUEADOR SOLAR</v>
      </c>
      <c r="M61" s="18">
        <v>2</v>
      </c>
      <c r="N61" s="19">
        <v>3</v>
      </c>
      <c r="O61" s="19">
        <v>10</v>
      </c>
      <c r="P61" s="26">
        <f t="shared" si="1"/>
        <v>6</v>
      </c>
      <c r="Q61" s="26">
        <f t="shared" si="2"/>
        <v>60</v>
      </c>
      <c r="R61" s="33" t="str">
        <f t="shared" si="3"/>
        <v>M-6</v>
      </c>
      <c r="S61" s="74" t="str">
        <f t="shared" si="0"/>
        <v>III</v>
      </c>
      <c r="T61" s="75" t="str">
        <f t="shared" si="4"/>
        <v>Mejorable</v>
      </c>
      <c r="U61" s="87"/>
      <c r="V61" s="48" t="str">
        <f>VLOOKUP(H61,Hoja1!A$2:G$445,6,0)</f>
        <v>CÁNCER</v>
      </c>
      <c r="W61" s="20"/>
      <c r="X61" s="20"/>
      <c r="Y61" s="20"/>
      <c r="Z61" s="17"/>
      <c r="AA61" s="22" t="str">
        <f>VLOOKUP(H61,Hoja1!A$2:G$445,7,0)</f>
        <v>N/A</v>
      </c>
      <c r="AB61" s="20" t="s">
        <v>1210</v>
      </c>
      <c r="AC61" s="90"/>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75" thickBot="1">
      <c r="A62" s="110"/>
      <c r="B62" s="110"/>
      <c r="C62" s="83"/>
      <c r="D62" s="84"/>
      <c r="E62" s="85"/>
      <c r="F62" s="85"/>
      <c r="G62" s="48" t="str">
        <f>VLOOKUP(H62,Hoja1!A$1:G$445,2,0)</f>
        <v>GASES Y VAPORES</v>
      </c>
      <c r="H62" s="24" t="s">
        <v>250</v>
      </c>
      <c r="I62" s="48" t="str">
        <f>VLOOKUP(H62,Hoja1!A$2:G$445,3,0)</f>
        <v xml:space="preserve"> LESIONES EN LA PIEL, IRRITACIÓN EN VÍAS  RESPIRATORIAS, MUERTE</v>
      </c>
      <c r="J62" s="18"/>
      <c r="K62" s="48" t="str">
        <f>VLOOKUP(H62,Hoja1!A$2:G$445,4,0)</f>
        <v>Inspecciones planeadas e inspecciones no planeadas, procedimientos de programas de seguridad y salud en el trabajo</v>
      </c>
      <c r="L62" s="48" t="str">
        <f>VLOOKUP(H62,Hoja1!A$2:G$445,5,0)</f>
        <v>EPP TAPABOCAS, CARETAS CON FILTROS</v>
      </c>
      <c r="M62" s="18">
        <v>2</v>
      </c>
      <c r="N62" s="19">
        <v>3</v>
      </c>
      <c r="O62" s="19">
        <v>10</v>
      </c>
      <c r="P62" s="26">
        <f t="shared" si="1"/>
        <v>6</v>
      </c>
      <c r="Q62" s="26">
        <f t="shared" si="2"/>
        <v>60</v>
      </c>
      <c r="R62" s="33" t="str">
        <f t="shared" si="3"/>
        <v>M-6</v>
      </c>
      <c r="S62" s="74" t="str">
        <f t="shared" si="0"/>
        <v>III</v>
      </c>
      <c r="T62" s="75" t="str">
        <f t="shared" si="4"/>
        <v>Mejorable</v>
      </c>
      <c r="U62" s="87"/>
      <c r="V62" s="48" t="str">
        <f>VLOOKUP(H62,Hoja1!A$2:G$445,6,0)</f>
        <v xml:space="preserve"> MUERTE</v>
      </c>
      <c r="W62" s="20"/>
      <c r="X62" s="20"/>
      <c r="Y62" s="20"/>
      <c r="Z62" s="17"/>
      <c r="AA62" s="22" t="str">
        <f>VLOOKUP(H62,Hoja1!A$2:G$445,7,0)</f>
        <v>USO Y MANEJO ADECUADO DE E.P.P.</v>
      </c>
      <c r="AB62" s="20" t="s">
        <v>1222</v>
      </c>
      <c r="AC62" s="90"/>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37.5" customHeight="1" thickBot="1">
      <c r="A63" s="110"/>
      <c r="B63" s="110"/>
      <c r="C63" s="83"/>
      <c r="D63" s="84"/>
      <c r="E63" s="85"/>
      <c r="F63" s="85"/>
      <c r="G63" s="48" t="str">
        <f>VLOOKUP(H63,Hoja1!A$1:G$445,2,0)</f>
        <v>CONCENTRACIÓN EN ACTIVIDADES DE ALTO DESEMPEÑO MENTAL</v>
      </c>
      <c r="H63" s="24" t="s">
        <v>72</v>
      </c>
      <c r="I63" s="48" t="str">
        <f>VLOOKUP(H63,Hoja1!A$2:G$445,3,0)</f>
        <v>ESTRÉS, CEFALEA, IRRITABILIDAD</v>
      </c>
      <c r="J63" s="18"/>
      <c r="K63" s="48" t="str">
        <f>VLOOKUP(H63,Hoja1!A$2:G$445,4,0)</f>
        <v>N/A</v>
      </c>
      <c r="L63" s="48" t="str">
        <f>VLOOKUP(H63,Hoja1!A$2:G$445,5,0)</f>
        <v>PVE PSICOSOCIAL</v>
      </c>
      <c r="M63" s="18">
        <v>2</v>
      </c>
      <c r="N63" s="19">
        <v>3</v>
      </c>
      <c r="O63" s="19">
        <v>10</v>
      </c>
      <c r="P63" s="26">
        <f t="shared" si="1"/>
        <v>6</v>
      </c>
      <c r="Q63" s="26">
        <f t="shared" si="2"/>
        <v>60</v>
      </c>
      <c r="R63" s="33" t="str">
        <f t="shared" si="3"/>
        <v>M-6</v>
      </c>
      <c r="S63" s="74" t="str">
        <f t="shared" si="0"/>
        <v>III</v>
      </c>
      <c r="T63" s="75" t="str">
        <f t="shared" si="4"/>
        <v>Mejorable</v>
      </c>
      <c r="U63" s="87"/>
      <c r="V63" s="48" t="str">
        <f>VLOOKUP(H63,Hoja1!A$2:G$445,6,0)</f>
        <v>ESTRÉS</v>
      </c>
      <c r="W63" s="20"/>
      <c r="X63" s="20"/>
      <c r="Y63" s="20"/>
      <c r="Z63" s="17"/>
      <c r="AA63" s="22" t="str">
        <f>VLOOKUP(H63,Hoja1!A$2:G$445,7,0)</f>
        <v>N/A</v>
      </c>
      <c r="AB63" s="119" t="s">
        <v>1211</v>
      </c>
      <c r="AC63" s="90"/>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37.5" customHeight="1" thickBot="1">
      <c r="A64" s="110"/>
      <c r="B64" s="110"/>
      <c r="C64" s="83"/>
      <c r="D64" s="84"/>
      <c r="E64" s="85"/>
      <c r="F64" s="85"/>
      <c r="G64" s="48" t="str">
        <f>VLOOKUP(H64,Hoja1!A$1:G$445,2,0)</f>
        <v>NATURALEZA DE LA TAREA</v>
      </c>
      <c r="H64" s="24" t="s">
        <v>76</v>
      </c>
      <c r="I64" s="48" t="str">
        <f>VLOOKUP(H64,Hoja1!A$2:G$445,3,0)</f>
        <v>ESTRÉS,  TRANSTORNOS DEL SUEÑO</v>
      </c>
      <c r="J64" s="18"/>
      <c r="K64" s="48" t="str">
        <f>VLOOKUP(H64,Hoja1!A$2:G$445,4,0)</f>
        <v>N/A</v>
      </c>
      <c r="L64" s="48" t="str">
        <f>VLOOKUP(H64,Hoja1!A$2:G$445,5,0)</f>
        <v>PVE PSICOSOCIAL</v>
      </c>
      <c r="M64" s="18">
        <v>2</v>
      </c>
      <c r="N64" s="19">
        <v>3</v>
      </c>
      <c r="O64" s="19">
        <v>10</v>
      </c>
      <c r="P64" s="26">
        <f t="shared" si="1"/>
        <v>6</v>
      </c>
      <c r="Q64" s="26">
        <f t="shared" si="2"/>
        <v>60</v>
      </c>
      <c r="R64" s="33" t="str">
        <f t="shared" si="3"/>
        <v>M-6</v>
      </c>
      <c r="S64" s="74" t="str">
        <f t="shared" si="0"/>
        <v>III</v>
      </c>
      <c r="T64" s="75" t="str">
        <f t="shared" si="4"/>
        <v>Mejorable</v>
      </c>
      <c r="U64" s="87"/>
      <c r="V64" s="48" t="str">
        <f>VLOOKUP(H64,Hoja1!A$2:G$445,6,0)</f>
        <v>ESTRÉS</v>
      </c>
      <c r="W64" s="20"/>
      <c r="X64" s="20"/>
      <c r="Y64" s="20"/>
      <c r="Z64" s="17"/>
      <c r="AA64" s="22" t="str">
        <f>VLOOKUP(H64,Hoja1!A$2:G$445,7,0)</f>
        <v>N/A</v>
      </c>
      <c r="AB64" s="88"/>
      <c r="AC64" s="90"/>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75" thickBot="1">
      <c r="A65" s="110"/>
      <c r="B65" s="110"/>
      <c r="C65" s="83"/>
      <c r="D65" s="84"/>
      <c r="E65" s="85"/>
      <c r="F65" s="85"/>
      <c r="G65" s="48" t="str">
        <f>VLOOKUP(H65,Hoja1!A$1:G$445,2,0)</f>
        <v>Movimientos repetitivos, Miembros Superiores</v>
      </c>
      <c r="H65" s="24" t="s">
        <v>47</v>
      </c>
      <c r="I65" s="48" t="str">
        <f>VLOOKUP(H65,Hoja1!A$2:G$445,3,0)</f>
        <v>Lesiones Musculoesqueléticas</v>
      </c>
      <c r="J65" s="18"/>
      <c r="K65" s="48" t="str">
        <f>VLOOKUP(H65,Hoja1!A$2:G$445,4,0)</f>
        <v>N/A</v>
      </c>
      <c r="L65" s="48" t="str">
        <f>VLOOKUP(H65,Hoja1!A$2:G$445,5,0)</f>
        <v>PVE BIomécanico, programa pausas activas, examenes periódicos, recomendaicones, control de posturas</v>
      </c>
      <c r="M65" s="18">
        <v>2</v>
      </c>
      <c r="N65" s="19">
        <v>3</v>
      </c>
      <c r="O65" s="19">
        <v>10</v>
      </c>
      <c r="P65" s="26">
        <f t="shared" si="1"/>
        <v>6</v>
      </c>
      <c r="Q65" s="26">
        <f t="shared" si="2"/>
        <v>60</v>
      </c>
      <c r="R65" s="33" t="str">
        <f t="shared" si="3"/>
        <v>M-6</v>
      </c>
      <c r="S65" s="74" t="str">
        <f t="shared" si="0"/>
        <v>III</v>
      </c>
      <c r="T65" s="75" t="str">
        <f t="shared" si="4"/>
        <v>Mejorable</v>
      </c>
      <c r="U65" s="87"/>
      <c r="V65" s="48" t="str">
        <f>VLOOKUP(H65,Hoja1!A$2:G$445,6,0)</f>
        <v>Enfermedades musculoesqueleticas</v>
      </c>
      <c r="W65" s="20"/>
      <c r="X65" s="20"/>
      <c r="Y65" s="20"/>
      <c r="Z65" s="17"/>
      <c r="AA65" s="22" t="str">
        <f>VLOOKUP(H65,Hoja1!A$2:G$445,7,0)</f>
        <v>Prevención en lesiones osteomusculares, líderes de pausas activas</v>
      </c>
      <c r="AB65" s="20" t="s">
        <v>1212</v>
      </c>
      <c r="AC65" s="90"/>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75" thickBot="1">
      <c r="A66" s="110"/>
      <c r="B66" s="110"/>
      <c r="C66" s="83"/>
      <c r="D66" s="84"/>
      <c r="E66" s="85"/>
      <c r="F66" s="85"/>
      <c r="G66" s="48" t="str">
        <f>VLOOKUP(H66,Hoja1!A$1:G$445,2,0)</f>
        <v>Carga de un peso mayor al recomendado</v>
      </c>
      <c r="H66" s="24" t="s">
        <v>486</v>
      </c>
      <c r="I66" s="48" t="str">
        <f>VLOOKUP(H66,Hoja1!A$2:G$445,3,0)</f>
        <v>Lesiones osteomusculares, lesiones osteoarticulares</v>
      </c>
      <c r="J66" s="18"/>
      <c r="K66" s="48" t="str">
        <f>VLOOKUP(H66,Hoja1!A$2:G$445,4,0)</f>
        <v>Inspecciones planeadas e inspecciones no planeadas, procedimientos de programas de seguridad y salud en el trabajo</v>
      </c>
      <c r="L66" s="48" t="str">
        <f>VLOOKUP(H66,Hoja1!A$2:G$445,5,0)</f>
        <v>PVE Biomecánico, programa pausas activas, exámenes periódicos, recomendaciones, control de posturas</v>
      </c>
      <c r="M66" s="18">
        <v>2</v>
      </c>
      <c r="N66" s="19">
        <v>3</v>
      </c>
      <c r="O66" s="19">
        <v>25</v>
      </c>
      <c r="P66" s="26">
        <f t="shared" si="1"/>
        <v>6</v>
      </c>
      <c r="Q66" s="26">
        <f t="shared" si="2"/>
        <v>150</v>
      </c>
      <c r="R66" s="33" t="str">
        <f t="shared" si="3"/>
        <v>M-6</v>
      </c>
      <c r="S66" s="74" t="str">
        <f t="shared" si="0"/>
        <v>II</v>
      </c>
      <c r="T66" s="75" t="str">
        <f t="shared" si="4"/>
        <v>No Aceptable o Aceptable Con Control Especifico</v>
      </c>
      <c r="U66" s="87"/>
      <c r="V66" s="48" t="str">
        <f>VLOOKUP(H66,Hoja1!A$2:G$445,6,0)</f>
        <v>Enfermedades del sistema osteomuscular</v>
      </c>
      <c r="W66" s="20"/>
      <c r="X66" s="20"/>
      <c r="Y66" s="20"/>
      <c r="Z66" s="17"/>
      <c r="AA66" s="22" t="str">
        <f>VLOOKUP(H66,Hoja1!A$2:G$445,7,0)</f>
        <v>Prevención en lesiones osteomusculares, Líderes en pausas activas</v>
      </c>
      <c r="AB66" s="20" t="s">
        <v>1232</v>
      </c>
      <c r="AC66" s="90"/>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75" thickBot="1">
      <c r="A67" s="110"/>
      <c r="B67" s="110"/>
      <c r="C67" s="83"/>
      <c r="D67" s="84"/>
      <c r="E67" s="85"/>
      <c r="F67" s="85"/>
      <c r="G67" s="48" t="str">
        <f>VLOOKUP(H67,Hoja1!A$1:G$445,2,0)</f>
        <v>Atropellamiento, Envestir</v>
      </c>
      <c r="H67" s="24" t="s">
        <v>1187</v>
      </c>
      <c r="I67" s="48" t="str">
        <f>VLOOKUP(H67,Hoja1!A$2:G$445,3,0)</f>
        <v>Lesiones, pérdidas materiales, muerte</v>
      </c>
      <c r="J67" s="18"/>
      <c r="K67" s="48" t="str">
        <f>VLOOKUP(H67,Hoja1!A$2:G$445,4,0)</f>
        <v>Inspecciones planeadas e inspecciones no planeadas, procedimientos de programas de seguridad y salud en el trabajo</v>
      </c>
      <c r="L67" s="48" t="str">
        <f>VLOOKUP(H67,Hoja1!A$2:G$445,5,0)</f>
        <v>Programa de seguridad vial, señalización</v>
      </c>
      <c r="M67" s="18">
        <v>2</v>
      </c>
      <c r="N67" s="19">
        <v>3</v>
      </c>
      <c r="O67" s="19">
        <v>60</v>
      </c>
      <c r="P67" s="26">
        <f t="shared" si="1"/>
        <v>6</v>
      </c>
      <c r="Q67" s="26">
        <f t="shared" si="2"/>
        <v>360</v>
      </c>
      <c r="R67" s="33" t="str">
        <f t="shared" si="3"/>
        <v>M-6</v>
      </c>
      <c r="S67" s="74" t="str">
        <f t="shared" si="0"/>
        <v>II</v>
      </c>
      <c r="T67" s="75" t="str">
        <f t="shared" si="4"/>
        <v>No Aceptable o Aceptable Con Control Especifico</v>
      </c>
      <c r="U67" s="87"/>
      <c r="V67" s="48" t="str">
        <f>VLOOKUP(H67,Hoja1!A$2:G$445,6,0)</f>
        <v>Muerte</v>
      </c>
      <c r="W67" s="20"/>
      <c r="X67" s="20"/>
      <c r="Y67" s="20"/>
      <c r="Z67" s="17"/>
      <c r="AA67" s="22" t="str">
        <f>VLOOKUP(H67,Hoja1!A$2:G$445,7,0)</f>
        <v>Seguridad vial y manejo defensivo, aseguramiento de áreas de trabajo</v>
      </c>
      <c r="AB67" s="20" t="s">
        <v>1214</v>
      </c>
      <c r="AC67" s="90"/>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41.25" thickBot="1">
      <c r="A68" s="110"/>
      <c r="B68" s="110"/>
      <c r="C68" s="83"/>
      <c r="D68" s="84"/>
      <c r="E68" s="85"/>
      <c r="F68" s="85"/>
      <c r="G68" s="48" t="str">
        <f>VLOOKUP(H68,Hoja1!A$1:G$445,2,0)</f>
        <v>Superficies de trabajo irregulares o deslizantes</v>
      </c>
      <c r="H68" s="24" t="s">
        <v>597</v>
      </c>
      <c r="I68" s="48" t="str">
        <f>VLOOKUP(H68,Hoja1!A$2:G$445,3,0)</f>
        <v>Caidas del mismo nivel, fracturas, golpe con objetos, caídas de objetos, obstrucción de rutas de evacuación</v>
      </c>
      <c r="J68" s="18"/>
      <c r="K68" s="48" t="str">
        <f>VLOOKUP(H68,Hoja1!A$2:G$445,4,0)</f>
        <v>N/A</v>
      </c>
      <c r="L68" s="48" t="str">
        <f>VLOOKUP(H68,Hoja1!A$2:G$445,5,0)</f>
        <v>N/A</v>
      </c>
      <c r="M68" s="18">
        <v>6</v>
      </c>
      <c r="N68" s="19">
        <v>3</v>
      </c>
      <c r="O68" s="19">
        <v>25</v>
      </c>
      <c r="P68" s="26">
        <f t="shared" si="1"/>
        <v>18</v>
      </c>
      <c r="Q68" s="26">
        <f t="shared" si="2"/>
        <v>450</v>
      </c>
      <c r="R68" s="33" t="str">
        <f t="shared" si="3"/>
        <v>A-18</v>
      </c>
      <c r="S68" s="74" t="str">
        <f t="shared" si="0"/>
        <v>II</v>
      </c>
      <c r="T68" s="75" t="str">
        <f t="shared" si="4"/>
        <v>No Aceptable o Aceptable Con Control Especifico</v>
      </c>
      <c r="U68" s="87"/>
      <c r="V68" s="48" t="str">
        <f>VLOOKUP(H68,Hoja1!A$2:G$445,6,0)</f>
        <v>Caídas de distinto nivel</v>
      </c>
      <c r="W68" s="20"/>
      <c r="X68" s="20"/>
      <c r="Y68" s="20"/>
      <c r="Z68" s="17"/>
      <c r="AA68" s="22" t="str">
        <f>VLOOKUP(H68,Hoja1!A$2:G$445,7,0)</f>
        <v>Pautas Básicas en orden y aseo en el lugar de trabajo, actos y condiciones inseguras</v>
      </c>
      <c r="AB68" s="20" t="s">
        <v>1215</v>
      </c>
      <c r="AC68" s="90"/>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64.5" thickBot="1">
      <c r="A69" s="110"/>
      <c r="B69" s="110"/>
      <c r="C69" s="83"/>
      <c r="D69" s="84"/>
      <c r="E69" s="85"/>
      <c r="F69" s="85"/>
      <c r="G69" s="48" t="str">
        <f>VLOOKUP(H69,Hoja1!A$1:G$445,2,0)</f>
        <v>Atraco, golpiza, atentados y secuestrados</v>
      </c>
      <c r="H69" s="24" t="s">
        <v>57</v>
      </c>
      <c r="I69" s="48" t="str">
        <f>VLOOKUP(H69,Hoja1!A$2:G$445,3,0)</f>
        <v>Estrés, golpes, Secuestros</v>
      </c>
      <c r="J69" s="18"/>
      <c r="K69" s="48" t="str">
        <f>VLOOKUP(H69,Hoja1!A$2:G$445,4,0)</f>
        <v>Inspecciones planeadas e inspecciones no planeadas, procedimientos de programas de seguridad y salud en el trabajo</v>
      </c>
      <c r="L69" s="48" t="str">
        <f>VLOOKUP(H69,Hoja1!A$2:G$445,5,0)</f>
        <v xml:space="preserve">Uniformes Corporativos, Caquetas corporativas, Carnetización
</v>
      </c>
      <c r="M69" s="18">
        <v>2</v>
      </c>
      <c r="N69" s="19">
        <v>3</v>
      </c>
      <c r="O69" s="19">
        <v>60</v>
      </c>
      <c r="P69" s="26">
        <f t="shared" si="1"/>
        <v>6</v>
      </c>
      <c r="Q69" s="26">
        <f t="shared" si="2"/>
        <v>360</v>
      </c>
      <c r="R69" s="33" t="str">
        <f t="shared" si="3"/>
        <v>M-6</v>
      </c>
      <c r="S69" s="74" t="str">
        <f t="shared" si="0"/>
        <v>II</v>
      </c>
      <c r="T69" s="75" t="str">
        <f t="shared" si="4"/>
        <v>No Aceptable o Aceptable Con Control Especifico</v>
      </c>
      <c r="U69" s="87"/>
      <c r="V69" s="48" t="str">
        <f>VLOOKUP(H69,Hoja1!A$2:G$445,6,0)</f>
        <v>Secuestros</v>
      </c>
      <c r="W69" s="20"/>
      <c r="X69" s="20"/>
      <c r="Y69" s="20"/>
      <c r="Z69" s="17"/>
      <c r="AA69" s="22" t="str">
        <f>VLOOKUP(H69,Hoja1!A$2:G$445,7,0)</f>
        <v>N/A</v>
      </c>
      <c r="AB69" s="20" t="s">
        <v>1216</v>
      </c>
      <c r="AC69" s="90"/>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75" thickBot="1">
      <c r="A70" s="110"/>
      <c r="B70" s="110"/>
      <c r="C70" s="83"/>
      <c r="D70" s="84"/>
      <c r="E70" s="85"/>
      <c r="F70" s="85"/>
      <c r="G70" s="48" t="str">
        <f>VLOOKUP(H70,Hoja1!A$1:G$445,2,0)</f>
        <v>SISMOS, INCENDIOS, INUNDACIONES, TERREMOTOS, VENDAVALES, DERRUMBE</v>
      </c>
      <c r="H70" s="24" t="s">
        <v>62</v>
      </c>
      <c r="I70" s="48" t="str">
        <f>VLOOKUP(H70,Hoja1!A$2:G$445,3,0)</f>
        <v>SISMOS, INCENDIOS, INUNDACIONES, TERREMOTOS, VENDAVALES</v>
      </c>
      <c r="J70" s="18"/>
      <c r="K70" s="48" t="str">
        <f>VLOOKUP(H70,Hoja1!A$2:G$445,4,0)</f>
        <v>Inspecciones planeadas e inspecciones no planeadas, procedimientos de programas de seguridad y salud en el trabajo</v>
      </c>
      <c r="L70" s="48" t="str">
        <f>VLOOKUP(H70,Hoja1!A$2:G$445,5,0)</f>
        <v>BRIGADAS DE EMERGENCIAS</v>
      </c>
      <c r="M70" s="18">
        <v>2</v>
      </c>
      <c r="N70" s="19">
        <v>1</v>
      </c>
      <c r="O70" s="19">
        <v>100</v>
      </c>
      <c r="P70" s="26">
        <f t="shared" si="1"/>
        <v>2</v>
      </c>
      <c r="Q70" s="26">
        <f t="shared" si="2"/>
        <v>200</v>
      </c>
      <c r="R70" s="33" t="str">
        <f t="shared" si="3"/>
        <v>B-2</v>
      </c>
      <c r="S70" s="74" t="str">
        <f t="shared" si="0"/>
        <v>II</v>
      </c>
      <c r="T70" s="75" t="str">
        <f t="shared" si="4"/>
        <v>No Aceptable o Aceptable Con Control Especifico</v>
      </c>
      <c r="U70" s="88"/>
      <c r="V70" s="48" t="str">
        <f>VLOOKUP(H70,Hoja1!A$2:G$445,6,0)</f>
        <v>MUERTE</v>
      </c>
      <c r="W70" s="20"/>
      <c r="X70" s="20"/>
      <c r="Y70" s="20"/>
      <c r="Z70" s="17" t="s">
        <v>1218</v>
      </c>
      <c r="AA70" s="22" t="str">
        <f>VLOOKUP(H70,Hoja1!A$2:G$445,7,0)</f>
        <v>ENTRENAMIENTO DE LA BRIGADA; DIVULGACIÓN DE PLAN DE EMERGENCIA</v>
      </c>
      <c r="AB70" s="20" t="s">
        <v>1217</v>
      </c>
      <c r="AC70" s="91"/>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41.25" thickBot="1">
      <c r="A71" s="110"/>
      <c r="B71" s="110"/>
      <c r="C71" s="107" t="str">
        <f>VLOOKUP(E71,Hoja2!A$2:C$82,2,0)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71" s="108" t="str">
        <f>VLOOKUP(E71,Hoja2!A$2:C$82,3,0)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71" s="109" t="s">
        <v>1038</v>
      </c>
      <c r="F71" s="109" t="s">
        <v>1205</v>
      </c>
      <c r="G71" s="65" t="str">
        <f>VLOOKUP(H71,Hoja1!A$1:G$445,2,0)</f>
        <v>Modeduras</v>
      </c>
      <c r="H71" s="50" t="s">
        <v>79</v>
      </c>
      <c r="I71" s="65" t="str">
        <f>VLOOKUP(H71,Hoja1!A$2:G$445,3,0)</f>
        <v>Lesiones, tejidos, muerte, enfermedades infectocontagiosas</v>
      </c>
      <c r="J71" s="58"/>
      <c r="K71" s="65" t="str">
        <f>VLOOKUP(H71,Hoja1!A$2:G$445,4,0)</f>
        <v>N/A</v>
      </c>
      <c r="L71" s="65" t="str">
        <f>VLOOKUP(H71,Hoja1!A$2:G$445,5,0)</f>
        <v>N/A</v>
      </c>
      <c r="M71" s="66">
        <v>2</v>
      </c>
      <c r="N71" s="52">
        <v>3</v>
      </c>
      <c r="O71" s="52">
        <v>25</v>
      </c>
      <c r="P71" s="52">
        <f t="shared" si="1"/>
        <v>6</v>
      </c>
      <c r="Q71" s="52">
        <f t="shared" si="2"/>
        <v>150</v>
      </c>
      <c r="R71" s="60" t="str">
        <f t="shared" si="3"/>
        <v>M-6</v>
      </c>
      <c r="S71" s="61" t="str">
        <f t="shared" si="0"/>
        <v>II</v>
      </c>
      <c r="T71" s="62" t="str">
        <f t="shared" si="4"/>
        <v>No Aceptable o Aceptable Con Control Especifico</v>
      </c>
      <c r="U71" s="118">
        <v>6</v>
      </c>
      <c r="V71" s="65" t="str">
        <f>VLOOKUP(H71,Hoja1!A$2:G$445,6,0)</f>
        <v>Posibles enfermedades</v>
      </c>
      <c r="W71" s="63"/>
      <c r="X71" s="63"/>
      <c r="Y71" s="63"/>
      <c r="Z71" s="64"/>
      <c r="AA71" s="57" t="str">
        <f>VLOOKUP(H71,Hoja1!A$2:G$445,7,0)</f>
        <v xml:space="preserve">Riesgo Biológico, Autocuidado y/o Uso y manejo adecuado de E.P.P.
</v>
      </c>
      <c r="AB71" s="56" t="s">
        <v>1231</v>
      </c>
      <c r="AC71" s="79" t="s">
        <v>1219</v>
      </c>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51.75" thickBot="1">
      <c r="A72" s="110"/>
      <c r="B72" s="110"/>
      <c r="C72" s="107"/>
      <c r="D72" s="108"/>
      <c r="E72" s="109"/>
      <c r="F72" s="109"/>
      <c r="G72" s="65" t="str">
        <f>VLOOKUP(H72,Hoja1!A$1:G$445,2,0)</f>
        <v>Bacteria</v>
      </c>
      <c r="H72" s="50" t="s">
        <v>108</v>
      </c>
      <c r="I72" s="65" t="str">
        <f>VLOOKUP(H72,Hoja1!A$2:G$445,3,0)</f>
        <v>Infecciones producidas por Bacterianas</v>
      </c>
      <c r="J72" s="58"/>
      <c r="K72" s="65" t="str">
        <f>VLOOKUP(H72,Hoja1!A$2:G$445,4,0)</f>
        <v>Inspecciones planeadas e inspecciones no planeadas, procedimientos de programas de seguridad y salud en el trabajo</v>
      </c>
      <c r="L72" s="65" t="str">
        <f>VLOOKUP(H72,Hoja1!A$2:G$445,5,0)</f>
        <v>Programa de vacunación, bota pantalon, overol, guantes, tapabocas, mascarillas con filtos</v>
      </c>
      <c r="M72" s="58">
        <v>2</v>
      </c>
      <c r="N72" s="59">
        <v>4</v>
      </c>
      <c r="O72" s="59">
        <v>10</v>
      </c>
      <c r="P72" s="52">
        <f t="shared" si="1"/>
        <v>8</v>
      </c>
      <c r="Q72" s="52">
        <f t="shared" si="2"/>
        <v>80</v>
      </c>
      <c r="R72" s="60" t="str">
        <f t="shared" si="3"/>
        <v>M-8</v>
      </c>
      <c r="S72" s="61" t="str">
        <f t="shared" si="0"/>
        <v>III</v>
      </c>
      <c r="T72" s="62" t="str">
        <f t="shared" si="4"/>
        <v>Mejorable</v>
      </c>
      <c r="U72" s="77"/>
      <c r="V72" s="65" t="str">
        <f>VLOOKUP(H72,Hoja1!A$2:G$445,6,0)</f>
        <v xml:space="preserve">Enfermedades Infectocontagiosas
</v>
      </c>
      <c r="W72" s="63"/>
      <c r="X72" s="63"/>
      <c r="Y72" s="63"/>
      <c r="Z72" s="64"/>
      <c r="AA72" s="57" t="str">
        <f>VLOOKUP(H72,Hoja1!A$2:G$445,7,0)</f>
        <v xml:space="preserve">Riesgo Biológico, Autocuidado y/o Uso y manejo adecuado de E.P.P.
</v>
      </c>
      <c r="AB72" s="118" t="s">
        <v>1208</v>
      </c>
      <c r="AC72" s="80"/>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51.75" thickBot="1">
      <c r="A73" s="110"/>
      <c r="B73" s="110"/>
      <c r="C73" s="107"/>
      <c r="D73" s="108"/>
      <c r="E73" s="109"/>
      <c r="F73" s="109"/>
      <c r="G73" s="65" t="str">
        <f>VLOOKUP(H73,Hoja1!A$1:G$445,2,0)</f>
        <v>Hongos</v>
      </c>
      <c r="H73" s="50" t="s">
        <v>117</v>
      </c>
      <c r="I73" s="65" t="str">
        <f>VLOOKUP(H73,Hoja1!A$2:G$445,3,0)</f>
        <v>Micosis</v>
      </c>
      <c r="J73" s="58"/>
      <c r="K73" s="65" t="str">
        <f>VLOOKUP(H73,Hoja1!A$2:G$445,4,0)</f>
        <v>Inspecciones planeadas e inspecciones no planeadas, procedimientos de programas de seguridad y salud en el trabajo</v>
      </c>
      <c r="L73" s="65" t="str">
        <f>VLOOKUP(H73,Hoja1!A$2:G$445,5,0)</f>
        <v>Programa de vacunación, éxamenes periódicos</v>
      </c>
      <c r="M73" s="58">
        <v>2</v>
      </c>
      <c r="N73" s="59">
        <v>4</v>
      </c>
      <c r="O73" s="59">
        <v>10</v>
      </c>
      <c r="P73" s="52">
        <f t="shared" si="1"/>
        <v>8</v>
      </c>
      <c r="Q73" s="52">
        <f t="shared" si="2"/>
        <v>80</v>
      </c>
      <c r="R73" s="60" t="str">
        <f t="shared" si="3"/>
        <v>M-8</v>
      </c>
      <c r="S73" s="61" t="str">
        <f t="shared" si="0"/>
        <v>III</v>
      </c>
      <c r="T73" s="62" t="str">
        <f t="shared" si="4"/>
        <v>Mejorable</v>
      </c>
      <c r="U73" s="77"/>
      <c r="V73" s="65" t="str">
        <f>VLOOKUP(H73,Hoja1!A$2:G$445,6,0)</f>
        <v>Micosis</v>
      </c>
      <c r="W73" s="63"/>
      <c r="X73" s="63"/>
      <c r="Y73" s="63"/>
      <c r="Z73" s="64"/>
      <c r="AA73" s="57" t="str">
        <f>VLOOKUP(H73,Hoja1!A$2:G$445,7,0)</f>
        <v xml:space="preserve">Riesgo Biológico, Autocuidado y/o Uso y manejo adecuado de E.P.P.
</v>
      </c>
      <c r="AB73" s="77"/>
      <c r="AC73" s="80"/>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75" thickBot="1">
      <c r="A74" s="110"/>
      <c r="B74" s="110"/>
      <c r="C74" s="107"/>
      <c r="D74" s="108"/>
      <c r="E74" s="109"/>
      <c r="F74" s="109"/>
      <c r="G74" s="65" t="str">
        <f>VLOOKUP(H74,Hoja1!A$1:G$445,2,0)</f>
        <v>Virus</v>
      </c>
      <c r="H74" s="50" t="s">
        <v>120</v>
      </c>
      <c r="I74" s="65" t="str">
        <f>VLOOKUP(H74,Hoja1!A$2:G$445,3,0)</f>
        <v>Infecciones Virales</v>
      </c>
      <c r="J74" s="58"/>
      <c r="K74" s="65" t="str">
        <f>VLOOKUP(H74,Hoja1!A$2:G$445,4,0)</f>
        <v>Inspecciones planeadas e inspecciones no planeadas, procedimientos de programas de seguridad y salud en el trabajo</v>
      </c>
      <c r="L74" s="65" t="str">
        <f>VLOOKUP(H74,Hoja1!A$2:G$445,5,0)</f>
        <v>Programa de vacunación, bota pantalon, overol, guantes, tapabocas, mascarillas con filtos</v>
      </c>
      <c r="M74" s="58">
        <v>2</v>
      </c>
      <c r="N74" s="59">
        <v>4</v>
      </c>
      <c r="O74" s="59">
        <v>10</v>
      </c>
      <c r="P74" s="52">
        <f t="shared" si="1"/>
        <v>8</v>
      </c>
      <c r="Q74" s="52">
        <f t="shared" si="2"/>
        <v>80</v>
      </c>
      <c r="R74" s="60" t="str">
        <f t="shared" si="3"/>
        <v>M-8</v>
      </c>
      <c r="S74" s="61" t="str">
        <f t="shared" si="0"/>
        <v>III</v>
      </c>
      <c r="T74" s="62" t="str">
        <f t="shared" si="4"/>
        <v>Mejorable</v>
      </c>
      <c r="U74" s="77"/>
      <c r="V74" s="65" t="str">
        <f>VLOOKUP(H74,Hoja1!A$2:G$445,6,0)</f>
        <v xml:space="preserve">Enfermedades Infectocontagiosas
</v>
      </c>
      <c r="W74" s="63"/>
      <c r="X74" s="63"/>
      <c r="Y74" s="63"/>
      <c r="Z74" s="64"/>
      <c r="AA74" s="57" t="str">
        <f>VLOOKUP(H74,Hoja1!A$2:G$445,7,0)</f>
        <v xml:space="preserve">Riesgo Biológico, Autocuidado y/o Uso y manejo adecuado de E.P.P.
</v>
      </c>
      <c r="AB74" s="78"/>
      <c r="AC74" s="80"/>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1.75" thickBot="1">
      <c r="A75" s="110"/>
      <c r="B75" s="110"/>
      <c r="C75" s="107"/>
      <c r="D75" s="108"/>
      <c r="E75" s="109"/>
      <c r="F75" s="109"/>
      <c r="G75" s="65" t="str">
        <f>VLOOKUP(H75,Hoja1!A$1:G$445,2,0)</f>
        <v>INFRAROJA, ULTRAVIOLETA, VISIBLE, RADIOFRECUENCIA, MICROONDAS, LASER</v>
      </c>
      <c r="H75" s="50" t="s">
        <v>67</v>
      </c>
      <c r="I75" s="65" t="str">
        <f>VLOOKUP(H75,Hoja1!A$2:G$445,3,0)</f>
        <v>CÁNCER, LESIONES DÉRMICAS Y OCULARES</v>
      </c>
      <c r="J75" s="58"/>
      <c r="K75" s="65" t="str">
        <f>VLOOKUP(H75,Hoja1!A$2:G$445,4,0)</f>
        <v>Inspecciones planeadas e inspecciones no planeadas, procedimientos de programas de seguridad y salud en el trabajo</v>
      </c>
      <c r="L75" s="65" t="str">
        <f>VLOOKUP(H75,Hoja1!A$2:G$445,5,0)</f>
        <v>PROGRAMA BLOQUEADOR SOLAR</v>
      </c>
      <c r="M75" s="58">
        <v>2</v>
      </c>
      <c r="N75" s="59">
        <v>3</v>
      </c>
      <c r="O75" s="59">
        <v>10</v>
      </c>
      <c r="P75" s="52">
        <f t="shared" si="1"/>
        <v>6</v>
      </c>
      <c r="Q75" s="52">
        <f t="shared" si="2"/>
        <v>60</v>
      </c>
      <c r="R75" s="60" t="str">
        <f t="shared" si="3"/>
        <v>M-6</v>
      </c>
      <c r="S75" s="61" t="str">
        <f t="shared" si="0"/>
        <v>III</v>
      </c>
      <c r="T75" s="62" t="str">
        <f t="shared" si="4"/>
        <v>Mejorable</v>
      </c>
      <c r="U75" s="77"/>
      <c r="V75" s="65" t="str">
        <f>VLOOKUP(H75,Hoja1!A$2:G$445,6,0)</f>
        <v>CÁNCER</v>
      </c>
      <c r="W75" s="63"/>
      <c r="X75" s="63"/>
      <c r="Y75" s="63"/>
      <c r="Z75" s="64"/>
      <c r="AA75" s="57" t="str">
        <f>VLOOKUP(H75,Hoja1!A$2:G$445,7,0)</f>
        <v>N/A</v>
      </c>
      <c r="AB75" s="63" t="s">
        <v>1210</v>
      </c>
      <c r="AC75" s="80"/>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75" thickBot="1">
      <c r="A76" s="110"/>
      <c r="B76" s="110"/>
      <c r="C76" s="107"/>
      <c r="D76" s="108"/>
      <c r="E76" s="109"/>
      <c r="F76" s="109"/>
      <c r="G76" s="65" t="str">
        <f>VLOOKUP(H76,Hoja1!A$1:G$445,2,0)</f>
        <v>GASES Y VAPORES</v>
      </c>
      <c r="H76" s="50" t="s">
        <v>250</v>
      </c>
      <c r="I76" s="65" t="str">
        <f>VLOOKUP(H76,Hoja1!A$2:G$445,3,0)</f>
        <v xml:space="preserve"> LESIONES EN LA PIEL, IRRITACIÓN EN VÍAS  RESPIRATORIAS, MUERTE</v>
      </c>
      <c r="J76" s="58"/>
      <c r="K76" s="65" t="str">
        <f>VLOOKUP(H76,Hoja1!A$2:G$445,4,0)</f>
        <v>Inspecciones planeadas e inspecciones no planeadas, procedimientos de programas de seguridad y salud en el trabajo</v>
      </c>
      <c r="L76" s="65" t="str">
        <f>VLOOKUP(H76,Hoja1!A$2:G$445,5,0)</f>
        <v>EPP TAPABOCAS, CARETAS CON FILTROS</v>
      </c>
      <c r="M76" s="58">
        <v>2</v>
      </c>
      <c r="N76" s="59">
        <v>3</v>
      </c>
      <c r="O76" s="59">
        <v>10</v>
      </c>
      <c r="P76" s="52">
        <f t="shared" si="1"/>
        <v>6</v>
      </c>
      <c r="Q76" s="52">
        <f t="shared" si="2"/>
        <v>60</v>
      </c>
      <c r="R76" s="60" t="str">
        <f t="shared" si="3"/>
        <v>M-6</v>
      </c>
      <c r="S76" s="61" t="str">
        <f t="shared" si="0"/>
        <v>III</v>
      </c>
      <c r="T76" s="62" t="str">
        <f t="shared" si="4"/>
        <v>Mejorable</v>
      </c>
      <c r="U76" s="77"/>
      <c r="V76" s="65" t="str">
        <f>VLOOKUP(H76,Hoja1!A$2:G$445,6,0)</f>
        <v xml:space="preserve"> MUERTE</v>
      </c>
      <c r="W76" s="63"/>
      <c r="X76" s="63"/>
      <c r="Y76" s="63"/>
      <c r="Z76" s="64"/>
      <c r="AA76" s="57" t="str">
        <f>VLOOKUP(H76,Hoja1!A$2:G$445,7,0)</f>
        <v>USO Y MANEJO ADECUADO DE E.P.P.</v>
      </c>
      <c r="AB76" s="63" t="s">
        <v>1222</v>
      </c>
      <c r="AC76" s="80"/>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26.25" thickBot="1">
      <c r="A77" s="110"/>
      <c r="B77" s="110"/>
      <c r="C77" s="107"/>
      <c r="D77" s="108"/>
      <c r="E77" s="109"/>
      <c r="F77" s="109"/>
      <c r="G77" s="65" t="str">
        <f>VLOOKUP(H77,Hoja1!A$1:G$445,2,0)</f>
        <v>CONCENTRACIÓN EN ACTIVIDADES DE ALTO DESEMPEÑO MENTAL</v>
      </c>
      <c r="H77" s="50" t="s">
        <v>72</v>
      </c>
      <c r="I77" s="65" t="str">
        <f>VLOOKUP(H77,Hoja1!A$2:G$445,3,0)</f>
        <v>ESTRÉS, CEFALEA, IRRITABILIDAD</v>
      </c>
      <c r="J77" s="58"/>
      <c r="K77" s="65" t="str">
        <f>VLOOKUP(H77,Hoja1!A$2:G$445,4,0)</f>
        <v>N/A</v>
      </c>
      <c r="L77" s="65" t="str">
        <f>VLOOKUP(H77,Hoja1!A$2:G$445,5,0)</f>
        <v>PVE PSICOSOCIAL</v>
      </c>
      <c r="M77" s="58">
        <v>2</v>
      </c>
      <c r="N77" s="59">
        <v>3</v>
      </c>
      <c r="O77" s="59">
        <v>10</v>
      </c>
      <c r="P77" s="52">
        <f t="shared" si="1"/>
        <v>6</v>
      </c>
      <c r="Q77" s="52">
        <f t="shared" si="2"/>
        <v>60</v>
      </c>
      <c r="R77" s="60" t="str">
        <f t="shared" si="3"/>
        <v>M-6</v>
      </c>
      <c r="S77" s="61" t="str">
        <f t="shared" si="0"/>
        <v>III</v>
      </c>
      <c r="T77" s="62" t="str">
        <f t="shared" si="4"/>
        <v>Mejorable</v>
      </c>
      <c r="U77" s="77"/>
      <c r="V77" s="65" t="str">
        <f>VLOOKUP(H77,Hoja1!A$2:G$445,6,0)</f>
        <v>ESTRÉS</v>
      </c>
      <c r="W77" s="63"/>
      <c r="X77" s="63"/>
      <c r="Y77" s="63"/>
      <c r="Z77" s="64"/>
      <c r="AA77" s="57" t="str">
        <f>VLOOKUP(H77,Hoja1!A$2:G$445,7,0)</f>
        <v>N/A</v>
      </c>
      <c r="AB77" s="118" t="s">
        <v>1211</v>
      </c>
      <c r="AC77" s="80"/>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15.75" thickBot="1">
      <c r="A78" s="110"/>
      <c r="B78" s="110"/>
      <c r="C78" s="107"/>
      <c r="D78" s="108"/>
      <c r="E78" s="109"/>
      <c r="F78" s="109"/>
      <c r="G78" s="65" t="str">
        <f>VLOOKUP(H78,Hoja1!A$1:G$445,2,0)</f>
        <v>NATURALEZA DE LA TAREA</v>
      </c>
      <c r="H78" s="50" t="s">
        <v>76</v>
      </c>
      <c r="I78" s="65" t="str">
        <f>VLOOKUP(H78,Hoja1!A$2:G$445,3,0)</f>
        <v>ESTRÉS,  TRANSTORNOS DEL SUEÑO</v>
      </c>
      <c r="J78" s="58"/>
      <c r="K78" s="65" t="str">
        <f>VLOOKUP(H78,Hoja1!A$2:G$445,4,0)</f>
        <v>N/A</v>
      </c>
      <c r="L78" s="65" t="str">
        <f>VLOOKUP(H78,Hoja1!A$2:G$445,5,0)</f>
        <v>PVE PSICOSOCIAL</v>
      </c>
      <c r="M78" s="58">
        <v>2</v>
      </c>
      <c r="N78" s="59">
        <v>3</v>
      </c>
      <c r="O78" s="59">
        <v>10</v>
      </c>
      <c r="P78" s="52">
        <f t="shared" si="1"/>
        <v>6</v>
      </c>
      <c r="Q78" s="52">
        <f t="shared" si="2"/>
        <v>60</v>
      </c>
      <c r="R78" s="60" t="str">
        <f t="shared" si="3"/>
        <v>M-6</v>
      </c>
      <c r="S78" s="61" t="str">
        <f t="shared" si="0"/>
        <v>III</v>
      </c>
      <c r="T78" s="62" t="str">
        <f t="shared" si="4"/>
        <v>Mejorable</v>
      </c>
      <c r="U78" s="77"/>
      <c r="V78" s="65" t="str">
        <f>VLOOKUP(H78,Hoja1!A$2:G$445,6,0)</f>
        <v>ESTRÉS</v>
      </c>
      <c r="W78" s="63"/>
      <c r="X78" s="63"/>
      <c r="Y78" s="63"/>
      <c r="Z78" s="64"/>
      <c r="AA78" s="57" t="str">
        <f>VLOOKUP(H78,Hoja1!A$2:G$445,7,0)</f>
        <v>N/A</v>
      </c>
      <c r="AB78" s="78"/>
      <c r="AC78" s="80"/>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1.75" thickBot="1">
      <c r="A79" s="110"/>
      <c r="B79" s="110"/>
      <c r="C79" s="107"/>
      <c r="D79" s="108"/>
      <c r="E79" s="109"/>
      <c r="F79" s="109"/>
      <c r="G79" s="65" t="str">
        <f>VLOOKUP(H79,Hoja1!A$1:G$445,2,0)</f>
        <v>Movimientos repetitivos, Miembros Superiores</v>
      </c>
      <c r="H79" s="50" t="s">
        <v>47</v>
      </c>
      <c r="I79" s="65" t="str">
        <f>VLOOKUP(H79,Hoja1!A$2:G$445,3,0)</f>
        <v>Lesiones Musculoesqueléticas</v>
      </c>
      <c r="J79" s="58"/>
      <c r="K79" s="65" t="str">
        <f>VLOOKUP(H79,Hoja1!A$2:G$445,4,0)</f>
        <v>N/A</v>
      </c>
      <c r="L79" s="65" t="str">
        <f>VLOOKUP(H79,Hoja1!A$2:G$445,5,0)</f>
        <v>PVE BIomécanico, programa pausas activas, examenes periódicos, recomendaicones, control de posturas</v>
      </c>
      <c r="M79" s="58">
        <v>2</v>
      </c>
      <c r="N79" s="59">
        <v>3</v>
      </c>
      <c r="O79" s="59">
        <v>10</v>
      </c>
      <c r="P79" s="52">
        <f t="shared" si="1"/>
        <v>6</v>
      </c>
      <c r="Q79" s="52">
        <f t="shared" si="2"/>
        <v>60</v>
      </c>
      <c r="R79" s="60" t="str">
        <f t="shared" si="3"/>
        <v>M-6</v>
      </c>
      <c r="S79" s="61" t="str">
        <f t="shared" si="0"/>
        <v>III</v>
      </c>
      <c r="T79" s="62" t="str">
        <f t="shared" si="4"/>
        <v>Mejorable</v>
      </c>
      <c r="U79" s="77"/>
      <c r="V79" s="65" t="str">
        <f>VLOOKUP(H79,Hoja1!A$2:G$445,6,0)</f>
        <v>Enfermedades musculoesqueleticas</v>
      </c>
      <c r="W79" s="63"/>
      <c r="X79" s="63"/>
      <c r="Y79" s="63"/>
      <c r="Z79" s="64"/>
      <c r="AA79" s="57" t="str">
        <f>VLOOKUP(H79,Hoja1!A$2:G$445,7,0)</f>
        <v>Prevención en lesiones osteomusculares, líderes de pausas activas</v>
      </c>
      <c r="AB79" s="63" t="s">
        <v>1212</v>
      </c>
      <c r="AC79" s="80"/>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1.75" thickBot="1">
      <c r="A80" s="110"/>
      <c r="B80" s="110"/>
      <c r="C80" s="107"/>
      <c r="D80" s="108"/>
      <c r="E80" s="109"/>
      <c r="F80" s="109"/>
      <c r="G80" s="65" t="str">
        <f>VLOOKUP(H80,Hoja1!A$1:G$445,2,0)</f>
        <v>Carga de un peso mayor al recomendado</v>
      </c>
      <c r="H80" s="50" t="s">
        <v>486</v>
      </c>
      <c r="I80" s="65" t="str">
        <f>VLOOKUP(H80,Hoja1!A$2:G$445,3,0)</f>
        <v>Lesiones osteomusculares, lesiones osteoarticulares</v>
      </c>
      <c r="J80" s="58"/>
      <c r="K80" s="65" t="str">
        <f>VLOOKUP(H80,Hoja1!A$2:G$445,4,0)</f>
        <v>Inspecciones planeadas e inspecciones no planeadas, procedimientos de programas de seguridad y salud en el trabajo</v>
      </c>
      <c r="L80" s="65" t="str">
        <f>VLOOKUP(H80,Hoja1!A$2:G$445,5,0)</f>
        <v>PVE Biomecánico, programa pausas activas, exámenes periódicos, recomendaciones, control de posturas</v>
      </c>
      <c r="M80" s="58">
        <v>2</v>
      </c>
      <c r="N80" s="59">
        <v>3</v>
      </c>
      <c r="O80" s="59">
        <v>25</v>
      </c>
      <c r="P80" s="52">
        <f t="shared" si="1"/>
        <v>6</v>
      </c>
      <c r="Q80" s="52">
        <f t="shared" si="2"/>
        <v>150</v>
      </c>
      <c r="R80" s="60" t="str">
        <f t="shared" si="3"/>
        <v>M-6</v>
      </c>
      <c r="S80" s="61" t="str">
        <f t="shared" si="0"/>
        <v>II</v>
      </c>
      <c r="T80" s="62" t="str">
        <f t="shared" si="4"/>
        <v>No Aceptable o Aceptable Con Control Especifico</v>
      </c>
      <c r="U80" s="77"/>
      <c r="V80" s="65" t="str">
        <f>VLOOKUP(H80,Hoja1!A$2:G$445,6,0)</f>
        <v>Enfermedades del sistema osteomuscular</v>
      </c>
      <c r="W80" s="63"/>
      <c r="X80" s="63"/>
      <c r="Y80" s="63"/>
      <c r="Z80" s="64"/>
      <c r="AA80" s="57" t="str">
        <f>VLOOKUP(H80,Hoja1!A$2:G$445,7,0)</f>
        <v>Prevención en lesiones osteomusculares, Líderes en pausas activas</v>
      </c>
      <c r="AB80" s="63" t="s">
        <v>1232</v>
      </c>
      <c r="AC80" s="80"/>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51.75" thickBot="1">
      <c r="A81" s="110"/>
      <c r="B81" s="110"/>
      <c r="C81" s="107"/>
      <c r="D81" s="108"/>
      <c r="E81" s="109"/>
      <c r="F81" s="109"/>
      <c r="G81" s="65" t="str">
        <f>VLOOKUP(H81,Hoja1!A$1:G$445,2,0)</f>
        <v>Atropellamiento, Envestir</v>
      </c>
      <c r="H81" s="50" t="s">
        <v>1187</v>
      </c>
      <c r="I81" s="65" t="str">
        <f>VLOOKUP(H81,Hoja1!A$2:G$445,3,0)</f>
        <v>Lesiones, pérdidas materiales, muerte</v>
      </c>
      <c r="J81" s="58"/>
      <c r="K81" s="65" t="str">
        <f>VLOOKUP(H81,Hoja1!A$2:G$445,4,0)</f>
        <v>Inspecciones planeadas e inspecciones no planeadas, procedimientos de programas de seguridad y salud en el trabajo</v>
      </c>
      <c r="L81" s="65" t="str">
        <f>VLOOKUP(H81,Hoja1!A$2:G$445,5,0)</f>
        <v>Programa de seguridad vial, señalización</v>
      </c>
      <c r="M81" s="58">
        <v>2</v>
      </c>
      <c r="N81" s="59">
        <v>3</v>
      </c>
      <c r="O81" s="59">
        <v>60</v>
      </c>
      <c r="P81" s="52">
        <f t="shared" si="1"/>
        <v>6</v>
      </c>
      <c r="Q81" s="52">
        <f t="shared" si="2"/>
        <v>360</v>
      </c>
      <c r="R81" s="60" t="str">
        <f t="shared" si="3"/>
        <v>M-6</v>
      </c>
      <c r="S81" s="61" t="str">
        <f t="shared" si="0"/>
        <v>II</v>
      </c>
      <c r="T81" s="62" t="str">
        <f t="shared" si="4"/>
        <v>No Aceptable o Aceptable Con Control Especifico</v>
      </c>
      <c r="U81" s="77"/>
      <c r="V81" s="65" t="str">
        <f>VLOOKUP(H81,Hoja1!A$2:G$445,6,0)</f>
        <v>Muerte</v>
      </c>
      <c r="W81" s="63"/>
      <c r="X81" s="63"/>
      <c r="Y81" s="63"/>
      <c r="Z81" s="64"/>
      <c r="AA81" s="57" t="str">
        <f>VLOOKUP(H81,Hoja1!A$2:G$445,7,0)</f>
        <v>Seguridad vial y manejo defensivo, aseguramiento de áreas de trabajo</v>
      </c>
      <c r="AB81" s="63" t="s">
        <v>1214</v>
      </c>
      <c r="AC81" s="80"/>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41.25" thickBot="1">
      <c r="A82" s="110"/>
      <c r="B82" s="110"/>
      <c r="C82" s="107"/>
      <c r="D82" s="108"/>
      <c r="E82" s="109"/>
      <c r="F82" s="109"/>
      <c r="G82" s="65" t="str">
        <f>VLOOKUP(H82,Hoja1!A$1:G$445,2,0)</f>
        <v>Superficies de trabajo irregulares o deslizantes</v>
      </c>
      <c r="H82" s="50" t="s">
        <v>597</v>
      </c>
      <c r="I82" s="65" t="str">
        <f>VLOOKUP(H82,Hoja1!A$2:G$445,3,0)</f>
        <v>Caidas del mismo nivel, fracturas, golpe con objetos, caídas de objetos, obstrucción de rutas de evacuación</v>
      </c>
      <c r="J82" s="58"/>
      <c r="K82" s="65" t="str">
        <f>VLOOKUP(H82,Hoja1!A$2:G$445,4,0)</f>
        <v>N/A</v>
      </c>
      <c r="L82" s="65" t="str">
        <f>VLOOKUP(H82,Hoja1!A$2:G$445,5,0)</f>
        <v>N/A</v>
      </c>
      <c r="M82" s="58">
        <v>6</v>
      </c>
      <c r="N82" s="59">
        <v>3</v>
      </c>
      <c r="O82" s="59">
        <v>25</v>
      </c>
      <c r="P82" s="52">
        <f t="shared" si="1"/>
        <v>18</v>
      </c>
      <c r="Q82" s="52">
        <f t="shared" si="2"/>
        <v>450</v>
      </c>
      <c r="R82" s="60" t="str">
        <f t="shared" si="3"/>
        <v>A-18</v>
      </c>
      <c r="S82" s="61" t="str">
        <f t="shared" si="0"/>
        <v>II</v>
      </c>
      <c r="T82" s="62" t="str">
        <f t="shared" si="4"/>
        <v>No Aceptable o Aceptable Con Control Especifico</v>
      </c>
      <c r="U82" s="77"/>
      <c r="V82" s="65" t="str">
        <f>VLOOKUP(H82,Hoja1!A$2:G$445,6,0)</f>
        <v>Caídas de distinto nivel</v>
      </c>
      <c r="W82" s="63"/>
      <c r="X82" s="63"/>
      <c r="Y82" s="63"/>
      <c r="Z82" s="64"/>
      <c r="AA82" s="57" t="str">
        <f>VLOOKUP(H82,Hoja1!A$2:G$445,7,0)</f>
        <v>Pautas Básicas en orden y aseo en el lugar de trabajo, actos y condiciones inseguras</v>
      </c>
      <c r="AB82" s="63" t="s">
        <v>1215</v>
      </c>
      <c r="AC82" s="80"/>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64.5" thickBot="1">
      <c r="A83" s="110"/>
      <c r="B83" s="110"/>
      <c r="C83" s="107"/>
      <c r="D83" s="108"/>
      <c r="E83" s="109"/>
      <c r="F83" s="109"/>
      <c r="G83" s="65" t="str">
        <f>VLOOKUP(H83,Hoja1!A$1:G$445,2,0)</f>
        <v>Atraco, golpiza, atentados y secuestrados</v>
      </c>
      <c r="H83" s="50" t="s">
        <v>57</v>
      </c>
      <c r="I83" s="65" t="str">
        <f>VLOOKUP(H83,Hoja1!A$2:G$445,3,0)</f>
        <v>Estrés, golpes, Secuestros</v>
      </c>
      <c r="J83" s="58"/>
      <c r="K83" s="65" t="str">
        <f>VLOOKUP(H83,Hoja1!A$2:G$445,4,0)</f>
        <v>Inspecciones planeadas e inspecciones no planeadas, procedimientos de programas de seguridad y salud en el trabajo</v>
      </c>
      <c r="L83" s="65" t="str">
        <f>VLOOKUP(H83,Hoja1!A$2:G$445,5,0)</f>
        <v xml:space="preserve">Uniformes Corporativos, Caquetas corporativas, Carnetización
</v>
      </c>
      <c r="M83" s="58">
        <v>2</v>
      </c>
      <c r="N83" s="59">
        <v>3</v>
      </c>
      <c r="O83" s="59">
        <v>60</v>
      </c>
      <c r="P83" s="52">
        <f t="shared" si="1"/>
        <v>6</v>
      </c>
      <c r="Q83" s="52">
        <f t="shared" si="2"/>
        <v>360</v>
      </c>
      <c r="R83" s="60" t="str">
        <f t="shared" si="3"/>
        <v>M-6</v>
      </c>
      <c r="S83" s="61" t="str">
        <f t="shared" si="0"/>
        <v>II</v>
      </c>
      <c r="T83" s="62" t="str">
        <f t="shared" si="4"/>
        <v>No Aceptable o Aceptable Con Control Especifico</v>
      </c>
      <c r="U83" s="77"/>
      <c r="V83" s="65" t="str">
        <f>VLOOKUP(H83,Hoja1!A$2:G$445,6,0)</f>
        <v>Secuestros</v>
      </c>
      <c r="W83" s="63"/>
      <c r="X83" s="63"/>
      <c r="Y83" s="63"/>
      <c r="Z83" s="64"/>
      <c r="AA83" s="57" t="str">
        <f>VLOOKUP(H83,Hoja1!A$2:G$445,7,0)</f>
        <v>N/A</v>
      </c>
      <c r="AB83" s="63" t="s">
        <v>1216</v>
      </c>
      <c r="AC83" s="80"/>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75" thickBot="1">
      <c r="A84" s="110"/>
      <c r="B84" s="110"/>
      <c r="C84" s="107"/>
      <c r="D84" s="108"/>
      <c r="E84" s="109"/>
      <c r="F84" s="109"/>
      <c r="G84" s="65" t="str">
        <f>VLOOKUP(H84,Hoja1!A$1:G$445,2,0)</f>
        <v>SISMOS, INCENDIOS, INUNDACIONES, TERREMOTOS, VENDAVALES, DERRUMBE</v>
      </c>
      <c r="H84" s="50" t="s">
        <v>62</v>
      </c>
      <c r="I84" s="65" t="str">
        <f>VLOOKUP(H84,Hoja1!A$2:G$445,3,0)</f>
        <v>SISMOS, INCENDIOS, INUNDACIONES, TERREMOTOS, VENDAVALES</v>
      </c>
      <c r="J84" s="58"/>
      <c r="K84" s="65" t="str">
        <f>VLOOKUP(H84,Hoja1!A$2:G$445,4,0)</f>
        <v>Inspecciones planeadas e inspecciones no planeadas, procedimientos de programas de seguridad y salud en el trabajo</v>
      </c>
      <c r="L84" s="65" t="str">
        <f>VLOOKUP(H84,Hoja1!A$2:G$445,5,0)</f>
        <v>BRIGADAS DE EMERGENCIAS</v>
      </c>
      <c r="M84" s="58">
        <v>2</v>
      </c>
      <c r="N84" s="59">
        <v>1</v>
      </c>
      <c r="O84" s="59">
        <v>100</v>
      </c>
      <c r="P84" s="52">
        <f t="shared" si="1"/>
        <v>2</v>
      </c>
      <c r="Q84" s="52">
        <f t="shared" si="2"/>
        <v>200</v>
      </c>
      <c r="R84" s="60" t="str">
        <f t="shared" si="3"/>
        <v>B-2</v>
      </c>
      <c r="S84" s="61" t="str">
        <f t="shared" si="0"/>
        <v>II</v>
      </c>
      <c r="T84" s="62" t="str">
        <f t="shared" si="4"/>
        <v>No Aceptable o Aceptable Con Control Especifico</v>
      </c>
      <c r="U84" s="78"/>
      <c r="V84" s="65" t="str">
        <f>VLOOKUP(H84,Hoja1!A$2:G$445,6,0)</f>
        <v>MUERTE</v>
      </c>
      <c r="W84" s="63"/>
      <c r="X84" s="63"/>
      <c r="Y84" s="63"/>
      <c r="Z84" s="64" t="s">
        <v>1218</v>
      </c>
      <c r="AA84" s="57" t="str">
        <f>VLOOKUP(H84,Hoja1!A$2:G$445,7,0)</f>
        <v>ENTRENAMIENTO DE LA BRIGADA; DIVULGACIÓN DE PLAN DE EMERGENCIA</v>
      </c>
      <c r="AB84" s="63" t="s">
        <v>1217</v>
      </c>
      <c r="AC84" s="81"/>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41.25" thickBot="1">
      <c r="A85" s="110"/>
      <c r="B85" s="110"/>
      <c r="C85" s="83" t="s">
        <v>1223</v>
      </c>
      <c r="D85" s="84" t="s">
        <v>1224</v>
      </c>
      <c r="E85" s="85" t="s">
        <v>1029</v>
      </c>
      <c r="F85" s="85" t="s">
        <v>1205</v>
      </c>
      <c r="G85" s="48" t="str">
        <f>VLOOKUP(H85,Hoja1!A$1:G$445,2,0)</f>
        <v>Modeduras</v>
      </c>
      <c r="H85" s="24" t="s">
        <v>79</v>
      </c>
      <c r="I85" s="48" t="str">
        <f>VLOOKUP(H85,Hoja1!A$2:G$445,3,0)</f>
        <v>Lesiones, tejidos, muerte, enfermedades infectocontagiosas</v>
      </c>
      <c r="J85" s="18"/>
      <c r="K85" s="48" t="str">
        <f>VLOOKUP(H85,Hoja1!A$2:G$445,4,0)</f>
        <v>N/A</v>
      </c>
      <c r="L85" s="48" t="str">
        <f>VLOOKUP(H85,Hoja1!A$2:G$445,5,0)</f>
        <v>N/A</v>
      </c>
      <c r="M85" s="67">
        <v>2</v>
      </c>
      <c r="N85" s="26">
        <v>3</v>
      </c>
      <c r="O85" s="26">
        <v>25</v>
      </c>
      <c r="P85" s="26">
        <f t="shared" si="1"/>
        <v>6</v>
      </c>
      <c r="Q85" s="26">
        <f t="shared" si="2"/>
        <v>150</v>
      </c>
      <c r="R85" s="33" t="str">
        <f t="shared" si="3"/>
        <v>M-6</v>
      </c>
      <c r="S85" s="74" t="str">
        <f t="shared" si="0"/>
        <v>II</v>
      </c>
      <c r="T85" s="75" t="str">
        <f t="shared" si="4"/>
        <v>No Aceptable o Aceptable Con Control Especifico</v>
      </c>
      <c r="U85" s="119">
        <v>2</v>
      </c>
      <c r="V85" s="48" t="str">
        <f>VLOOKUP(H85,Hoja1!A$2:G$445,6,0)</f>
        <v>Posibles enfermedades</v>
      </c>
      <c r="W85" s="20"/>
      <c r="X85" s="20"/>
      <c r="Y85" s="20"/>
      <c r="Z85" s="17"/>
      <c r="AA85" s="22" t="str">
        <f>VLOOKUP(H85,Hoja1!A$2:G$445,7,0)</f>
        <v xml:space="preserve">Riesgo Biológico, Autocuidado y/o Uso y manejo adecuado de E.P.P.
</v>
      </c>
      <c r="AB85" s="27" t="s">
        <v>1231</v>
      </c>
      <c r="AC85" s="121" t="s">
        <v>1219</v>
      </c>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75" thickBot="1">
      <c r="A86" s="110"/>
      <c r="B86" s="110"/>
      <c r="C86" s="83"/>
      <c r="D86" s="84"/>
      <c r="E86" s="85"/>
      <c r="F86" s="85"/>
      <c r="G86" s="48" t="str">
        <f>VLOOKUP(H86,Hoja1!A$1:G$445,2,0)</f>
        <v>Bacteria</v>
      </c>
      <c r="H86" s="24" t="s">
        <v>108</v>
      </c>
      <c r="I86" s="48" t="str">
        <f>VLOOKUP(H86,Hoja1!A$2:G$445,3,0)</f>
        <v>Infecciones producidas por Bacterianas</v>
      </c>
      <c r="J86" s="18"/>
      <c r="K86" s="48" t="str">
        <f>VLOOKUP(H86,Hoja1!A$2:G$445,4,0)</f>
        <v>Inspecciones planeadas e inspecciones no planeadas, procedimientos de programas de seguridad y salud en el trabajo</v>
      </c>
      <c r="L86" s="48" t="str">
        <f>VLOOKUP(H86,Hoja1!A$2:G$445,5,0)</f>
        <v>Programa de vacunación, bota pantalon, overol, guantes, tapabocas, mascarillas con filtos</v>
      </c>
      <c r="M86" s="18">
        <v>2</v>
      </c>
      <c r="N86" s="19">
        <v>4</v>
      </c>
      <c r="O86" s="19">
        <v>10</v>
      </c>
      <c r="P86" s="26">
        <f t="shared" si="1"/>
        <v>8</v>
      </c>
      <c r="Q86" s="26">
        <f t="shared" si="2"/>
        <v>80</v>
      </c>
      <c r="R86" s="33" t="str">
        <f t="shared" si="3"/>
        <v>M-8</v>
      </c>
      <c r="S86" s="74" t="str">
        <f aca="true" t="shared" si="10" ref="S86:S98">IF(Q86&lt;=20,"IV",IF(Q86&lt;=120,"III",IF(Q86&lt;=500,"II",IF(Q86&lt;=4000,"I"))))</f>
        <v>III</v>
      </c>
      <c r="T86" s="75" t="str">
        <f t="shared" si="4"/>
        <v>Mejorable</v>
      </c>
      <c r="U86" s="87"/>
      <c r="V86" s="48" t="str">
        <f>VLOOKUP(H86,Hoja1!A$2:G$445,6,0)</f>
        <v xml:space="preserve">Enfermedades Infectocontagiosas
</v>
      </c>
      <c r="W86" s="20"/>
      <c r="X86" s="20"/>
      <c r="Y86" s="20"/>
      <c r="Z86" s="17"/>
      <c r="AA86" s="22" t="str">
        <f>VLOOKUP(H86,Hoja1!A$2:G$445,7,0)</f>
        <v xml:space="preserve">Riesgo Biológico, Autocuidado y/o Uso y manejo adecuado de E.P.P.
</v>
      </c>
      <c r="AB86" s="119" t="s">
        <v>1208</v>
      </c>
      <c r="AC86" s="90"/>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75" thickBot="1">
      <c r="A87" s="110"/>
      <c r="B87" s="110"/>
      <c r="C87" s="83"/>
      <c r="D87" s="84"/>
      <c r="E87" s="85"/>
      <c r="F87" s="85"/>
      <c r="G87" s="48" t="str">
        <f>VLOOKUP(H87,Hoja1!A$1:G$445,2,0)</f>
        <v>Hongos</v>
      </c>
      <c r="H87" s="24" t="s">
        <v>117</v>
      </c>
      <c r="I87" s="48" t="str">
        <f>VLOOKUP(H87,Hoja1!A$2:G$445,3,0)</f>
        <v>Micosis</v>
      </c>
      <c r="J87" s="18"/>
      <c r="K87" s="48" t="str">
        <f>VLOOKUP(H87,Hoja1!A$2:G$445,4,0)</f>
        <v>Inspecciones planeadas e inspecciones no planeadas, procedimientos de programas de seguridad y salud en el trabajo</v>
      </c>
      <c r="L87" s="48" t="str">
        <f>VLOOKUP(H87,Hoja1!A$2:G$445,5,0)</f>
        <v>Programa de vacunación, éxamenes periódicos</v>
      </c>
      <c r="M87" s="18">
        <v>2</v>
      </c>
      <c r="N87" s="19">
        <v>4</v>
      </c>
      <c r="O87" s="19">
        <v>10</v>
      </c>
      <c r="P87" s="26">
        <f aca="true" t="shared" si="11" ref="P87:P98">M87*N87</f>
        <v>8</v>
      </c>
      <c r="Q87" s="26">
        <f aca="true" t="shared" si="12" ref="Q87:Q98">O87*P87</f>
        <v>80</v>
      </c>
      <c r="R87" s="33" t="str">
        <f aca="true" t="shared" si="13" ref="R87:R98">IF(P87=40,"MA-40",IF(P87=30,"MA-30",IF(P87=20,"A-20",IF(P87=10,"A-10",IF(P87=24,"MA-24",IF(P87=18,"A-18",IF(P87=12,"A-12",IF(P87=6,"M-6",IF(P87=8,"M-8",IF(P87=6,"M-6",IF(P87=4,"B-4",IF(P87=2,"B-2",))))))))))))</f>
        <v>M-8</v>
      </c>
      <c r="S87" s="74" t="str">
        <f t="shared" si="10"/>
        <v>III</v>
      </c>
      <c r="T87" s="75" t="str">
        <f aca="true" t="shared" si="14" ref="T87:T98">IF(S87=0,"",IF(S87="IV","Aceptable",IF(S87="III","Mejorable",IF(S87="II","No Aceptable o Aceptable Con Control Especifico",IF(S87="I","No Aceptable","")))))</f>
        <v>Mejorable</v>
      </c>
      <c r="U87" s="87"/>
      <c r="V87" s="48" t="str">
        <f>VLOOKUP(H87,Hoja1!A$2:G$445,6,0)</f>
        <v>Micosis</v>
      </c>
      <c r="W87" s="20"/>
      <c r="X87" s="20"/>
      <c r="Y87" s="20"/>
      <c r="Z87" s="17"/>
      <c r="AA87" s="22" t="str">
        <f>VLOOKUP(H87,Hoja1!A$2:G$445,7,0)</f>
        <v xml:space="preserve">Riesgo Biológico, Autocuidado y/o Uso y manejo adecuado de E.P.P.
</v>
      </c>
      <c r="AB87" s="87"/>
      <c r="AC87" s="90"/>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75" thickBot="1">
      <c r="A88" s="110"/>
      <c r="B88" s="110"/>
      <c r="C88" s="83"/>
      <c r="D88" s="84"/>
      <c r="E88" s="85"/>
      <c r="F88" s="85"/>
      <c r="G88" s="48" t="str">
        <f>VLOOKUP(H88,Hoja1!A$1:G$445,2,0)</f>
        <v>Virus</v>
      </c>
      <c r="H88" s="24" t="s">
        <v>120</v>
      </c>
      <c r="I88" s="48" t="str">
        <f>VLOOKUP(H88,Hoja1!A$2:G$445,3,0)</f>
        <v>Infecciones Virales</v>
      </c>
      <c r="J88" s="18"/>
      <c r="K88" s="48" t="str">
        <f>VLOOKUP(H88,Hoja1!A$2:G$445,4,0)</f>
        <v>Inspecciones planeadas e inspecciones no planeadas, procedimientos de programas de seguridad y salud en el trabajo</v>
      </c>
      <c r="L88" s="48" t="str">
        <f>VLOOKUP(H88,Hoja1!A$2:G$445,5,0)</f>
        <v>Programa de vacunación, bota pantalon, overol, guantes, tapabocas, mascarillas con filtos</v>
      </c>
      <c r="M88" s="18">
        <v>2</v>
      </c>
      <c r="N88" s="19">
        <v>4</v>
      </c>
      <c r="O88" s="19">
        <v>10</v>
      </c>
      <c r="P88" s="26">
        <f t="shared" si="11"/>
        <v>8</v>
      </c>
      <c r="Q88" s="26">
        <f t="shared" si="12"/>
        <v>80</v>
      </c>
      <c r="R88" s="33" t="str">
        <f t="shared" si="13"/>
        <v>M-8</v>
      </c>
      <c r="S88" s="74" t="str">
        <f t="shared" si="10"/>
        <v>III</v>
      </c>
      <c r="T88" s="75" t="str">
        <f t="shared" si="14"/>
        <v>Mejorable</v>
      </c>
      <c r="U88" s="87"/>
      <c r="V88" s="48" t="str">
        <f>VLOOKUP(H88,Hoja1!A$2:G$445,6,0)</f>
        <v xml:space="preserve">Enfermedades Infectocontagiosas
</v>
      </c>
      <c r="W88" s="20"/>
      <c r="X88" s="20"/>
      <c r="Y88" s="20"/>
      <c r="Z88" s="17"/>
      <c r="AA88" s="22" t="str">
        <f>VLOOKUP(H88,Hoja1!A$2:G$445,7,0)</f>
        <v xml:space="preserve">Riesgo Biológico, Autocuidado y/o Uso y manejo adecuado de E.P.P.
</v>
      </c>
      <c r="AB88" s="88"/>
      <c r="AC88" s="90"/>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75" thickBot="1">
      <c r="A89" s="110"/>
      <c r="B89" s="110"/>
      <c r="C89" s="83"/>
      <c r="D89" s="84"/>
      <c r="E89" s="85"/>
      <c r="F89" s="85"/>
      <c r="G89" s="48" t="str">
        <f>VLOOKUP(H89,Hoja1!A$1:G$445,2,0)</f>
        <v>INFRAROJA, ULTRAVIOLETA, VISIBLE, RADIOFRECUENCIA, MICROONDAS, LASER</v>
      </c>
      <c r="H89" s="24" t="s">
        <v>67</v>
      </c>
      <c r="I89" s="48" t="str">
        <f>VLOOKUP(H89,Hoja1!A$2:G$445,3,0)</f>
        <v>CÁNCER, LESIONES DÉRMICAS Y OCULARES</v>
      </c>
      <c r="J89" s="18"/>
      <c r="K89" s="48" t="str">
        <f>VLOOKUP(H89,Hoja1!A$2:G$445,4,0)</f>
        <v>Inspecciones planeadas e inspecciones no planeadas, procedimientos de programas de seguridad y salud en el trabajo</v>
      </c>
      <c r="L89" s="48" t="str">
        <f>VLOOKUP(H89,Hoja1!A$2:G$445,5,0)</f>
        <v>PROGRAMA BLOQUEADOR SOLAR</v>
      </c>
      <c r="M89" s="18">
        <v>2</v>
      </c>
      <c r="N89" s="19">
        <v>3</v>
      </c>
      <c r="O89" s="19">
        <v>10</v>
      </c>
      <c r="P89" s="26">
        <f t="shared" si="11"/>
        <v>6</v>
      </c>
      <c r="Q89" s="26">
        <f t="shared" si="12"/>
        <v>60</v>
      </c>
      <c r="R89" s="33" t="str">
        <f t="shared" si="13"/>
        <v>M-6</v>
      </c>
      <c r="S89" s="74" t="str">
        <f t="shared" si="10"/>
        <v>III</v>
      </c>
      <c r="T89" s="75" t="str">
        <f t="shared" si="14"/>
        <v>Mejorable</v>
      </c>
      <c r="U89" s="87"/>
      <c r="V89" s="48" t="str">
        <f>VLOOKUP(H89,Hoja1!A$2:G$445,6,0)</f>
        <v>CÁNCER</v>
      </c>
      <c r="W89" s="20"/>
      <c r="X89" s="20"/>
      <c r="Y89" s="20"/>
      <c r="Z89" s="17"/>
      <c r="AA89" s="22" t="str">
        <f>VLOOKUP(H89,Hoja1!A$2:G$445,7,0)</f>
        <v>N/A</v>
      </c>
      <c r="AB89" s="20" t="s">
        <v>1210</v>
      </c>
      <c r="AC89" s="90"/>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1.75" thickBot="1">
      <c r="A90" s="110"/>
      <c r="B90" s="110"/>
      <c r="C90" s="83"/>
      <c r="D90" s="84"/>
      <c r="E90" s="85"/>
      <c r="F90" s="85"/>
      <c r="G90" s="48" t="str">
        <f>VLOOKUP(H90,Hoja1!A$1:G$445,2,0)</f>
        <v>GASES Y VAPORES</v>
      </c>
      <c r="H90" s="24" t="s">
        <v>250</v>
      </c>
      <c r="I90" s="48" t="str">
        <f>VLOOKUP(H90,Hoja1!A$2:G$445,3,0)</f>
        <v xml:space="preserve"> LESIONES EN LA PIEL, IRRITACIÓN EN VÍAS  RESPIRATORIAS, MUERTE</v>
      </c>
      <c r="J90" s="18"/>
      <c r="K90" s="48" t="str">
        <f>VLOOKUP(H90,Hoja1!A$2:G$445,4,0)</f>
        <v>Inspecciones planeadas e inspecciones no planeadas, procedimientos de programas de seguridad y salud en el trabajo</v>
      </c>
      <c r="L90" s="48" t="str">
        <f>VLOOKUP(H90,Hoja1!A$2:G$445,5,0)</f>
        <v>EPP TAPABOCAS, CARETAS CON FILTROS</v>
      </c>
      <c r="M90" s="18">
        <v>2</v>
      </c>
      <c r="N90" s="19">
        <v>3</v>
      </c>
      <c r="O90" s="19">
        <v>10</v>
      </c>
      <c r="P90" s="26">
        <f t="shared" si="11"/>
        <v>6</v>
      </c>
      <c r="Q90" s="26">
        <f t="shared" si="12"/>
        <v>60</v>
      </c>
      <c r="R90" s="33" t="str">
        <f t="shared" si="13"/>
        <v>M-6</v>
      </c>
      <c r="S90" s="74" t="str">
        <f t="shared" si="10"/>
        <v>III</v>
      </c>
      <c r="T90" s="75" t="str">
        <f t="shared" si="14"/>
        <v>Mejorable</v>
      </c>
      <c r="U90" s="87"/>
      <c r="V90" s="48" t="str">
        <f>VLOOKUP(H90,Hoja1!A$2:G$445,6,0)</f>
        <v xml:space="preserve"> MUERTE</v>
      </c>
      <c r="W90" s="20"/>
      <c r="X90" s="20"/>
      <c r="Y90" s="20"/>
      <c r="Z90" s="17"/>
      <c r="AA90" s="22" t="str">
        <f>VLOOKUP(H90,Hoja1!A$2:G$445,7,0)</f>
        <v>USO Y MANEJO ADECUADO DE E.P.P.</v>
      </c>
      <c r="AB90" s="20" t="s">
        <v>1222</v>
      </c>
      <c r="AC90" s="90"/>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39.75" customHeight="1" thickBot="1">
      <c r="A91" s="110"/>
      <c r="B91" s="110"/>
      <c r="C91" s="83"/>
      <c r="D91" s="84"/>
      <c r="E91" s="85"/>
      <c r="F91" s="85"/>
      <c r="G91" s="48" t="str">
        <f>VLOOKUP(H91,Hoja1!A$1:G$445,2,0)</f>
        <v>CONCENTRACIÓN EN ACTIVIDADES DE ALTO DESEMPEÑO MENTAL</v>
      </c>
      <c r="H91" s="24" t="s">
        <v>72</v>
      </c>
      <c r="I91" s="48" t="str">
        <f>VLOOKUP(H91,Hoja1!A$2:G$445,3,0)</f>
        <v>ESTRÉS, CEFALEA, IRRITABILIDAD</v>
      </c>
      <c r="J91" s="18"/>
      <c r="K91" s="48" t="str">
        <f>VLOOKUP(H91,Hoja1!A$2:G$445,4,0)</f>
        <v>N/A</v>
      </c>
      <c r="L91" s="48" t="str">
        <f>VLOOKUP(H91,Hoja1!A$2:G$445,5,0)</f>
        <v>PVE PSICOSOCIAL</v>
      </c>
      <c r="M91" s="18">
        <v>2</v>
      </c>
      <c r="N91" s="19">
        <v>3</v>
      </c>
      <c r="O91" s="19">
        <v>10</v>
      </c>
      <c r="P91" s="26">
        <f t="shared" si="11"/>
        <v>6</v>
      </c>
      <c r="Q91" s="26">
        <f t="shared" si="12"/>
        <v>60</v>
      </c>
      <c r="R91" s="33" t="str">
        <f t="shared" si="13"/>
        <v>M-6</v>
      </c>
      <c r="S91" s="74" t="str">
        <f t="shared" si="10"/>
        <v>III</v>
      </c>
      <c r="T91" s="75" t="str">
        <f t="shared" si="14"/>
        <v>Mejorable</v>
      </c>
      <c r="U91" s="87"/>
      <c r="V91" s="48" t="str">
        <f>VLOOKUP(H91,Hoja1!A$2:G$445,6,0)</f>
        <v>ESTRÉS</v>
      </c>
      <c r="W91" s="20"/>
      <c r="X91" s="20"/>
      <c r="Y91" s="20"/>
      <c r="Z91" s="17"/>
      <c r="AA91" s="22" t="str">
        <f>VLOOKUP(H91,Hoja1!A$2:G$445,7,0)</f>
        <v>N/A</v>
      </c>
      <c r="AB91" s="119" t="s">
        <v>1211</v>
      </c>
      <c r="AC91" s="90"/>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39.75" customHeight="1" thickBot="1">
      <c r="A92" s="110"/>
      <c r="B92" s="110"/>
      <c r="C92" s="83"/>
      <c r="D92" s="84"/>
      <c r="E92" s="85"/>
      <c r="F92" s="85"/>
      <c r="G92" s="48" t="str">
        <f>VLOOKUP(H92,Hoja1!A$1:G$445,2,0)</f>
        <v>NATURALEZA DE LA TAREA</v>
      </c>
      <c r="H92" s="24" t="s">
        <v>76</v>
      </c>
      <c r="I92" s="48" t="str">
        <f>VLOOKUP(H92,Hoja1!A$2:G$445,3,0)</f>
        <v>ESTRÉS,  TRANSTORNOS DEL SUEÑO</v>
      </c>
      <c r="J92" s="18"/>
      <c r="K92" s="48" t="str">
        <f>VLOOKUP(H92,Hoja1!A$2:G$445,4,0)</f>
        <v>N/A</v>
      </c>
      <c r="L92" s="48" t="str">
        <f>VLOOKUP(H92,Hoja1!A$2:G$445,5,0)</f>
        <v>PVE PSICOSOCIAL</v>
      </c>
      <c r="M92" s="18">
        <v>2</v>
      </c>
      <c r="N92" s="19">
        <v>3</v>
      </c>
      <c r="O92" s="19">
        <v>10</v>
      </c>
      <c r="P92" s="26">
        <f t="shared" si="11"/>
        <v>6</v>
      </c>
      <c r="Q92" s="26">
        <f t="shared" si="12"/>
        <v>60</v>
      </c>
      <c r="R92" s="33" t="str">
        <f t="shared" si="13"/>
        <v>M-6</v>
      </c>
      <c r="S92" s="74" t="str">
        <f t="shared" si="10"/>
        <v>III</v>
      </c>
      <c r="T92" s="75" t="str">
        <f t="shared" si="14"/>
        <v>Mejorable</v>
      </c>
      <c r="U92" s="87"/>
      <c r="V92" s="48" t="str">
        <f>VLOOKUP(H92,Hoja1!A$2:G$445,6,0)</f>
        <v>ESTRÉS</v>
      </c>
      <c r="W92" s="20"/>
      <c r="X92" s="20"/>
      <c r="Y92" s="20"/>
      <c r="Z92" s="17"/>
      <c r="AA92" s="22" t="str">
        <f>VLOOKUP(H92,Hoja1!A$2:G$445,7,0)</f>
        <v>N/A</v>
      </c>
      <c r="AB92" s="88"/>
      <c r="AC92" s="90"/>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51.75" thickBot="1">
      <c r="A93" s="110"/>
      <c r="B93" s="110"/>
      <c r="C93" s="83"/>
      <c r="D93" s="84"/>
      <c r="E93" s="85"/>
      <c r="F93" s="85"/>
      <c r="G93" s="48" t="str">
        <f>VLOOKUP(H93,Hoja1!A$1:G$445,2,0)</f>
        <v>Movimientos repetitivos, Miembros Superiores</v>
      </c>
      <c r="H93" s="24" t="s">
        <v>47</v>
      </c>
      <c r="I93" s="48" t="str">
        <f>VLOOKUP(H93,Hoja1!A$2:G$445,3,0)</f>
        <v>Lesiones Musculoesqueléticas</v>
      </c>
      <c r="J93" s="18"/>
      <c r="K93" s="48" t="str">
        <f>VLOOKUP(H93,Hoja1!A$2:G$445,4,0)</f>
        <v>N/A</v>
      </c>
      <c r="L93" s="48" t="str">
        <f>VLOOKUP(H93,Hoja1!A$2:G$445,5,0)</f>
        <v>PVE BIomécanico, programa pausas activas, examenes periódicos, recomendaicones, control de posturas</v>
      </c>
      <c r="M93" s="18">
        <v>2</v>
      </c>
      <c r="N93" s="19">
        <v>3</v>
      </c>
      <c r="O93" s="19">
        <v>10</v>
      </c>
      <c r="P93" s="26">
        <f t="shared" si="11"/>
        <v>6</v>
      </c>
      <c r="Q93" s="26">
        <f t="shared" si="12"/>
        <v>60</v>
      </c>
      <c r="R93" s="33" t="str">
        <f t="shared" si="13"/>
        <v>M-6</v>
      </c>
      <c r="S93" s="74" t="str">
        <f t="shared" si="10"/>
        <v>III</v>
      </c>
      <c r="T93" s="75" t="str">
        <f t="shared" si="14"/>
        <v>Mejorable</v>
      </c>
      <c r="U93" s="87"/>
      <c r="V93" s="48" t="str">
        <f>VLOOKUP(H93,Hoja1!A$2:G$445,6,0)</f>
        <v>Enfermedades musculoesqueleticas</v>
      </c>
      <c r="W93" s="20"/>
      <c r="X93" s="20"/>
      <c r="Y93" s="20"/>
      <c r="Z93" s="17"/>
      <c r="AA93" s="22" t="str">
        <f>VLOOKUP(H93,Hoja1!A$2:G$445,7,0)</f>
        <v>Prevención en lesiones osteomusculares, líderes de pausas activas</v>
      </c>
      <c r="AB93" s="20" t="s">
        <v>1212</v>
      </c>
      <c r="AC93" s="90"/>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51.75" thickBot="1">
      <c r="A94" s="110"/>
      <c r="B94" s="110"/>
      <c r="C94" s="83"/>
      <c r="D94" s="84"/>
      <c r="E94" s="85"/>
      <c r="F94" s="85"/>
      <c r="G94" s="48" t="str">
        <f>VLOOKUP(H94,Hoja1!A$1:G$445,2,0)</f>
        <v>Carga de un peso mayor al recomendado</v>
      </c>
      <c r="H94" s="24" t="s">
        <v>486</v>
      </c>
      <c r="I94" s="48" t="str">
        <f>VLOOKUP(H94,Hoja1!A$2:G$445,3,0)</f>
        <v>Lesiones osteomusculares, lesiones osteoarticulares</v>
      </c>
      <c r="J94" s="18"/>
      <c r="K94" s="48" t="str">
        <f>VLOOKUP(H94,Hoja1!A$2:G$445,4,0)</f>
        <v>Inspecciones planeadas e inspecciones no planeadas, procedimientos de programas de seguridad y salud en el trabajo</v>
      </c>
      <c r="L94" s="48" t="str">
        <f>VLOOKUP(H94,Hoja1!A$2:G$445,5,0)</f>
        <v>PVE Biomecánico, programa pausas activas, exámenes periódicos, recomendaciones, control de posturas</v>
      </c>
      <c r="M94" s="18">
        <v>2</v>
      </c>
      <c r="N94" s="19">
        <v>3</v>
      </c>
      <c r="O94" s="19">
        <v>25</v>
      </c>
      <c r="P94" s="26">
        <f t="shared" si="11"/>
        <v>6</v>
      </c>
      <c r="Q94" s="26">
        <f t="shared" si="12"/>
        <v>150</v>
      </c>
      <c r="R94" s="33" t="str">
        <f t="shared" si="13"/>
        <v>M-6</v>
      </c>
      <c r="S94" s="74" t="str">
        <f t="shared" si="10"/>
        <v>II</v>
      </c>
      <c r="T94" s="75" t="str">
        <f t="shared" si="14"/>
        <v>No Aceptable o Aceptable Con Control Especifico</v>
      </c>
      <c r="U94" s="87"/>
      <c r="V94" s="48" t="str">
        <f>VLOOKUP(H94,Hoja1!A$2:G$445,6,0)</f>
        <v>Enfermedades del sistema osteomuscular</v>
      </c>
      <c r="W94" s="20"/>
      <c r="X94" s="20"/>
      <c r="Y94" s="20"/>
      <c r="Z94" s="17"/>
      <c r="AA94" s="22" t="str">
        <f>VLOOKUP(H94,Hoja1!A$2:G$445,7,0)</f>
        <v>Prevención en lesiones osteomusculares, Líderes en pausas activas</v>
      </c>
      <c r="AB94" s="20" t="s">
        <v>1232</v>
      </c>
      <c r="AC94" s="90"/>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51.75" thickBot="1">
      <c r="A95" s="110"/>
      <c r="B95" s="110"/>
      <c r="C95" s="83"/>
      <c r="D95" s="84"/>
      <c r="E95" s="85"/>
      <c r="F95" s="85"/>
      <c r="G95" s="48" t="str">
        <f>VLOOKUP(H95,Hoja1!A$1:G$445,2,0)</f>
        <v>Atropellamiento, Envestir</v>
      </c>
      <c r="H95" s="24" t="s">
        <v>1187</v>
      </c>
      <c r="I95" s="48" t="str">
        <f>VLOOKUP(H95,Hoja1!A$2:G$445,3,0)</f>
        <v>Lesiones, pérdidas materiales, muerte</v>
      </c>
      <c r="J95" s="18"/>
      <c r="K95" s="48" t="str">
        <f>VLOOKUP(H95,Hoja1!A$2:G$445,4,0)</f>
        <v>Inspecciones planeadas e inspecciones no planeadas, procedimientos de programas de seguridad y salud en el trabajo</v>
      </c>
      <c r="L95" s="48" t="str">
        <f>VLOOKUP(H95,Hoja1!A$2:G$445,5,0)</f>
        <v>Programa de seguridad vial, señalización</v>
      </c>
      <c r="M95" s="18">
        <v>2</v>
      </c>
      <c r="N95" s="19">
        <v>3</v>
      </c>
      <c r="O95" s="19">
        <v>60</v>
      </c>
      <c r="P95" s="26">
        <f t="shared" si="11"/>
        <v>6</v>
      </c>
      <c r="Q95" s="26">
        <f t="shared" si="12"/>
        <v>360</v>
      </c>
      <c r="R95" s="33" t="str">
        <f t="shared" si="13"/>
        <v>M-6</v>
      </c>
      <c r="S95" s="74" t="str">
        <f t="shared" si="10"/>
        <v>II</v>
      </c>
      <c r="T95" s="75" t="str">
        <f t="shared" si="14"/>
        <v>No Aceptable o Aceptable Con Control Especifico</v>
      </c>
      <c r="U95" s="87"/>
      <c r="V95" s="48" t="str">
        <f>VLOOKUP(H95,Hoja1!A$2:G$445,6,0)</f>
        <v>Muerte</v>
      </c>
      <c r="W95" s="20"/>
      <c r="X95" s="20"/>
      <c r="Y95" s="20"/>
      <c r="Z95" s="17"/>
      <c r="AA95" s="22" t="str">
        <f>VLOOKUP(H95,Hoja1!A$2:G$445,7,0)</f>
        <v>Seguridad vial y manejo defensivo, aseguramiento de áreas de trabajo</v>
      </c>
      <c r="AB95" s="20" t="s">
        <v>1214</v>
      </c>
      <c r="AC95" s="90"/>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41.25" thickBot="1">
      <c r="A96" s="110"/>
      <c r="B96" s="110"/>
      <c r="C96" s="83"/>
      <c r="D96" s="84"/>
      <c r="E96" s="85"/>
      <c r="F96" s="85"/>
      <c r="G96" s="48" t="str">
        <f>VLOOKUP(H96,Hoja1!A$1:G$445,2,0)</f>
        <v>Superficies de trabajo irregulares o deslizantes</v>
      </c>
      <c r="H96" s="24" t="s">
        <v>597</v>
      </c>
      <c r="I96" s="48" t="str">
        <f>VLOOKUP(H96,Hoja1!A$2:G$445,3,0)</f>
        <v>Caidas del mismo nivel, fracturas, golpe con objetos, caídas de objetos, obstrucción de rutas de evacuación</v>
      </c>
      <c r="J96" s="18"/>
      <c r="K96" s="48" t="str">
        <f>VLOOKUP(H96,Hoja1!A$2:G$445,4,0)</f>
        <v>N/A</v>
      </c>
      <c r="L96" s="48" t="str">
        <f>VLOOKUP(H96,Hoja1!A$2:G$445,5,0)</f>
        <v>N/A</v>
      </c>
      <c r="M96" s="18">
        <v>6</v>
      </c>
      <c r="N96" s="19">
        <v>3</v>
      </c>
      <c r="O96" s="19">
        <v>25</v>
      </c>
      <c r="P96" s="26">
        <f t="shared" si="11"/>
        <v>18</v>
      </c>
      <c r="Q96" s="26">
        <f t="shared" si="12"/>
        <v>450</v>
      </c>
      <c r="R96" s="33" t="str">
        <f t="shared" si="13"/>
        <v>A-18</v>
      </c>
      <c r="S96" s="74" t="str">
        <f t="shared" si="10"/>
        <v>II</v>
      </c>
      <c r="T96" s="75" t="str">
        <f t="shared" si="14"/>
        <v>No Aceptable o Aceptable Con Control Especifico</v>
      </c>
      <c r="U96" s="87"/>
      <c r="V96" s="48" t="str">
        <f>VLOOKUP(H96,Hoja1!A$2:G$445,6,0)</f>
        <v>Caídas de distinto nivel</v>
      </c>
      <c r="W96" s="20"/>
      <c r="X96" s="20"/>
      <c r="Y96" s="20"/>
      <c r="Z96" s="17"/>
      <c r="AA96" s="22" t="str">
        <f>VLOOKUP(H96,Hoja1!A$2:G$445,7,0)</f>
        <v>Pautas Básicas en orden y aseo en el lugar de trabajo, actos y condiciones inseguras</v>
      </c>
      <c r="AB96" s="20" t="s">
        <v>1215</v>
      </c>
      <c r="AC96" s="90"/>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64.5" thickBot="1">
      <c r="A97" s="110"/>
      <c r="B97" s="110"/>
      <c r="C97" s="83"/>
      <c r="D97" s="84"/>
      <c r="E97" s="85"/>
      <c r="F97" s="85"/>
      <c r="G97" s="48" t="str">
        <f>VLOOKUP(H97,Hoja1!A$1:G$445,2,0)</f>
        <v>Atraco, golpiza, atentados y secuestrados</v>
      </c>
      <c r="H97" s="24" t="s">
        <v>57</v>
      </c>
      <c r="I97" s="48" t="str">
        <f>VLOOKUP(H97,Hoja1!A$2:G$445,3,0)</f>
        <v>Estrés, golpes, Secuestros</v>
      </c>
      <c r="J97" s="18"/>
      <c r="K97" s="48" t="str">
        <f>VLOOKUP(H97,Hoja1!A$2:G$445,4,0)</f>
        <v>Inspecciones planeadas e inspecciones no planeadas, procedimientos de programas de seguridad y salud en el trabajo</v>
      </c>
      <c r="L97" s="48" t="str">
        <f>VLOOKUP(H97,Hoja1!A$2:G$445,5,0)</f>
        <v xml:space="preserve">Uniformes Corporativos, Caquetas corporativas, Carnetización
</v>
      </c>
      <c r="M97" s="18">
        <v>2</v>
      </c>
      <c r="N97" s="19">
        <v>3</v>
      </c>
      <c r="O97" s="19">
        <v>60</v>
      </c>
      <c r="P97" s="26">
        <f t="shared" si="11"/>
        <v>6</v>
      </c>
      <c r="Q97" s="26">
        <f t="shared" si="12"/>
        <v>360</v>
      </c>
      <c r="R97" s="33" t="str">
        <f t="shared" si="13"/>
        <v>M-6</v>
      </c>
      <c r="S97" s="74" t="str">
        <f t="shared" si="10"/>
        <v>II</v>
      </c>
      <c r="T97" s="75" t="str">
        <f t="shared" si="14"/>
        <v>No Aceptable o Aceptable Con Control Especifico</v>
      </c>
      <c r="U97" s="87"/>
      <c r="V97" s="48" t="str">
        <f>VLOOKUP(H97,Hoja1!A$2:G$445,6,0)</f>
        <v>Secuestros</v>
      </c>
      <c r="W97" s="20"/>
      <c r="X97" s="20"/>
      <c r="Y97" s="20"/>
      <c r="Z97" s="17"/>
      <c r="AA97" s="22" t="str">
        <f>VLOOKUP(H97,Hoja1!A$2:G$445,7,0)</f>
        <v>N/A</v>
      </c>
      <c r="AB97" s="20" t="s">
        <v>1216</v>
      </c>
      <c r="AC97" s="90"/>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51.75" thickBot="1">
      <c r="A98" s="110"/>
      <c r="B98" s="110"/>
      <c r="C98" s="83"/>
      <c r="D98" s="84"/>
      <c r="E98" s="85"/>
      <c r="F98" s="85"/>
      <c r="G98" s="48" t="str">
        <f>VLOOKUP(H98,Hoja1!A$1:G$445,2,0)</f>
        <v>SISMOS, INCENDIOS, INUNDACIONES, TERREMOTOS, VENDAVALES, DERRUMBE</v>
      </c>
      <c r="H98" s="24" t="s">
        <v>62</v>
      </c>
      <c r="I98" s="48" t="str">
        <f>VLOOKUP(H98,Hoja1!A$2:G$445,3,0)</f>
        <v>SISMOS, INCENDIOS, INUNDACIONES, TERREMOTOS, VENDAVALES</v>
      </c>
      <c r="J98" s="18"/>
      <c r="K98" s="48" t="str">
        <f>VLOOKUP(H98,Hoja1!A$2:G$445,4,0)</f>
        <v>Inspecciones planeadas e inspecciones no planeadas, procedimientos de programas de seguridad y salud en el trabajo</v>
      </c>
      <c r="L98" s="48" t="str">
        <f>VLOOKUP(H98,Hoja1!A$2:G$445,5,0)</f>
        <v>BRIGADAS DE EMERGENCIAS</v>
      </c>
      <c r="M98" s="18">
        <v>2</v>
      </c>
      <c r="N98" s="19">
        <v>1</v>
      </c>
      <c r="O98" s="19">
        <v>100</v>
      </c>
      <c r="P98" s="26">
        <f t="shared" si="11"/>
        <v>2</v>
      </c>
      <c r="Q98" s="26">
        <f t="shared" si="12"/>
        <v>200</v>
      </c>
      <c r="R98" s="33" t="str">
        <f t="shared" si="13"/>
        <v>B-2</v>
      </c>
      <c r="S98" s="74" t="str">
        <f t="shared" si="10"/>
        <v>II</v>
      </c>
      <c r="T98" s="75" t="str">
        <f t="shared" si="14"/>
        <v>No Aceptable o Aceptable Con Control Especifico</v>
      </c>
      <c r="U98" s="88"/>
      <c r="V98" s="48" t="str">
        <f>VLOOKUP(H98,Hoja1!A$2:G$445,6,0)</f>
        <v>MUERTE</v>
      </c>
      <c r="W98" s="20"/>
      <c r="X98" s="20"/>
      <c r="Y98" s="20"/>
      <c r="Z98" s="17" t="s">
        <v>1218</v>
      </c>
      <c r="AA98" s="22" t="str">
        <f>VLOOKUP(H98,Hoja1!A$2:G$445,7,0)</f>
        <v>ENTRENAMIENTO DE LA BRIGADA; DIVULGACIÓN DE PLAN DE EMERGENCIA</v>
      </c>
      <c r="AB98" s="20" t="s">
        <v>1217</v>
      </c>
      <c r="AC98" s="91"/>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sheetData>
  <mergeCells count="82">
    <mergeCell ref="D85:D98"/>
    <mergeCell ref="C85:C98"/>
    <mergeCell ref="U85:U98"/>
    <mergeCell ref="AC85:AC98"/>
    <mergeCell ref="AB86:AB88"/>
    <mergeCell ref="AB91:AB92"/>
    <mergeCell ref="AC71:AC84"/>
    <mergeCell ref="AB72:AB74"/>
    <mergeCell ref="AB77:AB78"/>
    <mergeCell ref="F85:F98"/>
    <mergeCell ref="E85:E98"/>
    <mergeCell ref="F71:F84"/>
    <mergeCell ref="E71:E84"/>
    <mergeCell ref="D71:D84"/>
    <mergeCell ref="C71:C84"/>
    <mergeCell ref="U71:U84"/>
    <mergeCell ref="D57:D70"/>
    <mergeCell ref="C57:C70"/>
    <mergeCell ref="U57:U70"/>
    <mergeCell ref="F57:F70"/>
    <mergeCell ref="E57:E70"/>
    <mergeCell ref="AC57:AC70"/>
    <mergeCell ref="AB58:AB60"/>
    <mergeCell ref="AB63:AB64"/>
    <mergeCell ref="AB49:AB50"/>
    <mergeCell ref="AC49:AC56"/>
    <mergeCell ref="AB51:AB52"/>
    <mergeCell ref="F49:F56"/>
    <mergeCell ref="C49:C56"/>
    <mergeCell ref="D49:D56"/>
    <mergeCell ref="E49:E56"/>
    <mergeCell ref="U49:U56"/>
    <mergeCell ref="D41:D48"/>
    <mergeCell ref="C41:C48"/>
    <mergeCell ref="U41:U48"/>
    <mergeCell ref="AB41:AB42"/>
    <mergeCell ref="AC41:AC48"/>
    <mergeCell ref="AB43:AB44"/>
    <mergeCell ref="AB22:AB23"/>
    <mergeCell ref="AC22:AC29"/>
    <mergeCell ref="AB24:AB25"/>
    <mergeCell ref="F41:F48"/>
    <mergeCell ref="E41:E48"/>
    <mergeCell ref="F22:F29"/>
    <mergeCell ref="E22:E29"/>
    <mergeCell ref="F30:F40"/>
    <mergeCell ref="U30:U40"/>
    <mergeCell ref="AB30:AB31"/>
    <mergeCell ref="AC30:AC40"/>
    <mergeCell ref="AB33:AB34"/>
    <mergeCell ref="D22:D29"/>
    <mergeCell ref="C22:C29"/>
    <mergeCell ref="U22:U29"/>
    <mergeCell ref="E5:G5"/>
    <mergeCell ref="F11:F21"/>
    <mergeCell ref="E11:E21"/>
    <mergeCell ref="D11:D21"/>
    <mergeCell ref="C11:C21"/>
    <mergeCell ref="M8:S9"/>
    <mergeCell ref="T8:T9"/>
    <mergeCell ref="U8:V9"/>
    <mergeCell ref="C2:D2"/>
    <mergeCell ref="E2:I2"/>
    <mergeCell ref="E3:I3"/>
    <mergeCell ref="C4:D4"/>
    <mergeCell ref="E4:I4"/>
    <mergeCell ref="W8:AC9"/>
    <mergeCell ref="A11:A98"/>
    <mergeCell ref="B11:B98"/>
    <mergeCell ref="A8:A10"/>
    <mergeCell ref="B8:B10"/>
    <mergeCell ref="C8:F9"/>
    <mergeCell ref="G8:H9"/>
    <mergeCell ref="I8:I10"/>
    <mergeCell ref="J8:L9"/>
    <mergeCell ref="U11:U21"/>
    <mergeCell ref="AB11:AB12"/>
    <mergeCell ref="AC11:AC21"/>
    <mergeCell ref="AB14:AB15"/>
    <mergeCell ref="C30:C40"/>
    <mergeCell ref="D30:D40"/>
    <mergeCell ref="E30:E40"/>
  </mergeCells>
  <conditionalFormatting sqref="T1:T10 T99:T1048576">
    <cfRule type="containsText" priority="29" dxfId="32" operator="containsText" text="No Aceptable o Aceptable con Control Especifico">
      <formula>NOT(ISERROR(SEARCH("No Aceptable o Aceptable con Control Especifico",T1)))</formula>
    </cfRule>
    <cfRule type="containsText" priority="30" dxfId="34" operator="containsText" text="No Aceptable">
      <formula>NOT(ISERROR(SEARCH("No Aceptable",T1)))</formula>
    </cfRule>
    <cfRule type="containsText" priority="31" dxfId="33" operator="containsText" text="No Aceptable o Aceptable con Control Especifico">
      <formula>NOT(ISERROR(SEARCH("No Aceptable o Aceptable con Control Especifico",T1)))</formula>
    </cfRule>
  </conditionalFormatting>
  <conditionalFormatting sqref="S1:S10 S99:S1048576">
    <cfRule type="cellIs" priority="28" dxfId="32" operator="equal">
      <formula>"II"</formula>
    </cfRule>
  </conditionalFormatting>
  <conditionalFormatting sqref="S11:S29 S41:S98">
    <cfRule type="cellIs" priority="24" dxfId="8" operator="equal" stopIfTrue="1">
      <formula>"IV"</formula>
    </cfRule>
    <cfRule type="cellIs" priority="25" dxfId="7" operator="equal" stopIfTrue="1">
      <formula>"III"</formula>
    </cfRule>
    <cfRule type="cellIs" priority="26" dxfId="6" operator="equal" stopIfTrue="1">
      <formula>"II"</formula>
    </cfRule>
    <cfRule type="cellIs" priority="27" dxfId="4" operator="equal" stopIfTrue="1">
      <formula>"I"</formula>
    </cfRule>
  </conditionalFormatting>
  <conditionalFormatting sqref="T11:T29 T41:T98">
    <cfRule type="cellIs" priority="22" dxfId="4" operator="equal" stopIfTrue="1">
      <formula>"No Aceptable"</formula>
    </cfRule>
    <cfRule type="cellIs" priority="23" dxfId="3" operator="equal" stopIfTrue="1">
      <formula>"Aceptable"</formula>
    </cfRule>
  </conditionalFormatting>
  <conditionalFormatting sqref="T11:T29 T41:T98">
    <cfRule type="cellIs" priority="21" dxfId="2" operator="equal" stopIfTrue="1">
      <formula>"No Aceptable o Aceptable Con Control Especifico"</formula>
    </cfRule>
  </conditionalFormatting>
  <conditionalFormatting sqref="T11:T29 T41:T98">
    <cfRule type="containsText" priority="20" dxfId="0" operator="containsText" stopIfTrue="1" text="Mejorable">
      <formula>NOT(ISERROR(SEARCH("Mejorable",T11)))</formula>
    </cfRule>
  </conditionalFormatting>
  <conditionalFormatting sqref="O11:O21">
    <cfRule type="cellIs" priority="19" operator="equal" stopIfTrue="1">
      <formula>"10, 25, 50, 100"</formula>
    </cfRule>
  </conditionalFormatting>
  <conditionalFormatting sqref="O22:O29">
    <cfRule type="cellIs" priority="18" operator="equal" stopIfTrue="1">
      <formula>"10, 25, 50, 100"</formula>
    </cfRule>
  </conditionalFormatting>
  <conditionalFormatting sqref="O41:O48">
    <cfRule type="cellIs" priority="17" operator="equal" stopIfTrue="1">
      <formula>"10, 25, 50, 100"</formula>
    </cfRule>
  </conditionalFormatting>
  <conditionalFormatting sqref="O49:O56">
    <cfRule type="cellIs" priority="16" operator="equal" stopIfTrue="1">
      <formula>"10, 25, 50, 100"</formula>
    </cfRule>
  </conditionalFormatting>
  <conditionalFormatting sqref="O57:O61 O63:O70">
    <cfRule type="cellIs" priority="15" operator="equal" stopIfTrue="1">
      <formula>"10, 25, 50, 100"</formula>
    </cfRule>
  </conditionalFormatting>
  <conditionalFormatting sqref="O62">
    <cfRule type="cellIs" priority="14" operator="equal" stopIfTrue="1">
      <formula>"10, 25, 50, 100"</formula>
    </cfRule>
  </conditionalFormatting>
  <conditionalFormatting sqref="O71:O75 O77:O84">
    <cfRule type="cellIs" priority="13" operator="equal" stopIfTrue="1">
      <formula>"10, 25, 50, 100"</formula>
    </cfRule>
  </conditionalFormatting>
  <conditionalFormatting sqref="O76">
    <cfRule type="cellIs" priority="12" operator="equal" stopIfTrue="1">
      <formula>"10, 25, 50, 100"</formula>
    </cfRule>
  </conditionalFormatting>
  <conditionalFormatting sqref="O85:O89 O91:O98">
    <cfRule type="cellIs" priority="11" operator="equal" stopIfTrue="1">
      <formula>"10, 25, 50, 100"</formula>
    </cfRule>
  </conditionalFormatting>
  <conditionalFormatting sqref="O90">
    <cfRule type="cellIs" priority="10" operator="equal" stopIfTrue="1">
      <formula>"10, 25, 50, 100"</formula>
    </cfRule>
  </conditionalFormatting>
  <conditionalFormatting sqref="S30:S40">
    <cfRule type="cellIs" priority="6" dxfId="8" operator="equal" stopIfTrue="1">
      <formula>"IV"</formula>
    </cfRule>
    <cfRule type="cellIs" priority="7" dxfId="7" operator="equal" stopIfTrue="1">
      <formula>"III"</formula>
    </cfRule>
    <cfRule type="cellIs" priority="8" dxfId="6" operator="equal" stopIfTrue="1">
      <formula>"II"</formula>
    </cfRule>
    <cfRule type="cellIs" priority="9" dxfId="4" operator="equal" stopIfTrue="1">
      <formula>"I"</formula>
    </cfRule>
  </conditionalFormatting>
  <conditionalFormatting sqref="T30:T40">
    <cfRule type="cellIs" priority="4" dxfId="4" operator="equal" stopIfTrue="1">
      <formula>"No Aceptable"</formula>
    </cfRule>
    <cfRule type="cellIs" priority="5" dxfId="3" operator="equal" stopIfTrue="1">
      <formula>"Aceptable"</formula>
    </cfRule>
  </conditionalFormatting>
  <conditionalFormatting sqref="T30:T40">
    <cfRule type="cellIs" priority="3" dxfId="2" operator="equal" stopIfTrue="1">
      <formula>"No Aceptable o Aceptable Con Control Especifico"</formula>
    </cfRule>
  </conditionalFormatting>
  <conditionalFormatting sqref="T30:T40">
    <cfRule type="containsText" priority="2" dxfId="0" operator="containsText" stopIfTrue="1" text="Mejorable">
      <formula>NOT(ISERROR(SEARCH("Mejorable",T30)))</formula>
    </cfRule>
  </conditionalFormatting>
  <conditionalFormatting sqref="O30:O40">
    <cfRule type="cellIs" priority="1" operator="equal" stopIfTrue="1">
      <formula>"10, 25, 50, 100"</formula>
    </cfRule>
  </conditionalFormatting>
  <dataValidations count="5">
    <dataValidation type="whole" allowBlank="1" showInputMessage="1" showErrorMessage="1" prompt="1 Esporadica (EE)_x000a_2 Ocasional (EO)_x000a_3 Frecuente (EF)_x000a_4 continua (EC)" sqref="N11:N98">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98">
      <formula1>10</formula1>
      <formula2>100</formula2>
    </dataValidation>
    <dataValidation type="list" allowBlank="1" showInputMessage="1" showErrorMessage="1" sqref="H11:H56">
      <formula1>Hoja1!$A$2:$A$445</formula1>
    </dataValidation>
    <dataValidation type="list" allowBlank="1" showInputMessage="1" showErrorMessage="1" sqref="E11 E22 E41 E49 E57 E71 E85 E30">
      <formula1>Hoja2!$A$2:$A$82</formula1>
    </dataValidation>
    <dataValidation type="list" allowBlank="1" showInputMessage="1" showErrorMessage="1" sqref="H57:H98">
      <formula1>[4]Hoja1!#REF!</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3"/>
  <sheetViews>
    <sheetView showGridLines="0" zoomScale="80" zoomScaleNormal="80" workbookViewId="0" topLeftCell="A1">
      <selection activeCell="G12" sqref="G1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3"/>
      <c r="D2" s="113"/>
      <c r="E2" s="95" t="s">
        <v>1243</v>
      </c>
      <c r="F2" s="96"/>
      <c r="G2" s="96"/>
      <c r="H2" s="96"/>
      <c r="I2" s="97"/>
      <c r="J2" s="9"/>
      <c r="K2" s="9"/>
      <c r="L2" s="9"/>
      <c r="M2" s="8"/>
      <c r="N2" s="8"/>
      <c r="O2" s="8"/>
      <c r="P2" s="8"/>
      <c r="Q2" s="8"/>
      <c r="R2" s="8"/>
      <c r="S2" s="8"/>
      <c r="T2" s="8"/>
      <c r="U2" s="9"/>
      <c r="V2" s="8"/>
      <c r="W2" s="8"/>
      <c r="X2" s="8"/>
      <c r="Y2" s="8"/>
      <c r="Z2" s="8"/>
      <c r="AA2" s="10"/>
    </row>
    <row r="3" spans="1:27" s="6" customFormat="1" ht="15" customHeight="1">
      <c r="A3" s="5"/>
      <c r="C3" s="11"/>
      <c r="D3" s="8"/>
      <c r="E3" s="98" t="s">
        <v>1193</v>
      </c>
      <c r="F3" s="99"/>
      <c r="G3" s="99"/>
      <c r="H3" s="99"/>
      <c r="I3" s="100"/>
      <c r="J3" s="9"/>
      <c r="K3" s="9"/>
      <c r="L3" s="9"/>
      <c r="M3" s="8"/>
      <c r="N3" s="8"/>
      <c r="O3" s="8"/>
      <c r="P3" s="8"/>
      <c r="Q3" s="8"/>
      <c r="R3" s="8"/>
      <c r="S3" s="8"/>
      <c r="T3" s="8"/>
      <c r="U3" s="9"/>
      <c r="V3" s="8"/>
      <c r="W3" s="8"/>
      <c r="X3" s="8"/>
      <c r="Y3" s="8"/>
      <c r="Z3" s="8"/>
      <c r="AA3" s="10"/>
    </row>
    <row r="4" spans="1:27" s="6" customFormat="1" ht="15" customHeight="1" thickBot="1">
      <c r="A4" s="5"/>
      <c r="C4" s="113"/>
      <c r="D4" s="113"/>
      <c r="E4" s="101" t="s">
        <v>1197</v>
      </c>
      <c r="F4" s="102"/>
      <c r="G4" s="102"/>
      <c r="H4" s="102"/>
      <c r="I4" s="103"/>
      <c r="J4" s="9"/>
      <c r="K4" s="9"/>
      <c r="L4" s="9"/>
      <c r="M4" s="8"/>
      <c r="N4" s="8"/>
      <c r="O4" s="8"/>
      <c r="P4" s="8"/>
      <c r="Q4" s="8"/>
      <c r="R4" s="8"/>
      <c r="S4" s="8"/>
      <c r="T4" s="8"/>
      <c r="U4" s="9"/>
      <c r="V4" s="8"/>
      <c r="W4" s="8"/>
      <c r="X4" s="8"/>
      <c r="Y4" s="8"/>
      <c r="Z4" s="8"/>
      <c r="AA4" s="10"/>
    </row>
    <row r="5" spans="1:27" s="6" customFormat="1" ht="11.25" customHeight="1">
      <c r="A5" s="5"/>
      <c r="C5" s="11"/>
      <c r="D5" s="8"/>
      <c r="E5" s="114"/>
      <c r="F5" s="114"/>
      <c r="G5" s="114"/>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92" t="s">
        <v>11</v>
      </c>
      <c r="B8" s="104" t="s">
        <v>12</v>
      </c>
      <c r="C8" s="115" t="s">
        <v>0</v>
      </c>
      <c r="D8" s="115"/>
      <c r="E8" s="115"/>
      <c r="F8" s="115"/>
      <c r="G8" s="112" t="s">
        <v>1</v>
      </c>
      <c r="H8" s="116"/>
      <c r="I8" s="117" t="s">
        <v>2</v>
      </c>
      <c r="J8" s="112" t="s">
        <v>3</v>
      </c>
      <c r="K8" s="112"/>
      <c r="L8" s="112"/>
      <c r="M8" s="112" t="s">
        <v>4</v>
      </c>
      <c r="N8" s="112"/>
      <c r="O8" s="112"/>
      <c r="P8" s="112"/>
      <c r="Q8" s="112"/>
      <c r="R8" s="112"/>
      <c r="S8" s="112"/>
      <c r="T8" s="112" t="s">
        <v>5</v>
      </c>
      <c r="U8" s="112" t="s">
        <v>6</v>
      </c>
      <c r="V8" s="116"/>
      <c r="W8" s="111" t="s">
        <v>7</v>
      </c>
      <c r="X8" s="111"/>
      <c r="Y8" s="111"/>
      <c r="Z8" s="111"/>
      <c r="AA8" s="111"/>
      <c r="AB8" s="111"/>
      <c r="AC8" s="111"/>
    </row>
    <row r="9" spans="1:29" ht="15.75" customHeight="1" thickBot="1">
      <c r="A9" s="93"/>
      <c r="B9" s="105"/>
      <c r="C9" s="115"/>
      <c r="D9" s="115"/>
      <c r="E9" s="115"/>
      <c r="F9" s="115"/>
      <c r="G9" s="116"/>
      <c r="H9" s="116"/>
      <c r="I9" s="117"/>
      <c r="J9" s="112"/>
      <c r="K9" s="112"/>
      <c r="L9" s="112"/>
      <c r="M9" s="112"/>
      <c r="N9" s="112"/>
      <c r="O9" s="112"/>
      <c r="P9" s="112"/>
      <c r="Q9" s="112"/>
      <c r="R9" s="112"/>
      <c r="S9" s="112"/>
      <c r="T9" s="116"/>
      <c r="U9" s="116"/>
      <c r="V9" s="116"/>
      <c r="W9" s="111"/>
      <c r="X9" s="111"/>
      <c r="Y9" s="111"/>
      <c r="Z9" s="111"/>
      <c r="AA9" s="111"/>
      <c r="AB9" s="111"/>
      <c r="AC9" s="111"/>
    </row>
    <row r="10" spans="1:276" s="13" customFormat="1" ht="39" thickBot="1">
      <c r="A10" s="94"/>
      <c r="B10" s="106"/>
      <c r="C10" s="46" t="s">
        <v>13</v>
      </c>
      <c r="D10" s="46" t="s">
        <v>14</v>
      </c>
      <c r="E10" s="46" t="s">
        <v>1077</v>
      </c>
      <c r="F10" s="46" t="s">
        <v>15</v>
      </c>
      <c r="G10" s="46" t="s">
        <v>16</v>
      </c>
      <c r="H10" s="46" t="s">
        <v>17</v>
      </c>
      <c r="I10" s="117"/>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67.5" customHeight="1" thickBot="1">
      <c r="A11" s="110" t="s">
        <v>1198</v>
      </c>
      <c r="B11" s="110" t="s">
        <v>1194</v>
      </c>
      <c r="C11" s="107" t="s">
        <v>1206</v>
      </c>
      <c r="D11" s="108" t="s">
        <v>1207</v>
      </c>
      <c r="E11" s="109" t="s">
        <v>1049</v>
      </c>
      <c r="F11" s="109" t="s">
        <v>1205</v>
      </c>
      <c r="G11" s="65" t="str">
        <f>VLOOKUP(H11,Hoja1!A$1:G$445,2,0)</f>
        <v>Bacterias</v>
      </c>
      <c r="H11" s="50" t="s">
        <v>113</v>
      </c>
      <c r="I11" s="65" t="str">
        <f>VLOOKUP(H11,Hoja1!A$2:G$445,3,0)</f>
        <v>Infecciones Bacterianas</v>
      </c>
      <c r="J11" s="66"/>
      <c r="K11" s="65" t="str">
        <f>VLOOKUP(H11,Hoja1!A$2:G$445,4,0)</f>
        <v>N/A</v>
      </c>
      <c r="L11" s="65" t="str">
        <f>VLOOKUP(H11,Hoja1!A$2:G$445,5,0)</f>
        <v>Vacunación</v>
      </c>
      <c r="M11" s="66">
        <v>2</v>
      </c>
      <c r="N11" s="52">
        <v>3</v>
      </c>
      <c r="O11" s="52">
        <v>10</v>
      </c>
      <c r="P11" s="52">
        <f>M11*N11</f>
        <v>6</v>
      </c>
      <c r="Q11" s="52">
        <f>O11*P11</f>
        <v>60</v>
      </c>
      <c r="R11" s="53" t="str">
        <f>IF(P11=40,"MA-40",IF(P11=30,"MA-30",IF(P11=20,"A-20",IF(P11=10,"A-10",IF(P11=24,"MA-24",IF(P11=18,"A-18",IF(P11=12,"A-12",IF(P11=6,"M-6",IF(P11=8,"M-8",IF(P11=6,"M-6",IF(P11=4,"B-4",IF(P11=2,"B-2",))))))))))))</f>
        <v>M-6</v>
      </c>
      <c r="S11" s="54" t="str">
        <f aca="true" t="shared" si="0" ref="S11:S21">IF(Q11&lt;=20,"IV",IF(Q11&lt;=120,"III",IF(Q11&lt;=500,"II",IF(Q11&lt;=4000,"I"))))</f>
        <v>III</v>
      </c>
      <c r="T11" s="55" t="str">
        <f>IF(S11=0,"",IF(S11="IV","Aceptable",IF(S11="III","Mejorable",IF(S11="II","No Aceptable o Aceptable Con Control Especifico",IF(S11="I","No Aceptable","")))))</f>
        <v>Mejorable</v>
      </c>
      <c r="U11" s="76">
        <v>1</v>
      </c>
      <c r="V11" s="65" t="str">
        <f>VLOOKUP(H11,Hoja1!A$2:G$445,6,0)</f>
        <v xml:space="preserve">Enfermedades Infectocontagiosas
</v>
      </c>
      <c r="W11" s="56"/>
      <c r="X11" s="56"/>
      <c r="Y11" s="56"/>
      <c r="Z11" s="57"/>
      <c r="AA11" s="57" t="str">
        <f>VLOOKUP(H11,Hoja1!A$2:G$445,7,0)</f>
        <v>Autocuidado</v>
      </c>
      <c r="AB11" s="76" t="s">
        <v>1209</v>
      </c>
      <c r="AC11" s="79" t="s">
        <v>1219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6.25" thickBot="1">
      <c r="A12" s="110"/>
      <c r="B12" s="110"/>
      <c r="C12" s="107"/>
      <c r="D12" s="108"/>
      <c r="E12" s="109"/>
      <c r="F12" s="109"/>
      <c r="G12" s="65" t="str">
        <f>VLOOKUP(H12,Hoja1!A$1:G$445,2,0)</f>
        <v>Virus</v>
      </c>
      <c r="H12" s="50" t="s">
        <v>122</v>
      </c>
      <c r="I12" s="65" t="str">
        <f>VLOOKUP(H12,Hoja1!A$2:G$445,3,0)</f>
        <v>Infecciones Virales</v>
      </c>
      <c r="J12" s="58"/>
      <c r="K12" s="65" t="str">
        <f>VLOOKUP(H12,Hoja1!A$2:G$445,4,0)</f>
        <v>N/A</v>
      </c>
      <c r="L12" s="65" t="str">
        <f>VLOOKUP(H12,Hoja1!A$2:G$445,5,0)</f>
        <v>Vacunación</v>
      </c>
      <c r="M12" s="58">
        <v>2</v>
      </c>
      <c r="N12" s="59">
        <v>3</v>
      </c>
      <c r="O12" s="59">
        <v>10</v>
      </c>
      <c r="P12" s="52">
        <f aca="true" t="shared" si="1" ref="P12:P21">M12*N12</f>
        <v>6</v>
      </c>
      <c r="Q12" s="52">
        <f aca="true" t="shared" si="2" ref="Q12:Q21">O12*P12</f>
        <v>60</v>
      </c>
      <c r="R12" s="60" t="str">
        <f aca="true" t="shared" si="3" ref="R12:R21">IF(P12=40,"MA-40",IF(P12=30,"MA-30",IF(P12=20,"A-20",IF(P12=10,"A-10",IF(P12=24,"MA-24",IF(P12=18,"A-18",IF(P12=12,"A-12",IF(P12=6,"M-6",IF(P12=8,"M-8",IF(P12=6,"M-6",IF(P12=4,"B-4",IF(P12=2,"B-2",))))))))))))</f>
        <v>M-6</v>
      </c>
      <c r="S12" s="61" t="str">
        <f t="shared" si="0"/>
        <v>III</v>
      </c>
      <c r="T12" s="62" t="str">
        <f aca="true" t="shared" si="4" ref="T12:T21">IF(S12=0,"",IF(S12="IV","Aceptable",IF(S12="III","Mejorable",IF(S12="II","No Aceptable o Aceptable Con Control Especifico",IF(S12="I","No Aceptable","")))))</f>
        <v>Mejorable</v>
      </c>
      <c r="U12" s="77"/>
      <c r="V12" s="65" t="str">
        <f>VLOOKUP(H12,Hoja1!A$2:G$445,6,0)</f>
        <v xml:space="preserve">Enfermedades Infectocontagiosas
</v>
      </c>
      <c r="W12" s="63"/>
      <c r="X12" s="63"/>
      <c r="Y12" s="63"/>
      <c r="Z12" s="64"/>
      <c r="AA12" s="57" t="str">
        <f>VLOOKUP(H12,Hoja1!A$2:G$445,7,0)</f>
        <v>Autocuidado</v>
      </c>
      <c r="AB12" s="78"/>
      <c r="AC12" s="80"/>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75" thickBot="1">
      <c r="A13" s="110"/>
      <c r="B13" s="110"/>
      <c r="C13" s="107"/>
      <c r="D13" s="108"/>
      <c r="E13" s="109"/>
      <c r="F13" s="109"/>
      <c r="G13" s="65" t="str">
        <f>VLOOKUP(H13,Hoja1!A$1:G$445,2,0)</f>
        <v>INFRAROJA, ULTRAVIOLETA, VISIBLE, RADIOFRECUENCIA, MICROONDAS, LASER</v>
      </c>
      <c r="H13" s="50" t="s">
        <v>67</v>
      </c>
      <c r="I13" s="65" t="str">
        <f>VLOOKUP(H13,Hoja1!A$2:G$445,3,0)</f>
        <v>CÁNCER, LESIONES DÉRMICAS Y OCULARES</v>
      </c>
      <c r="J13" s="58"/>
      <c r="K13" s="65" t="str">
        <f>VLOOKUP(H13,Hoja1!A$2:G$445,4,0)</f>
        <v>Inspecciones planeadas e inspecciones no planeadas, procedimientos de programas de seguridad y salud en el trabajo</v>
      </c>
      <c r="L13" s="65" t="str">
        <f>VLOOKUP(H13,Hoja1!A$2:G$445,5,0)</f>
        <v>PROGRAMA BLOQUEADOR SOLAR</v>
      </c>
      <c r="M13" s="58">
        <v>2</v>
      </c>
      <c r="N13" s="59">
        <v>2</v>
      </c>
      <c r="O13" s="59">
        <v>10</v>
      </c>
      <c r="P13" s="52">
        <f t="shared" si="1"/>
        <v>4</v>
      </c>
      <c r="Q13" s="52">
        <f t="shared" si="2"/>
        <v>40</v>
      </c>
      <c r="R13" s="60" t="str">
        <f t="shared" si="3"/>
        <v>B-4</v>
      </c>
      <c r="S13" s="61" t="str">
        <f t="shared" si="0"/>
        <v>III</v>
      </c>
      <c r="T13" s="62" t="str">
        <f t="shared" si="4"/>
        <v>Mejorable</v>
      </c>
      <c r="U13" s="77"/>
      <c r="V13" s="65" t="str">
        <f>VLOOKUP(H13,Hoja1!A$2:G$445,6,0)</f>
        <v>CÁNCER</v>
      </c>
      <c r="W13" s="63"/>
      <c r="X13" s="63"/>
      <c r="Y13" s="63"/>
      <c r="Z13" s="64"/>
      <c r="AA13" s="57" t="str">
        <f>VLOOKUP(H13,Hoja1!A$2:G$445,7,0)</f>
        <v>N/A</v>
      </c>
      <c r="AB13" s="63" t="s">
        <v>1210</v>
      </c>
      <c r="AC13" s="80"/>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42.75" customHeight="1" thickBot="1">
      <c r="A14" s="110"/>
      <c r="B14" s="110"/>
      <c r="C14" s="107"/>
      <c r="D14" s="108"/>
      <c r="E14" s="109"/>
      <c r="F14" s="109"/>
      <c r="G14" s="65" t="str">
        <f>VLOOKUP(H14,Hoja1!A$1:G$445,2,0)</f>
        <v>CONCENTRACIÓN EN ACTIVIDADES DE ALTO DESEMPEÑO MENTAL</v>
      </c>
      <c r="H14" s="50" t="s">
        <v>72</v>
      </c>
      <c r="I14" s="65" t="str">
        <f>VLOOKUP(H14,Hoja1!A$2:G$445,3,0)</f>
        <v>ESTRÉS, CEFALEA, IRRITABILIDAD</v>
      </c>
      <c r="J14" s="58"/>
      <c r="K14" s="65" t="str">
        <f>VLOOKUP(H14,Hoja1!A$2:G$445,4,0)</f>
        <v>N/A</v>
      </c>
      <c r="L14" s="65" t="str">
        <f>VLOOKUP(H14,Hoja1!A$2:G$445,5,0)</f>
        <v>PVE PSICOSOCIAL</v>
      </c>
      <c r="M14" s="58">
        <v>2</v>
      </c>
      <c r="N14" s="59">
        <v>3</v>
      </c>
      <c r="O14" s="59">
        <v>10</v>
      </c>
      <c r="P14" s="52">
        <f t="shared" si="1"/>
        <v>6</v>
      </c>
      <c r="Q14" s="52">
        <f t="shared" si="2"/>
        <v>60</v>
      </c>
      <c r="R14" s="60" t="str">
        <f t="shared" si="3"/>
        <v>M-6</v>
      </c>
      <c r="S14" s="61" t="str">
        <f t="shared" si="0"/>
        <v>III</v>
      </c>
      <c r="T14" s="62" t="str">
        <f t="shared" si="4"/>
        <v>Mejorable</v>
      </c>
      <c r="U14" s="77"/>
      <c r="V14" s="65" t="str">
        <f>VLOOKUP(H14,Hoja1!A$2:G$445,6,0)</f>
        <v>ESTRÉS</v>
      </c>
      <c r="W14" s="63"/>
      <c r="X14" s="63"/>
      <c r="Y14" s="63"/>
      <c r="Z14" s="64"/>
      <c r="AA14" s="57" t="str">
        <f>VLOOKUP(H14,Hoja1!A$2:G$445,7,0)</f>
        <v>N/A</v>
      </c>
      <c r="AB14" s="118" t="s">
        <v>1211</v>
      </c>
      <c r="AC14" s="80"/>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42.75" customHeight="1" thickBot="1">
      <c r="A15" s="110"/>
      <c r="B15" s="110"/>
      <c r="C15" s="107"/>
      <c r="D15" s="108"/>
      <c r="E15" s="109"/>
      <c r="F15" s="109"/>
      <c r="G15" s="65" t="str">
        <f>VLOOKUP(H15,Hoja1!A$1:G$445,2,0)</f>
        <v>NATURALEZA DE LA TAREA</v>
      </c>
      <c r="H15" s="50" t="s">
        <v>76</v>
      </c>
      <c r="I15" s="65" t="str">
        <f>VLOOKUP(H15,Hoja1!A$2:G$445,3,0)</f>
        <v>ESTRÉS,  TRANSTORNOS DEL SUEÑO</v>
      </c>
      <c r="J15" s="58"/>
      <c r="K15" s="65" t="str">
        <f>VLOOKUP(H15,Hoja1!A$2:G$445,4,0)</f>
        <v>N/A</v>
      </c>
      <c r="L15" s="65" t="str">
        <f>VLOOKUP(H15,Hoja1!A$2:G$445,5,0)</f>
        <v>PVE PSICOSOCIAL</v>
      </c>
      <c r="M15" s="58">
        <v>2</v>
      </c>
      <c r="N15" s="59">
        <v>3</v>
      </c>
      <c r="O15" s="59">
        <v>10</v>
      </c>
      <c r="P15" s="52">
        <f t="shared" si="1"/>
        <v>6</v>
      </c>
      <c r="Q15" s="52">
        <f t="shared" si="2"/>
        <v>60</v>
      </c>
      <c r="R15" s="60" t="str">
        <f t="shared" si="3"/>
        <v>M-6</v>
      </c>
      <c r="S15" s="61" t="str">
        <f t="shared" si="0"/>
        <v>III</v>
      </c>
      <c r="T15" s="62" t="str">
        <f t="shared" si="4"/>
        <v>Mejorable</v>
      </c>
      <c r="U15" s="77"/>
      <c r="V15" s="65" t="str">
        <f>VLOOKUP(H15,Hoja1!A$2:G$445,6,0)</f>
        <v>ESTRÉS</v>
      </c>
      <c r="W15" s="63"/>
      <c r="X15" s="63"/>
      <c r="Y15" s="63"/>
      <c r="Z15" s="64"/>
      <c r="AA15" s="57" t="str">
        <f>VLOOKUP(H15,Hoja1!A$2:G$445,7,0)</f>
        <v>N/A</v>
      </c>
      <c r="AB15" s="78"/>
      <c r="AC15" s="80"/>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7" customHeight="1" thickBot="1">
      <c r="A16" s="110"/>
      <c r="B16" s="110"/>
      <c r="C16" s="107"/>
      <c r="D16" s="108"/>
      <c r="E16" s="109"/>
      <c r="F16" s="109"/>
      <c r="G16" s="65" t="str">
        <f>VLOOKUP(H16,Hoja1!A$1:G$445,2,0)</f>
        <v>Forzadas, Prolongadas</v>
      </c>
      <c r="H16" s="50" t="s">
        <v>40</v>
      </c>
      <c r="I16" s="65" t="str">
        <f>VLOOKUP(H16,Hoja1!A$2:G$445,3,0)</f>
        <v xml:space="preserve">Lesiones osteomusculares, lesiones osteoarticulares
</v>
      </c>
      <c r="J16" s="58"/>
      <c r="K16" s="65" t="str">
        <f>VLOOKUP(H16,Hoja1!A$2:G$445,4,0)</f>
        <v>Inspecciones planeadas e inspecciones no planeadas, procedimientos de programas de seguridad y salud en el trabajo</v>
      </c>
      <c r="L16" s="65" t="str">
        <f>VLOOKUP(H16,Hoja1!A$2:G$445,5,0)</f>
        <v>PVE Biomecánico, programa pausas activas, exámenes periódicos, recomendaciones, control de posturas</v>
      </c>
      <c r="M16" s="58">
        <v>2</v>
      </c>
      <c r="N16" s="59">
        <v>3</v>
      </c>
      <c r="O16" s="59">
        <v>25</v>
      </c>
      <c r="P16" s="52">
        <f t="shared" si="1"/>
        <v>6</v>
      </c>
      <c r="Q16" s="52">
        <f t="shared" si="2"/>
        <v>150</v>
      </c>
      <c r="R16" s="60" t="str">
        <f t="shared" si="3"/>
        <v>M-6</v>
      </c>
      <c r="S16" s="61" t="str">
        <f t="shared" si="0"/>
        <v>II</v>
      </c>
      <c r="T16" s="62" t="str">
        <f t="shared" si="4"/>
        <v>No Aceptable o Aceptable Con Control Especifico</v>
      </c>
      <c r="U16" s="77"/>
      <c r="V16" s="65" t="str">
        <f>VLOOKUP(H16,Hoja1!A$2:G$445,6,0)</f>
        <v>Enfermedades Osteomusculares</v>
      </c>
      <c r="W16" s="63"/>
      <c r="X16" s="63"/>
      <c r="Y16" s="63"/>
      <c r="Z16" s="64"/>
      <c r="AA16" s="57" t="str">
        <f>VLOOKUP(H16,Hoja1!A$2:G$445,7,0)</f>
        <v>Prevención en lesiones osteomusculares, líderes de pausas activas</v>
      </c>
      <c r="AB16" s="63" t="s">
        <v>1212</v>
      </c>
      <c r="AC16" s="80"/>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40.5" customHeight="1" thickBot="1">
      <c r="A17" s="110"/>
      <c r="B17" s="110"/>
      <c r="C17" s="107"/>
      <c r="D17" s="108"/>
      <c r="E17" s="109"/>
      <c r="F17" s="109"/>
      <c r="G17" s="65" t="str">
        <f>VLOOKUP(H17,Hoja1!A$1:G$445,2,0)</f>
        <v>Higiene Muscular</v>
      </c>
      <c r="H17" s="50" t="s">
        <v>483</v>
      </c>
      <c r="I17" s="65" t="str">
        <f>VLOOKUP(H17,Hoja1!A$2:G$445,3,0)</f>
        <v>Lesiones Musculoesqueléticas</v>
      </c>
      <c r="J17" s="58"/>
      <c r="K17" s="65" t="str">
        <f>VLOOKUP(H17,Hoja1!A$2:G$445,4,0)</f>
        <v>N/A</v>
      </c>
      <c r="L17" s="65" t="str">
        <f>VLOOKUP(H17,Hoja1!A$2:G$445,5,0)</f>
        <v>N/A</v>
      </c>
      <c r="M17" s="58">
        <v>2</v>
      </c>
      <c r="N17" s="59">
        <v>3</v>
      </c>
      <c r="O17" s="59">
        <v>10</v>
      </c>
      <c r="P17" s="52">
        <f t="shared" si="1"/>
        <v>6</v>
      </c>
      <c r="Q17" s="52">
        <f t="shared" si="2"/>
        <v>60</v>
      </c>
      <c r="R17" s="60" t="str">
        <f t="shared" si="3"/>
        <v>M-6</v>
      </c>
      <c r="S17" s="61" t="str">
        <f t="shared" si="0"/>
        <v>III</v>
      </c>
      <c r="T17" s="62" t="str">
        <f t="shared" si="4"/>
        <v>Mejorable</v>
      </c>
      <c r="U17" s="77"/>
      <c r="V17" s="65" t="str">
        <f>VLOOKUP(H17,Hoja1!A$2:G$445,6,0)</f>
        <v xml:space="preserve">Enfermedades Osteomusculares
</v>
      </c>
      <c r="W17" s="63"/>
      <c r="X17" s="63"/>
      <c r="Y17" s="63"/>
      <c r="Z17" s="64"/>
      <c r="AA17" s="57" t="str">
        <f>VLOOKUP(H17,Hoja1!A$2:G$445,7,0)</f>
        <v>Prevención en lesiones osteomusculares, líderes de pausas activas</v>
      </c>
      <c r="AB17" s="63" t="s">
        <v>1213</v>
      </c>
      <c r="AC17" s="80"/>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75" thickBot="1">
      <c r="A18" s="110"/>
      <c r="B18" s="110"/>
      <c r="C18" s="107"/>
      <c r="D18" s="108"/>
      <c r="E18" s="109"/>
      <c r="F18" s="109"/>
      <c r="G18" s="65" t="str">
        <f>VLOOKUP(H18,Hoja1!A$1:G$445,2,0)</f>
        <v>Atropellamiento, Envestir</v>
      </c>
      <c r="H18" s="50" t="s">
        <v>1187</v>
      </c>
      <c r="I18" s="65" t="str">
        <f>VLOOKUP(H18,Hoja1!A$2:G$445,3,0)</f>
        <v>Lesiones, pérdidas materiales, muerte</v>
      </c>
      <c r="J18" s="58"/>
      <c r="K18" s="65" t="str">
        <f>VLOOKUP(H18,Hoja1!A$2:G$445,4,0)</f>
        <v>Inspecciones planeadas e inspecciones no planeadas, procedimientos de programas de seguridad y salud en el trabajo</v>
      </c>
      <c r="L18" s="65" t="str">
        <f>VLOOKUP(H18,Hoja1!A$2:G$445,5,0)</f>
        <v>Programa de seguridad vial, señalización</v>
      </c>
      <c r="M18" s="58">
        <v>2</v>
      </c>
      <c r="N18" s="59">
        <v>2</v>
      </c>
      <c r="O18" s="59">
        <v>60</v>
      </c>
      <c r="P18" s="52">
        <f t="shared" si="1"/>
        <v>4</v>
      </c>
      <c r="Q18" s="52">
        <f t="shared" si="2"/>
        <v>240</v>
      </c>
      <c r="R18" s="60" t="str">
        <f t="shared" si="3"/>
        <v>B-4</v>
      </c>
      <c r="S18" s="61" t="str">
        <f t="shared" si="0"/>
        <v>II</v>
      </c>
      <c r="T18" s="62" t="str">
        <f t="shared" si="4"/>
        <v>No Aceptable o Aceptable Con Control Especifico</v>
      </c>
      <c r="U18" s="77"/>
      <c r="V18" s="65" t="str">
        <f>VLOOKUP(H18,Hoja1!A$2:G$445,6,0)</f>
        <v>Muerte</v>
      </c>
      <c r="W18" s="63"/>
      <c r="X18" s="63"/>
      <c r="Y18" s="63"/>
      <c r="Z18" s="64"/>
      <c r="AA18" s="57" t="str">
        <f>VLOOKUP(H18,Hoja1!A$2:G$445,7,0)</f>
        <v>Seguridad vial y manejo defensivo, aseguramiento de áreas de trabajo</v>
      </c>
      <c r="AB18" s="63" t="s">
        <v>1214</v>
      </c>
      <c r="AC18" s="80"/>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1.25" thickBot="1">
      <c r="A19" s="110"/>
      <c r="B19" s="110"/>
      <c r="C19" s="107"/>
      <c r="D19" s="108"/>
      <c r="E19" s="109"/>
      <c r="F19" s="109"/>
      <c r="G19" s="65" t="str">
        <f>VLOOKUP(H19,Hoja1!A$1:G$445,2,0)</f>
        <v>Superficies de trabajo irregulares o deslizantes</v>
      </c>
      <c r="H19" s="50" t="s">
        <v>597</v>
      </c>
      <c r="I19" s="65" t="str">
        <f>VLOOKUP(H19,Hoja1!A$2:G$445,3,0)</f>
        <v>Caidas del mismo nivel, fracturas, golpe con objetos, caídas de objetos, obstrucción de rutas de evacuación</v>
      </c>
      <c r="J19" s="58"/>
      <c r="K19" s="65" t="str">
        <f>VLOOKUP(H19,Hoja1!A$2:G$445,4,0)</f>
        <v>N/A</v>
      </c>
      <c r="L19" s="65" t="str">
        <f>VLOOKUP(H19,Hoja1!A$2:G$445,5,0)</f>
        <v>N/A</v>
      </c>
      <c r="M19" s="58">
        <v>2</v>
      </c>
      <c r="N19" s="59">
        <v>3</v>
      </c>
      <c r="O19" s="59">
        <v>25</v>
      </c>
      <c r="P19" s="52">
        <f t="shared" si="1"/>
        <v>6</v>
      </c>
      <c r="Q19" s="52">
        <f t="shared" si="2"/>
        <v>150</v>
      </c>
      <c r="R19" s="60" t="str">
        <f t="shared" si="3"/>
        <v>M-6</v>
      </c>
      <c r="S19" s="61" t="str">
        <f t="shared" si="0"/>
        <v>II</v>
      </c>
      <c r="T19" s="62" t="str">
        <f t="shared" si="4"/>
        <v>No Aceptable o Aceptable Con Control Especifico</v>
      </c>
      <c r="U19" s="77"/>
      <c r="V19" s="65" t="str">
        <f>VLOOKUP(H19,Hoja1!A$2:G$445,6,0)</f>
        <v>Caídas de distinto nivel</v>
      </c>
      <c r="W19" s="63"/>
      <c r="X19" s="63"/>
      <c r="Y19" s="63"/>
      <c r="Z19" s="64"/>
      <c r="AA19" s="57" t="str">
        <f>VLOOKUP(H19,Hoja1!A$2:G$445,7,0)</f>
        <v>Pautas Básicas en orden y aseo en el lugar de trabajo, actos y condiciones inseguras</v>
      </c>
      <c r="AB19" s="63" t="s">
        <v>1215</v>
      </c>
      <c r="AC19" s="80"/>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72" customHeight="1" thickBot="1">
      <c r="A20" s="110"/>
      <c r="B20" s="110"/>
      <c r="C20" s="107"/>
      <c r="D20" s="108"/>
      <c r="E20" s="109"/>
      <c r="F20" s="109"/>
      <c r="G20" s="65" t="str">
        <f>VLOOKUP(H20,Hoja1!A$1:G$445,2,0)</f>
        <v>Atraco, golpiza, atentados y secuestrados</v>
      </c>
      <c r="H20" s="50" t="s">
        <v>57</v>
      </c>
      <c r="I20" s="65" t="str">
        <f>VLOOKUP(H20,Hoja1!A$2:G$445,3,0)</f>
        <v>Estrés, golpes, Secuestros</v>
      </c>
      <c r="J20" s="58"/>
      <c r="K20" s="65" t="str">
        <f>VLOOKUP(H20,Hoja1!A$2:G$445,4,0)</f>
        <v>Inspecciones planeadas e inspecciones no planeadas, procedimientos de programas de seguridad y salud en el trabajo</v>
      </c>
      <c r="L20" s="65" t="str">
        <f>VLOOKUP(H20,Hoja1!A$2:G$445,5,0)</f>
        <v xml:space="preserve">Uniformes Corporativos, Caquetas corporativas, Carnetización
</v>
      </c>
      <c r="M20" s="58">
        <v>2</v>
      </c>
      <c r="N20" s="59">
        <v>2</v>
      </c>
      <c r="O20" s="59">
        <v>60</v>
      </c>
      <c r="P20" s="52">
        <f t="shared" si="1"/>
        <v>4</v>
      </c>
      <c r="Q20" s="52">
        <f t="shared" si="2"/>
        <v>240</v>
      </c>
      <c r="R20" s="60" t="str">
        <f t="shared" si="3"/>
        <v>B-4</v>
      </c>
      <c r="S20" s="61" t="str">
        <f t="shared" si="0"/>
        <v>II</v>
      </c>
      <c r="T20" s="62" t="str">
        <f t="shared" si="4"/>
        <v>No Aceptable o Aceptable Con Control Especifico</v>
      </c>
      <c r="U20" s="77"/>
      <c r="V20" s="65" t="str">
        <f>VLOOKUP(H20,Hoja1!A$2:G$445,6,0)</f>
        <v>Secuestros</v>
      </c>
      <c r="W20" s="63"/>
      <c r="X20" s="63"/>
      <c r="Y20" s="63"/>
      <c r="Z20" s="64"/>
      <c r="AA20" s="57" t="str">
        <f>VLOOKUP(H20,Hoja1!A$2:G$445,7,0)</f>
        <v>N/A</v>
      </c>
      <c r="AB20" s="63" t="s">
        <v>1216</v>
      </c>
      <c r="AC20" s="80"/>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75" thickBot="1">
      <c r="A21" s="110"/>
      <c r="B21" s="110"/>
      <c r="C21" s="107"/>
      <c r="D21" s="108"/>
      <c r="E21" s="109"/>
      <c r="F21" s="109"/>
      <c r="G21" s="65" t="str">
        <f>VLOOKUP(H21,Hoja1!A$1:G$445,2,0)</f>
        <v>SISMOS, INCENDIOS, INUNDACIONES, TERREMOTOS, VENDAVALES, DERRUMBE</v>
      </c>
      <c r="H21" s="50" t="s">
        <v>62</v>
      </c>
      <c r="I21" s="65" t="str">
        <f>VLOOKUP(H21,Hoja1!A$2:G$445,3,0)</f>
        <v>SISMOS, INCENDIOS, INUNDACIONES, TERREMOTOS, VENDAVALES</v>
      </c>
      <c r="J21" s="58"/>
      <c r="K21" s="65" t="str">
        <f>VLOOKUP(H21,Hoja1!A$2:G$445,4,0)</f>
        <v>Inspecciones planeadas e inspecciones no planeadas, procedimientos de programas de seguridad y salud en el trabajo</v>
      </c>
      <c r="L21" s="65" t="str">
        <f>VLOOKUP(H21,Hoja1!A$2:G$445,5,0)</f>
        <v>BRIGADAS DE EMERGENCIAS</v>
      </c>
      <c r="M21" s="58">
        <v>2</v>
      </c>
      <c r="N21" s="59">
        <v>1</v>
      </c>
      <c r="O21" s="59">
        <v>100</v>
      </c>
      <c r="P21" s="52">
        <f t="shared" si="1"/>
        <v>2</v>
      </c>
      <c r="Q21" s="52">
        <f t="shared" si="2"/>
        <v>200</v>
      </c>
      <c r="R21" s="60" t="str">
        <f t="shared" si="3"/>
        <v>B-2</v>
      </c>
      <c r="S21" s="61" t="str">
        <f t="shared" si="0"/>
        <v>II</v>
      </c>
      <c r="T21" s="62" t="str">
        <f t="shared" si="4"/>
        <v>No Aceptable o Aceptable Con Control Especifico</v>
      </c>
      <c r="U21" s="78"/>
      <c r="V21" s="65" t="str">
        <f>VLOOKUP(H21,Hoja1!A$2:G$445,6,0)</f>
        <v>MUERTE</v>
      </c>
      <c r="W21" s="63"/>
      <c r="X21" s="63"/>
      <c r="Y21" s="63"/>
      <c r="Z21" s="64" t="s">
        <v>1218</v>
      </c>
      <c r="AA21" s="57" t="str">
        <f>VLOOKUP(H21,Hoja1!A$2:G$445,7,0)</f>
        <v>ENTRENAMIENTO DE LA BRIGADA; DIVULGACIÓN DE PLAN DE EMERGENCIA</v>
      </c>
      <c r="AB21" s="63" t="s">
        <v>1217</v>
      </c>
      <c r="AC21" s="81"/>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6.25" thickBot="1">
      <c r="A22" s="110"/>
      <c r="B22" s="110"/>
      <c r="C22" s="83" t="s">
        <v>1220</v>
      </c>
      <c r="D22" s="84" t="s">
        <v>1221</v>
      </c>
      <c r="E22" s="85" t="s">
        <v>1069</v>
      </c>
      <c r="F22" s="85" t="s">
        <v>1205</v>
      </c>
      <c r="G22" s="23" t="str">
        <f>VLOOKUP(H22,Hoja1!A$1:G$445,2,0)</f>
        <v>Bacterias</v>
      </c>
      <c r="H22" s="24" t="s">
        <v>113</v>
      </c>
      <c r="I22" s="23" t="str">
        <f>VLOOKUP(H22,Hoja1!A$2:G$445,3,0)</f>
        <v>Infecciones Bacterianas</v>
      </c>
      <c r="J22" s="25"/>
      <c r="K22" s="23" t="str">
        <f>VLOOKUP(H22,Hoja1!A$2:G$445,4,0)</f>
        <v>N/A</v>
      </c>
      <c r="L22" s="23" t="str">
        <f>VLOOKUP(H22,Hoja1!A$2:G$445,5,0)</f>
        <v>Vacunación</v>
      </c>
      <c r="M22" s="67">
        <v>2</v>
      </c>
      <c r="N22" s="26">
        <v>3</v>
      </c>
      <c r="O22" s="26">
        <v>10</v>
      </c>
      <c r="P22" s="26">
        <f>M22*N22</f>
        <v>6</v>
      </c>
      <c r="Q22" s="26">
        <f>O22*P22</f>
        <v>60</v>
      </c>
      <c r="R22" s="32" t="str">
        <f>IF(P22=40,"MA-40",IF(P22=30,"MA-30",IF(P22=20,"A-20",IF(P22=10,"A-10",IF(P22=24,"MA-24",IF(P22=18,"A-18",IF(P22=12,"A-12",IF(P22=6,"M-6",IF(P22=8,"M-8",IF(P22=6,"M-6",IF(P22=4,"B-4",IF(P22=2,"B-2",))))))))))))</f>
        <v>M-6</v>
      </c>
      <c r="S22" s="34" t="str">
        <f aca="true" t="shared" si="5" ref="S22:S85">IF(Q22&lt;=20,"IV",IF(Q22&lt;=120,"III",IF(Q22&lt;=500,"II",IF(Q22&lt;=4000,"I"))))</f>
        <v>III</v>
      </c>
      <c r="T22" s="36" t="str">
        <f>IF(S22=0,"",IF(S22="IV","Aceptable",IF(S22="III","Mejorable",IF(S22="II","No Aceptable o Aceptable Con Control Especifico",IF(S22="I","No Aceptable","")))))</f>
        <v>Mejorable</v>
      </c>
      <c r="U22" s="86">
        <v>3</v>
      </c>
      <c r="V22" s="23" t="str">
        <f>VLOOKUP(H22,Hoja1!A$2:G$445,6,0)</f>
        <v xml:space="preserve">Enfermedades Infectocontagiosas
</v>
      </c>
      <c r="W22" s="27"/>
      <c r="X22" s="27"/>
      <c r="Y22" s="27"/>
      <c r="Z22" s="22"/>
      <c r="AA22" s="22" t="str">
        <f>VLOOKUP(H22,Hoja1!A$2:G$445,7,0)</f>
        <v>Autocuidado</v>
      </c>
      <c r="AB22" s="120" t="s">
        <v>1209</v>
      </c>
      <c r="AC22" s="121" t="s">
        <v>1219</v>
      </c>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26.25" thickBot="1">
      <c r="A23" s="110"/>
      <c r="B23" s="110"/>
      <c r="C23" s="83"/>
      <c r="D23" s="84"/>
      <c r="E23" s="85"/>
      <c r="F23" s="85"/>
      <c r="G23" s="23" t="str">
        <f>VLOOKUP(H23,Hoja1!A$1:G$445,2,0)</f>
        <v>Virus</v>
      </c>
      <c r="H23" s="24" t="s">
        <v>122</v>
      </c>
      <c r="I23" s="23" t="str">
        <f>VLOOKUP(H23,Hoja1!A$2:G$445,3,0)</f>
        <v>Infecciones Virales</v>
      </c>
      <c r="J23" s="18"/>
      <c r="K23" s="23" t="str">
        <f>VLOOKUP(H23,Hoja1!A$2:G$445,4,0)</f>
        <v>N/A</v>
      </c>
      <c r="L23" s="23" t="str">
        <f>VLOOKUP(H23,Hoja1!A$2:G$445,5,0)</f>
        <v>Vacunación</v>
      </c>
      <c r="M23" s="18">
        <v>2</v>
      </c>
      <c r="N23" s="19">
        <v>3</v>
      </c>
      <c r="O23" s="19">
        <v>10</v>
      </c>
      <c r="P23" s="26">
        <f aca="true" t="shared" si="6" ref="P23:P86">M23*N23</f>
        <v>6</v>
      </c>
      <c r="Q23" s="26">
        <f aca="true" t="shared" si="7" ref="Q23:Q86">O23*P23</f>
        <v>60</v>
      </c>
      <c r="R23" s="33" t="str">
        <f aca="true" t="shared" si="8" ref="R23:R86">IF(P23=40,"MA-40",IF(P23=30,"MA-30",IF(P23=20,"A-20",IF(P23=10,"A-10",IF(P23=24,"MA-24",IF(P23=18,"A-18",IF(P23=12,"A-12",IF(P23=6,"M-6",IF(P23=8,"M-8",IF(P23=6,"M-6",IF(P23=4,"B-4",IF(P23=2,"B-2",))))))))))))</f>
        <v>M-6</v>
      </c>
      <c r="S23" s="35" t="str">
        <f t="shared" si="5"/>
        <v>III</v>
      </c>
      <c r="T23" s="37" t="str">
        <f aca="true" t="shared" si="9" ref="T23:T86">IF(S23=0,"",IF(S23="IV","Aceptable",IF(S23="III","Mejorable",IF(S23="II","No Aceptable o Aceptable Con Control Especifico",IF(S23="I","No Aceptable","")))))</f>
        <v>Mejorable</v>
      </c>
      <c r="U23" s="87"/>
      <c r="V23" s="23" t="str">
        <f>VLOOKUP(H23,Hoja1!A$2:G$445,6,0)</f>
        <v xml:space="preserve">Enfermedades Infectocontagiosas
</v>
      </c>
      <c r="W23" s="20"/>
      <c r="X23" s="20"/>
      <c r="Y23" s="20"/>
      <c r="Z23" s="17"/>
      <c r="AA23" s="22" t="str">
        <f>VLOOKUP(H23,Hoja1!A$2:G$445,7,0)</f>
        <v>Autocuidado</v>
      </c>
      <c r="AB23" s="88"/>
      <c r="AC23" s="90"/>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36" customHeight="1" thickBot="1">
      <c r="A24" s="110"/>
      <c r="B24" s="110"/>
      <c r="C24" s="83"/>
      <c r="D24" s="84"/>
      <c r="E24" s="85"/>
      <c r="F24" s="85"/>
      <c r="G24" s="23" t="str">
        <f>VLOOKUP(H24,Hoja1!A$1:G$445,2,0)</f>
        <v>CONCENTRACIÓN EN ACTIVIDADES DE ALTO DESEMPEÑO MENTAL</v>
      </c>
      <c r="H24" s="24" t="s">
        <v>72</v>
      </c>
      <c r="I24" s="23" t="str">
        <f>VLOOKUP(H24,Hoja1!A$2:G$445,3,0)</f>
        <v>ESTRÉS, CEFALEA, IRRITABILIDAD</v>
      </c>
      <c r="J24" s="18"/>
      <c r="K24" s="23" t="str">
        <f>VLOOKUP(H24,Hoja1!A$2:G$445,4,0)</f>
        <v>N/A</v>
      </c>
      <c r="L24" s="23" t="str">
        <f>VLOOKUP(H24,Hoja1!A$2:G$445,5,0)</f>
        <v>PVE PSICOSOCIAL</v>
      </c>
      <c r="M24" s="18">
        <v>2</v>
      </c>
      <c r="N24" s="19">
        <v>3</v>
      </c>
      <c r="O24" s="19">
        <v>10</v>
      </c>
      <c r="P24" s="26">
        <f t="shared" si="6"/>
        <v>6</v>
      </c>
      <c r="Q24" s="26">
        <f t="shared" si="7"/>
        <v>60</v>
      </c>
      <c r="R24" s="33" t="str">
        <f t="shared" si="8"/>
        <v>M-6</v>
      </c>
      <c r="S24" s="35" t="str">
        <f t="shared" si="5"/>
        <v>III</v>
      </c>
      <c r="T24" s="37" t="str">
        <f t="shared" si="9"/>
        <v>Mejorable</v>
      </c>
      <c r="U24" s="87"/>
      <c r="V24" s="23" t="str">
        <f>VLOOKUP(H24,Hoja1!A$2:G$445,6,0)</f>
        <v>ESTRÉS</v>
      </c>
      <c r="W24" s="20"/>
      <c r="X24" s="20"/>
      <c r="Y24" s="20"/>
      <c r="Z24" s="17"/>
      <c r="AA24" s="22" t="str">
        <f>VLOOKUP(H24,Hoja1!A$2:G$445,7,0)</f>
        <v>N/A</v>
      </c>
      <c r="AB24" s="119" t="s">
        <v>1211</v>
      </c>
      <c r="AC24" s="90"/>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36" customHeight="1" thickBot="1">
      <c r="A25" s="110"/>
      <c r="B25" s="110"/>
      <c r="C25" s="83"/>
      <c r="D25" s="84"/>
      <c r="E25" s="85"/>
      <c r="F25" s="85"/>
      <c r="G25" s="23" t="str">
        <f>VLOOKUP(H25,Hoja1!A$1:G$445,2,0)</f>
        <v>NATURALEZA DE LA TAREA</v>
      </c>
      <c r="H25" s="24" t="s">
        <v>76</v>
      </c>
      <c r="I25" s="23" t="str">
        <f>VLOOKUP(H25,Hoja1!A$2:G$445,3,0)</f>
        <v>ESTRÉS,  TRANSTORNOS DEL SUEÑO</v>
      </c>
      <c r="J25" s="18"/>
      <c r="K25" s="23" t="str">
        <f>VLOOKUP(H25,Hoja1!A$2:G$445,4,0)</f>
        <v>N/A</v>
      </c>
      <c r="L25" s="23" t="str">
        <f>VLOOKUP(H25,Hoja1!A$2:G$445,5,0)</f>
        <v>PVE PSICOSOCIAL</v>
      </c>
      <c r="M25" s="18">
        <v>2</v>
      </c>
      <c r="N25" s="19">
        <v>3</v>
      </c>
      <c r="O25" s="19">
        <v>10</v>
      </c>
      <c r="P25" s="26">
        <f t="shared" si="6"/>
        <v>6</v>
      </c>
      <c r="Q25" s="26">
        <f t="shared" si="7"/>
        <v>60</v>
      </c>
      <c r="R25" s="33" t="str">
        <f t="shared" si="8"/>
        <v>M-6</v>
      </c>
      <c r="S25" s="35" t="str">
        <f t="shared" si="5"/>
        <v>III</v>
      </c>
      <c r="T25" s="37" t="str">
        <f t="shared" si="9"/>
        <v>Mejorable</v>
      </c>
      <c r="U25" s="87"/>
      <c r="V25" s="23" t="str">
        <f>VLOOKUP(H25,Hoja1!A$2:G$445,6,0)</f>
        <v>ESTRÉS</v>
      </c>
      <c r="W25" s="20"/>
      <c r="X25" s="20"/>
      <c r="Y25" s="20"/>
      <c r="Z25" s="17"/>
      <c r="AA25" s="22" t="str">
        <f>VLOOKUP(H25,Hoja1!A$2:G$445,7,0)</f>
        <v>N/A</v>
      </c>
      <c r="AB25" s="88"/>
      <c r="AC25" s="90"/>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75" thickBot="1">
      <c r="A26" s="110"/>
      <c r="B26" s="110"/>
      <c r="C26" s="83"/>
      <c r="D26" s="84"/>
      <c r="E26" s="85"/>
      <c r="F26" s="85"/>
      <c r="G26" s="23" t="str">
        <f>VLOOKUP(H26,Hoja1!A$1:G$445,2,0)</f>
        <v>Forzadas, Prolongadas</v>
      </c>
      <c r="H26" s="24" t="s">
        <v>40</v>
      </c>
      <c r="I26" s="23" t="str">
        <f>VLOOKUP(H26,Hoja1!A$2:G$445,3,0)</f>
        <v xml:space="preserve">Lesiones osteomusculares, lesiones osteoarticulares
</v>
      </c>
      <c r="J26" s="18"/>
      <c r="K26" s="23" t="str">
        <f>VLOOKUP(H26,Hoja1!A$2:G$445,4,0)</f>
        <v>Inspecciones planeadas e inspecciones no planeadas, procedimientos de programas de seguridad y salud en el trabajo</v>
      </c>
      <c r="L26" s="23" t="str">
        <f>VLOOKUP(H26,Hoja1!A$2:G$445,5,0)</f>
        <v>PVE Biomecánico, programa pausas activas, exámenes periódicos, recomendaciones, control de posturas</v>
      </c>
      <c r="M26" s="18">
        <v>2</v>
      </c>
      <c r="N26" s="19">
        <v>3</v>
      </c>
      <c r="O26" s="19">
        <v>25</v>
      </c>
      <c r="P26" s="26">
        <f t="shared" si="6"/>
        <v>6</v>
      </c>
      <c r="Q26" s="26">
        <f t="shared" si="7"/>
        <v>150</v>
      </c>
      <c r="R26" s="33" t="str">
        <f t="shared" si="8"/>
        <v>M-6</v>
      </c>
      <c r="S26" s="35" t="str">
        <f t="shared" si="5"/>
        <v>II</v>
      </c>
      <c r="T26" s="37" t="str">
        <f t="shared" si="9"/>
        <v>No Aceptable o Aceptable Con Control Especifico</v>
      </c>
      <c r="U26" s="87"/>
      <c r="V26" s="23" t="str">
        <f>VLOOKUP(H26,Hoja1!A$2:G$445,6,0)</f>
        <v>Enfermedades Osteomusculares</v>
      </c>
      <c r="W26" s="20"/>
      <c r="X26" s="20"/>
      <c r="Y26" s="20"/>
      <c r="Z26" s="17"/>
      <c r="AA26" s="22" t="str">
        <f>VLOOKUP(H26,Hoja1!A$2:G$445,7,0)</f>
        <v>Prevención en lesiones osteomusculares, líderes de pausas activas</v>
      </c>
      <c r="AB26" s="20" t="s">
        <v>1212</v>
      </c>
      <c r="AC26" s="90"/>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9" thickBot="1">
      <c r="A27" s="110"/>
      <c r="B27" s="110"/>
      <c r="C27" s="83"/>
      <c r="D27" s="84"/>
      <c r="E27" s="85"/>
      <c r="F27" s="85"/>
      <c r="G27" s="23" t="str">
        <f>VLOOKUP(H27,Hoja1!A$1:G$445,2,0)</f>
        <v>Higiene Muscular</v>
      </c>
      <c r="H27" s="24" t="s">
        <v>483</v>
      </c>
      <c r="I27" s="23" t="str">
        <f>VLOOKUP(H27,Hoja1!A$2:G$445,3,0)</f>
        <v>Lesiones Musculoesqueléticas</v>
      </c>
      <c r="J27" s="18"/>
      <c r="K27" s="23" t="str">
        <f>VLOOKUP(H27,Hoja1!A$2:G$445,4,0)</f>
        <v>N/A</v>
      </c>
      <c r="L27" s="23" t="str">
        <f>VLOOKUP(H27,Hoja1!A$2:G$445,5,0)</f>
        <v>N/A</v>
      </c>
      <c r="M27" s="18">
        <v>2</v>
      </c>
      <c r="N27" s="19">
        <v>3</v>
      </c>
      <c r="O27" s="19">
        <v>10</v>
      </c>
      <c r="P27" s="26">
        <f t="shared" si="6"/>
        <v>6</v>
      </c>
      <c r="Q27" s="26">
        <f t="shared" si="7"/>
        <v>60</v>
      </c>
      <c r="R27" s="33" t="str">
        <f t="shared" si="8"/>
        <v>M-6</v>
      </c>
      <c r="S27" s="35" t="str">
        <f t="shared" si="5"/>
        <v>III</v>
      </c>
      <c r="T27" s="37" t="str">
        <f t="shared" si="9"/>
        <v>Mejorable</v>
      </c>
      <c r="U27" s="87"/>
      <c r="V27" s="23" t="str">
        <f>VLOOKUP(H27,Hoja1!A$2:G$445,6,0)</f>
        <v xml:space="preserve">Enfermedades Osteomusculares
</v>
      </c>
      <c r="W27" s="20"/>
      <c r="X27" s="20"/>
      <c r="Y27" s="20"/>
      <c r="Z27" s="17"/>
      <c r="AA27" s="22" t="str">
        <f>VLOOKUP(H27,Hoja1!A$2:G$445,7,0)</f>
        <v>Prevención en lesiones osteomusculares, líderes de pausas activas</v>
      </c>
      <c r="AB27" s="20" t="s">
        <v>1213</v>
      </c>
      <c r="AC27" s="90"/>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1.25" thickBot="1">
      <c r="A28" s="110"/>
      <c r="B28" s="110"/>
      <c r="C28" s="83"/>
      <c r="D28" s="84"/>
      <c r="E28" s="85"/>
      <c r="F28" s="85"/>
      <c r="G28" s="23" t="str">
        <f>VLOOKUP(H28,Hoja1!A$1:G$445,2,0)</f>
        <v>Superficies de trabajo irregulares o deslizantes</v>
      </c>
      <c r="H28" s="24" t="s">
        <v>597</v>
      </c>
      <c r="I28" s="23" t="str">
        <f>VLOOKUP(H28,Hoja1!A$2:G$445,3,0)</f>
        <v>Caidas del mismo nivel, fracturas, golpe con objetos, caídas de objetos, obstrucción de rutas de evacuación</v>
      </c>
      <c r="J28" s="18"/>
      <c r="K28" s="23" t="str">
        <f>VLOOKUP(H28,Hoja1!A$2:G$445,4,0)</f>
        <v>N/A</v>
      </c>
      <c r="L28" s="23" t="str">
        <f>VLOOKUP(H28,Hoja1!A$2:G$445,5,0)</f>
        <v>N/A</v>
      </c>
      <c r="M28" s="18">
        <v>2</v>
      </c>
      <c r="N28" s="19">
        <v>3</v>
      </c>
      <c r="O28" s="19">
        <v>25</v>
      </c>
      <c r="P28" s="26">
        <f t="shared" si="6"/>
        <v>6</v>
      </c>
      <c r="Q28" s="26">
        <f t="shared" si="7"/>
        <v>150</v>
      </c>
      <c r="R28" s="33" t="str">
        <f t="shared" si="8"/>
        <v>M-6</v>
      </c>
      <c r="S28" s="35" t="str">
        <f t="shared" si="5"/>
        <v>II</v>
      </c>
      <c r="T28" s="37" t="str">
        <f t="shared" si="9"/>
        <v>No Aceptable o Aceptable Con Control Especifico</v>
      </c>
      <c r="U28" s="87"/>
      <c r="V28" s="23" t="str">
        <f>VLOOKUP(H28,Hoja1!A$2:G$445,6,0)</f>
        <v>Caídas de distinto nivel</v>
      </c>
      <c r="W28" s="20"/>
      <c r="X28" s="20"/>
      <c r="Y28" s="20"/>
      <c r="Z28" s="17"/>
      <c r="AA28" s="22" t="str">
        <f>VLOOKUP(H28,Hoja1!A$2:G$445,7,0)</f>
        <v>Pautas Básicas en orden y aseo en el lugar de trabajo, actos y condiciones inseguras</v>
      </c>
      <c r="AB28" s="20" t="s">
        <v>1215</v>
      </c>
      <c r="AC28" s="90"/>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110"/>
      <c r="B29" s="110"/>
      <c r="C29" s="83"/>
      <c r="D29" s="84"/>
      <c r="E29" s="85"/>
      <c r="F29" s="85"/>
      <c r="G29" s="23" t="str">
        <f>VLOOKUP(H29,Hoja1!A$1:G$445,2,0)</f>
        <v>SISMOS, INCENDIOS, INUNDACIONES, TERREMOTOS, VENDAVALES, DERRUMBE</v>
      </c>
      <c r="H29" s="24" t="s">
        <v>62</v>
      </c>
      <c r="I29" s="23" t="str">
        <f>VLOOKUP(H29,Hoja1!A$2:G$445,3,0)</f>
        <v>SISMOS, INCENDIOS, INUNDACIONES, TERREMOTOS, VENDAVALES</v>
      </c>
      <c r="J29" s="18"/>
      <c r="K29" s="23" t="str">
        <f>VLOOKUP(H29,Hoja1!A$2:G$445,4,0)</f>
        <v>Inspecciones planeadas e inspecciones no planeadas, procedimientos de programas de seguridad y salud en el trabajo</v>
      </c>
      <c r="L29" s="23" t="str">
        <f>VLOOKUP(H29,Hoja1!A$2:G$445,5,0)</f>
        <v>BRIGADAS DE EMERGENCIAS</v>
      </c>
      <c r="M29" s="18">
        <v>2</v>
      </c>
      <c r="N29" s="19">
        <v>1</v>
      </c>
      <c r="O29" s="19">
        <v>100</v>
      </c>
      <c r="P29" s="26">
        <f t="shared" si="6"/>
        <v>2</v>
      </c>
      <c r="Q29" s="26">
        <f t="shared" si="7"/>
        <v>200</v>
      </c>
      <c r="R29" s="33" t="str">
        <f t="shared" si="8"/>
        <v>B-2</v>
      </c>
      <c r="S29" s="35" t="str">
        <f t="shared" si="5"/>
        <v>II</v>
      </c>
      <c r="T29" s="37" t="str">
        <f t="shared" si="9"/>
        <v>No Aceptable o Aceptable Con Control Especifico</v>
      </c>
      <c r="U29" s="88"/>
      <c r="V29" s="23" t="str">
        <f>VLOOKUP(H29,Hoja1!A$2:G$445,6,0)</f>
        <v>MUERTE</v>
      </c>
      <c r="W29" s="20"/>
      <c r="X29" s="20"/>
      <c r="Y29" s="20"/>
      <c r="Z29" s="17" t="s">
        <v>1218</v>
      </c>
      <c r="AA29" s="22" t="str">
        <f>VLOOKUP(H29,Hoja1!A$2:G$445,7,0)</f>
        <v>ENTRENAMIENTO DE LA BRIGADA; DIVULGACIÓN DE PLAN DE EMERGENCIA</v>
      </c>
      <c r="AB29" s="20" t="s">
        <v>1217</v>
      </c>
      <c r="AC29" s="9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26.25" thickBot="1">
      <c r="A30" s="110"/>
      <c r="B30" s="110"/>
      <c r="C30" s="107" t="str">
        <f>VLOOKUP(E30,Hoja2!A$2:C$82,2,0)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30" s="108" t="str">
        <f>VLOOKUP(E30,Hoja2!A$2:C$82,3,0)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30" s="109" t="s">
        <v>1071</v>
      </c>
      <c r="F30" s="109" t="s">
        <v>1205</v>
      </c>
      <c r="G30" s="65" t="str">
        <f>VLOOKUP(H30,Hoja1!A$1:G$445,2,0)</f>
        <v>Bacterias</v>
      </c>
      <c r="H30" s="50" t="s">
        <v>113</v>
      </c>
      <c r="I30" s="65" t="str">
        <f>VLOOKUP(H30,Hoja1!A$2:G$445,3,0)</f>
        <v>Infecciones Bacterianas</v>
      </c>
      <c r="J30" s="58"/>
      <c r="K30" s="65" t="str">
        <f>VLOOKUP(H30,Hoja1!A$2:G$445,4,0)</f>
        <v>N/A</v>
      </c>
      <c r="L30" s="65" t="str">
        <f>VLOOKUP(H30,Hoja1!A$2:G$445,5,0)</f>
        <v>Vacunación</v>
      </c>
      <c r="M30" s="66">
        <v>2</v>
      </c>
      <c r="N30" s="52">
        <v>3</v>
      </c>
      <c r="O30" s="52">
        <v>10</v>
      </c>
      <c r="P30" s="52">
        <f t="shared" si="6"/>
        <v>6</v>
      </c>
      <c r="Q30" s="52">
        <f t="shared" si="7"/>
        <v>60</v>
      </c>
      <c r="R30" s="60" t="str">
        <f t="shared" si="8"/>
        <v>M-6</v>
      </c>
      <c r="S30" s="61" t="str">
        <f t="shared" si="5"/>
        <v>III</v>
      </c>
      <c r="T30" s="62" t="str">
        <f t="shared" si="9"/>
        <v>Mejorable</v>
      </c>
      <c r="U30" s="82">
        <v>1</v>
      </c>
      <c r="V30" s="65" t="str">
        <f>VLOOKUP(H30,Hoja1!A$2:G$445,6,0)</f>
        <v xml:space="preserve">Enfermedades Infectocontagiosas
</v>
      </c>
      <c r="W30" s="63"/>
      <c r="X30" s="63"/>
      <c r="Y30" s="63"/>
      <c r="Z30" s="64"/>
      <c r="AA30" s="57" t="str">
        <f>VLOOKUP(H30,Hoja1!A$2:G$445,7,0)</f>
        <v>Autocuidado</v>
      </c>
      <c r="AB30" s="76" t="s">
        <v>1209</v>
      </c>
      <c r="AC30" s="79" t="s">
        <v>1219</v>
      </c>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26.25" thickBot="1">
      <c r="A31" s="110"/>
      <c r="B31" s="110"/>
      <c r="C31" s="107"/>
      <c r="D31" s="108"/>
      <c r="E31" s="109"/>
      <c r="F31" s="109"/>
      <c r="G31" s="65" t="str">
        <f>VLOOKUP(H31,Hoja1!A$1:G$445,2,0)</f>
        <v>Virus</v>
      </c>
      <c r="H31" s="50" t="s">
        <v>122</v>
      </c>
      <c r="I31" s="65" t="str">
        <f>VLOOKUP(H31,Hoja1!A$2:G$445,3,0)</f>
        <v>Infecciones Virales</v>
      </c>
      <c r="J31" s="58"/>
      <c r="K31" s="65" t="str">
        <f>VLOOKUP(H31,Hoja1!A$2:G$445,4,0)</f>
        <v>N/A</v>
      </c>
      <c r="L31" s="65" t="str">
        <f>VLOOKUP(H31,Hoja1!A$2:G$445,5,0)</f>
        <v>Vacunación</v>
      </c>
      <c r="M31" s="58">
        <v>2</v>
      </c>
      <c r="N31" s="59">
        <v>3</v>
      </c>
      <c r="O31" s="59">
        <v>10</v>
      </c>
      <c r="P31" s="52">
        <f t="shared" si="6"/>
        <v>6</v>
      </c>
      <c r="Q31" s="52">
        <f t="shared" si="7"/>
        <v>60</v>
      </c>
      <c r="R31" s="60" t="str">
        <f t="shared" si="8"/>
        <v>M-6</v>
      </c>
      <c r="S31" s="61" t="str">
        <f t="shared" si="5"/>
        <v>III</v>
      </c>
      <c r="T31" s="62" t="str">
        <f t="shared" si="9"/>
        <v>Mejorable</v>
      </c>
      <c r="U31" s="77"/>
      <c r="V31" s="65" t="str">
        <f>VLOOKUP(H31,Hoja1!A$2:G$445,6,0)</f>
        <v xml:space="preserve">Enfermedades Infectocontagiosas
</v>
      </c>
      <c r="W31" s="63"/>
      <c r="X31" s="63"/>
      <c r="Y31" s="63"/>
      <c r="Z31" s="64"/>
      <c r="AA31" s="57" t="str">
        <f>VLOOKUP(H31,Hoja1!A$2:G$445,7,0)</f>
        <v>Autocuidado</v>
      </c>
      <c r="AB31" s="78"/>
      <c r="AC31" s="80"/>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75" thickBot="1">
      <c r="A32" s="110"/>
      <c r="B32" s="110"/>
      <c r="C32" s="107"/>
      <c r="D32" s="108"/>
      <c r="E32" s="109"/>
      <c r="F32" s="109"/>
      <c r="G32" s="65" t="str">
        <f>VLOOKUP(H32,Hoja1!A$1:G$445,2,0)</f>
        <v>INFRAROJA, ULTRAVIOLETA, VISIBLE, RADIOFRECUENCIA, MICROONDAS, LASER</v>
      </c>
      <c r="H32" s="50" t="s">
        <v>67</v>
      </c>
      <c r="I32" s="65" t="str">
        <f>VLOOKUP(H32,Hoja1!A$2:G$445,3,0)</f>
        <v>CÁNCER, LESIONES DÉRMICAS Y OCULARES</v>
      </c>
      <c r="J32" s="58"/>
      <c r="K32" s="65" t="str">
        <f>VLOOKUP(H32,Hoja1!A$2:G$445,4,0)</f>
        <v>Inspecciones planeadas e inspecciones no planeadas, procedimientos de programas de seguridad y salud en el trabajo</v>
      </c>
      <c r="L32" s="65" t="str">
        <f>VLOOKUP(H32,Hoja1!A$2:G$445,5,0)</f>
        <v>PROGRAMA BLOQUEADOR SOLAR</v>
      </c>
      <c r="M32" s="58">
        <v>2</v>
      </c>
      <c r="N32" s="59">
        <v>2</v>
      </c>
      <c r="O32" s="59">
        <v>10</v>
      </c>
      <c r="P32" s="52">
        <f t="shared" si="6"/>
        <v>4</v>
      </c>
      <c r="Q32" s="52">
        <f t="shared" si="7"/>
        <v>40</v>
      </c>
      <c r="R32" s="60" t="str">
        <f t="shared" si="8"/>
        <v>B-4</v>
      </c>
      <c r="S32" s="61" t="str">
        <f t="shared" si="5"/>
        <v>III</v>
      </c>
      <c r="T32" s="62" t="str">
        <f t="shared" si="9"/>
        <v>Mejorable</v>
      </c>
      <c r="U32" s="77"/>
      <c r="V32" s="65" t="str">
        <f>VLOOKUP(H32,Hoja1!A$2:G$445,6,0)</f>
        <v>CÁNCER</v>
      </c>
      <c r="W32" s="63"/>
      <c r="X32" s="63"/>
      <c r="Y32" s="63"/>
      <c r="Z32" s="64"/>
      <c r="AA32" s="57" t="str">
        <f>VLOOKUP(H32,Hoja1!A$2:G$445,7,0)</f>
        <v>N/A</v>
      </c>
      <c r="AB32" s="63" t="s">
        <v>1210</v>
      </c>
      <c r="AC32" s="80"/>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41.25" customHeight="1" thickBot="1">
      <c r="A33" s="110"/>
      <c r="B33" s="110"/>
      <c r="C33" s="107"/>
      <c r="D33" s="108"/>
      <c r="E33" s="109"/>
      <c r="F33" s="109"/>
      <c r="G33" s="65" t="str">
        <f>VLOOKUP(H33,Hoja1!A$1:G$445,2,0)</f>
        <v>CONCENTRACIÓN EN ACTIVIDADES DE ALTO DESEMPEÑO MENTAL</v>
      </c>
      <c r="H33" s="50" t="s">
        <v>72</v>
      </c>
      <c r="I33" s="65" t="str">
        <f>VLOOKUP(H33,Hoja1!A$2:G$445,3,0)</f>
        <v>ESTRÉS, CEFALEA, IRRITABILIDAD</v>
      </c>
      <c r="J33" s="58"/>
      <c r="K33" s="65" t="str">
        <f>VLOOKUP(H33,Hoja1!A$2:G$445,4,0)</f>
        <v>N/A</v>
      </c>
      <c r="L33" s="65" t="str">
        <f>VLOOKUP(H33,Hoja1!A$2:G$445,5,0)</f>
        <v>PVE PSICOSOCIAL</v>
      </c>
      <c r="M33" s="58">
        <v>2</v>
      </c>
      <c r="N33" s="59">
        <v>3</v>
      </c>
      <c r="O33" s="59">
        <v>10</v>
      </c>
      <c r="P33" s="52">
        <f t="shared" si="6"/>
        <v>6</v>
      </c>
      <c r="Q33" s="52">
        <f t="shared" si="7"/>
        <v>60</v>
      </c>
      <c r="R33" s="60" t="str">
        <f t="shared" si="8"/>
        <v>M-6</v>
      </c>
      <c r="S33" s="61" t="str">
        <f t="shared" si="5"/>
        <v>III</v>
      </c>
      <c r="T33" s="62" t="str">
        <f t="shared" si="9"/>
        <v>Mejorable</v>
      </c>
      <c r="U33" s="77"/>
      <c r="V33" s="65" t="str">
        <f>VLOOKUP(H33,Hoja1!A$2:G$445,6,0)</f>
        <v>ESTRÉS</v>
      </c>
      <c r="W33" s="63"/>
      <c r="X33" s="63"/>
      <c r="Y33" s="63"/>
      <c r="Z33" s="64"/>
      <c r="AA33" s="57" t="str">
        <f>VLOOKUP(H33,Hoja1!A$2:G$445,7,0)</f>
        <v>N/A</v>
      </c>
      <c r="AB33" s="118" t="s">
        <v>1211</v>
      </c>
      <c r="AC33" s="80"/>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41.25" customHeight="1" thickBot="1">
      <c r="A34" s="110"/>
      <c r="B34" s="110"/>
      <c r="C34" s="107"/>
      <c r="D34" s="108"/>
      <c r="E34" s="109"/>
      <c r="F34" s="109"/>
      <c r="G34" s="65" t="str">
        <f>VLOOKUP(H34,Hoja1!A$1:G$445,2,0)</f>
        <v>NATURALEZA DE LA TAREA</v>
      </c>
      <c r="H34" s="50" t="s">
        <v>76</v>
      </c>
      <c r="I34" s="65" t="str">
        <f>VLOOKUP(H34,Hoja1!A$2:G$445,3,0)</f>
        <v>ESTRÉS,  TRANSTORNOS DEL SUEÑO</v>
      </c>
      <c r="J34" s="58"/>
      <c r="K34" s="65" t="str">
        <f>VLOOKUP(H34,Hoja1!A$2:G$445,4,0)</f>
        <v>N/A</v>
      </c>
      <c r="L34" s="65" t="str">
        <f>VLOOKUP(H34,Hoja1!A$2:G$445,5,0)</f>
        <v>PVE PSICOSOCIAL</v>
      </c>
      <c r="M34" s="58">
        <v>2</v>
      </c>
      <c r="N34" s="59">
        <v>3</v>
      </c>
      <c r="O34" s="59">
        <v>10</v>
      </c>
      <c r="P34" s="52">
        <f t="shared" si="6"/>
        <v>6</v>
      </c>
      <c r="Q34" s="52">
        <f t="shared" si="7"/>
        <v>60</v>
      </c>
      <c r="R34" s="60" t="str">
        <f t="shared" si="8"/>
        <v>M-6</v>
      </c>
      <c r="S34" s="61" t="str">
        <f t="shared" si="5"/>
        <v>III</v>
      </c>
      <c r="T34" s="62" t="str">
        <f t="shared" si="9"/>
        <v>Mejorable</v>
      </c>
      <c r="U34" s="77"/>
      <c r="V34" s="65" t="str">
        <f>VLOOKUP(H34,Hoja1!A$2:G$445,6,0)</f>
        <v>ESTRÉS</v>
      </c>
      <c r="W34" s="63"/>
      <c r="X34" s="63"/>
      <c r="Y34" s="63"/>
      <c r="Z34" s="64"/>
      <c r="AA34" s="57" t="str">
        <f>VLOOKUP(H34,Hoja1!A$2:G$445,7,0)</f>
        <v>N/A</v>
      </c>
      <c r="AB34" s="78"/>
      <c r="AC34" s="80"/>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4" customHeight="1" thickBot="1">
      <c r="A35" s="110"/>
      <c r="B35" s="110"/>
      <c r="C35" s="107"/>
      <c r="D35" s="108"/>
      <c r="E35" s="109"/>
      <c r="F35" s="109"/>
      <c r="G35" s="65" t="str">
        <f>VLOOKUP(H35,Hoja1!A$1:G$445,2,0)</f>
        <v>Forzadas, Prolongadas</v>
      </c>
      <c r="H35" s="50" t="s">
        <v>40</v>
      </c>
      <c r="I35" s="65" t="str">
        <f>VLOOKUP(H35,Hoja1!A$2:G$445,3,0)</f>
        <v xml:space="preserve">Lesiones osteomusculares, lesiones osteoarticulares
</v>
      </c>
      <c r="J35" s="58"/>
      <c r="K35" s="65" t="str">
        <f>VLOOKUP(H35,Hoja1!A$2:G$445,4,0)</f>
        <v>Inspecciones planeadas e inspecciones no planeadas, procedimientos de programas de seguridad y salud en el trabajo</v>
      </c>
      <c r="L35" s="65" t="str">
        <f>VLOOKUP(H35,Hoja1!A$2:G$445,5,0)</f>
        <v>PVE Biomecánico, programa pausas activas, exámenes periódicos, recomendaciones, control de posturas</v>
      </c>
      <c r="M35" s="58">
        <v>2</v>
      </c>
      <c r="N35" s="59">
        <v>3</v>
      </c>
      <c r="O35" s="59">
        <v>25</v>
      </c>
      <c r="P35" s="52">
        <f t="shared" si="6"/>
        <v>6</v>
      </c>
      <c r="Q35" s="52">
        <f t="shared" si="7"/>
        <v>150</v>
      </c>
      <c r="R35" s="60" t="str">
        <f t="shared" si="8"/>
        <v>M-6</v>
      </c>
      <c r="S35" s="61" t="str">
        <f t="shared" si="5"/>
        <v>II</v>
      </c>
      <c r="T35" s="62" t="str">
        <f t="shared" si="9"/>
        <v>No Aceptable o Aceptable Con Control Especifico</v>
      </c>
      <c r="U35" s="77"/>
      <c r="V35" s="65" t="str">
        <f>VLOOKUP(H35,Hoja1!A$2:G$445,6,0)</f>
        <v>Enfermedades Osteomusculares</v>
      </c>
      <c r="W35" s="63"/>
      <c r="X35" s="63"/>
      <c r="Y35" s="63"/>
      <c r="Z35" s="64"/>
      <c r="AA35" s="57" t="str">
        <f>VLOOKUP(H35,Hoja1!A$2:G$445,7,0)</f>
        <v>Prevención en lesiones osteomusculares, líderes de pausas activas</v>
      </c>
      <c r="AB35" s="63" t="s">
        <v>1212</v>
      </c>
      <c r="AC35" s="80"/>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45" customHeight="1" thickBot="1">
      <c r="A36" s="110"/>
      <c r="B36" s="110"/>
      <c r="C36" s="107"/>
      <c r="D36" s="108"/>
      <c r="E36" s="109"/>
      <c r="F36" s="109"/>
      <c r="G36" s="65" t="str">
        <f>VLOOKUP(H36,Hoja1!A$1:G$445,2,0)</f>
        <v>Higiene Muscular</v>
      </c>
      <c r="H36" s="50" t="s">
        <v>483</v>
      </c>
      <c r="I36" s="65" t="str">
        <f>VLOOKUP(H36,Hoja1!A$2:G$445,3,0)</f>
        <v>Lesiones Musculoesqueléticas</v>
      </c>
      <c r="J36" s="58"/>
      <c r="K36" s="65" t="str">
        <f>VLOOKUP(H36,Hoja1!A$2:G$445,4,0)</f>
        <v>N/A</v>
      </c>
      <c r="L36" s="65" t="str">
        <f>VLOOKUP(H36,Hoja1!A$2:G$445,5,0)</f>
        <v>N/A</v>
      </c>
      <c r="M36" s="58">
        <v>2</v>
      </c>
      <c r="N36" s="59">
        <v>3</v>
      </c>
      <c r="O36" s="59">
        <v>10</v>
      </c>
      <c r="P36" s="52">
        <f t="shared" si="6"/>
        <v>6</v>
      </c>
      <c r="Q36" s="52">
        <f t="shared" si="7"/>
        <v>60</v>
      </c>
      <c r="R36" s="60" t="str">
        <f t="shared" si="8"/>
        <v>M-6</v>
      </c>
      <c r="S36" s="61" t="str">
        <f t="shared" si="5"/>
        <v>III</v>
      </c>
      <c r="T36" s="62" t="str">
        <f t="shared" si="9"/>
        <v>Mejorable</v>
      </c>
      <c r="U36" s="77"/>
      <c r="V36" s="65" t="str">
        <f>VLOOKUP(H36,Hoja1!A$2:G$445,6,0)</f>
        <v xml:space="preserve">Enfermedades Osteomusculares
</v>
      </c>
      <c r="W36" s="63"/>
      <c r="X36" s="63"/>
      <c r="Y36" s="63"/>
      <c r="Z36" s="64"/>
      <c r="AA36" s="57" t="str">
        <f>VLOOKUP(H36,Hoja1!A$2:G$445,7,0)</f>
        <v>Prevención en lesiones osteomusculares, líderes de pausas activas</v>
      </c>
      <c r="AB36" s="63" t="s">
        <v>1213</v>
      </c>
      <c r="AC36" s="80"/>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75" thickBot="1">
      <c r="A37" s="110"/>
      <c r="B37" s="110"/>
      <c r="C37" s="107"/>
      <c r="D37" s="108"/>
      <c r="E37" s="109"/>
      <c r="F37" s="109"/>
      <c r="G37" s="65" t="str">
        <f>VLOOKUP(H37,Hoja1!A$1:G$445,2,0)</f>
        <v>Atropellamiento, Envestir</v>
      </c>
      <c r="H37" s="50" t="s">
        <v>1187</v>
      </c>
      <c r="I37" s="65" t="str">
        <f>VLOOKUP(H37,Hoja1!A$2:G$445,3,0)</f>
        <v>Lesiones, pérdidas materiales, muerte</v>
      </c>
      <c r="J37" s="58"/>
      <c r="K37" s="65" t="str">
        <f>VLOOKUP(H37,Hoja1!A$2:G$445,4,0)</f>
        <v>Inspecciones planeadas e inspecciones no planeadas, procedimientos de programas de seguridad y salud en el trabajo</v>
      </c>
      <c r="L37" s="65" t="str">
        <f>VLOOKUP(H37,Hoja1!A$2:G$445,5,0)</f>
        <v>Programa de seguridad vial, señalización</v>
      </c>
      <c r="M37" s="58">
        <v>2</v>
      </c>
      <c r="N37" s="59">
        <v>2</v>
      </c>
      <c r="O37" s="59">
        <v>60</v>
      </c>
      <c r="P37" s="52">
        <f t="shared" si="6"/>
        <v>4</v>
      </c>
      <c r="Q37" s="52">
        <f t="shared" si="7"/>
        <v>240</v>
      </c>
      <c r="R37" s="60" t="str">
        <f t="shared" si="8"/>
        <v>B-4</v>
      </c>
      <c r="S37" s="61" t="str">
        <f t="shared" si="5"/>
        <v>II</v>
      </c>
      <c r="T37" s="62" t="str">
        <f t="shared" si="9"/>
        <v>No Aceptable o Aceptable Con Control Especifico</v>
      </c>
      <c r="U37" s="77"/>
      <c r="V37" s="65" t="str">
        <f>VLOOKUP(H37,Hoja1!A$2:G$445,6,0)</f>
        <v>Muerte</v>
      </c>
      <c r="W37" s="63"/>
      <c r="X37" s="63"/>
      <c r="Y37" s="63"/>
      <c r="Z37" s="64"/>
      <c r="AA37" s="57" t="str">
        <f>VLOOKUP(H37,Hoja1!A$2:G$445,7,0)</f>
        <v>Seguridad vial y manejo defensivo, aseguramiento de áreas de trabajo</v>
      </c>
      <c r="AB37" s="63" t="s">
        <v>1214</v>
      </c>
      <c r="AC37" s="80"/>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41.25" thickBot="1">
      <c r="A38" s="110"/>
      <c r="B38" s="110"/>
      <c r="C38" s="107"/>
      <c r="D38" s="108"/>
      <c r="E38" s="109"/>
      <c r="F38" s="109"/>
      <c r="G38" s="65" t="str">
        <f>VLOOKUP(H38,Hoja1!A$1:G$445,2,0)</f>
        <v>Superficies de trabajo irregulares o deslizantes</v>
      </c>
      <c r="H38" s="50" t="s">
        <v>597</v>
      </c>
      <c r="I38" s="65" t="str">
        <f>VLOOKUP(H38,Hoja1!A$2:G$445,3,0)</f>
        <v>Caidas del mismo nivel, fracturas, golpe con objetos, caídas de objetos, obstrucción de rutas de evacuación</v>
      </c>
      <c r="J38" s="58"/>
      <c r="K38" s="65" t="str">
        <f>VLOOKUP(H38,Hoja1!A$2:G$445,4,0)</f>
        <v>N/A</v>
      </c>
      <c r="L38" s="65" t="str">
        <f>VLOOKUP(H38,Hoja1!A$2:G$445,5,0)</f>
        <v>N/A</v>
      </c>
      <c r="M38" s="58">
        <v>2</v>
      </c>
      <c r="N38" s="59">
        <v>3</v>
      </c>
      <c r="O38" s="59">
        <v>25</v>
      </c>
      <c r="P38" s="52">
        <f t="shared" si="6"/>
        <v>6</v>
      </c>
      <c r="Q38" s="52">
        <f t="shared" si="7"/>
        <v>150</v>
      </c>
      <c r="R38" s="60" t="str">
        <f t="shared" si="8"/>
        <v>M-6</v>
      </c>
      <c r="S38" s="61" t="str">
        <f t="shared" si="5"/>
        <v>II</v>
      </c>
      <c r="T38" s="62" t="str">
        <f t="shared" si="9"/>
        <v>No Aceptable o Aceptable Con Control Especifico</v>
      </c>
      <c r="U38" s="77"/>
      <c r="V38" s="65" t="str">
        <f>VLOOKUP(H38,Hoja1!A$2:G$445,6,0)</f>
        <v>Caídas de distinto nivel</v>
      </c>
      <c r="W38" s="63"/>
      <c r="X38" s="63"/>
      <c r="Y38" s="63"/>
      <c r="Z38" s="64"/>
      <c r="AA38" s="57" t="str">
        <f>VLOOKUP(H38,Hoja1!A$2:G$445,7,0)</f>
        <v>Pautas Básicas en orden y aseo en el lugar de trabajo, actos y condiciones inseguras</v>
      </c>
      <c r="AB38" s="63" t="s">
        <v>1215</v>
      </c>
      <c r="AC38" s="80"/>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64.5" thickBot="1">
      <c r="A39" s="110"/>
      <c r="B39" s="110"/>
      <c r="C39" s="107"/>
      <c r="D39" s="108"/>
      <c r="E39" s="109"/>
      <c r="F39" s="109"/>
      <c r="G39" s="65" t="str">
        <f>VLOOKUP(H39,Hoja1!A$1:G$445,2,0)</f>
        <v>Atraco, golpiza, atentados y secuestrados</v>
      </c>
      <c r="H39" s="50" t="s">
        <v>57</v>
      </c>
      <c r="I39" s="65" t="str">
        <f>VLOOKUP(H39,Hoja1!A$2:G$445,3,0)</f>
        <v>Estrés, golpes, Secuestros</v>
      </c>
      <c r="J39" s="58"/>
      <c r="K39" s="65" t="str">
        <f>VLOOKUP(H39,Hoja1!A$2:G$445,4,0)</f>
        <v>Inspecciones planeadas e inspecciones no planeadas, procedimientos de programas de seguridad y salud en el trabajo</v>
      </c>
      <c r="L39" s="65" t="str">
        <f>VLOOKUP(H39,Hoja1!A$2:G$445,5,0)</f>
        <v xml:space="preserve">Uniformes Corporativos, Caquetas corporativas, Carnetización
</v>
      </c>
      <c r="M39" s="58">
        <v>2</v>
      </c>
      <c r="N39" s="59">
        <v>2</v>
      </c>
      <c r="O39" s="59">
        <v>60</v>
      </c>
      <c r="P39" s="52">
        <f t="shared" si="6"/>
        <v>4</v>
      </c>
      <c r="Q39" s="52">
        <f t="shared" si="7"/>
        <v>240</v>
      </c>
      <c r="R39" s="60" t="str">
        <f t="shared" si="8"/>
        <v>B-4</v>
      </c>
      <c r="S39" s="61" t="str">
        <f t="shared" si="5"/>
        <v>II</v>
      </c>
      <c r="T39" s="62" t="str">
        <f t="shared" si="9"/>
        <v>No Aceptable o Aceptable Con Control Especifico</v>
      </c>
      <c r="U39" s="77"/>
      <c r="V39" s="65" t="str">
        <f>VLOOKUP(H39,Hoja1!A$2:G$445,6,0)</f>
        <v>Secuestros</v>
      </c>
      <c r="W39" s="63"/>
      <c r="X39" s="63"/>
      <c r="Y39" s="63"/>
      <c r="Z39" s="64"/>
      <c r="AA39" s="57" t="str">
        <f>VLOOKUP(H39,Hoja1!A$2:G$445,7,0)</f>
        <v>N/A</v>
      </c>
      <c r="AB39" s="63" t="s">
        <v>1216</v>
      </c>
      <c r="AC39" s="80"/>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110"/>
      <c r="B40" s="110"/>
      <c r="C40" s="107"/>
      <c r="D40" s="108"/>
      <c r="E40" s="109"/>
      <c r="F40" s="109"/>
      <c r="G40" s="65" t="str">
        <f>VLOOKUP(H40,Hoja1!A$1:G$445,2,0)</f>
        <v>SISMOS, INCENDIOS, INUNDACIONES, TERREMOTOS, VENDAVALES, DERRUMBE</v>
      </c>
      <c r="H40" s="50" t="s">
        <v>62</v>
      </c>
      <c r="I40" s="65" t="str">
        <f>VLOOKUP(H40,Hoja1!A$2:G$445,3,0)</f>
        <v>SISMOS, INCENDIOS, INUNDACIONES, TERREMOTOS, VENDAVALES</v>
      </c>
      <c r="J40" s="58"/>
      <c r="K40" s="65" t="str">
        <f>VLOOKUP(H40,Hoja1!A$2:G$445,4,0)</f>
        <v>Inspecciones planeadas e inspecciones no planeadas, procedimientos de programas de seguridad y salud en el trabajo</v>
      </c>
      <c r="L40" s="65" t="str">
        <f>VLOOKUP(H40,Hoja1!A$2:G$445,5,0)</f>
        <v>BRIGADAS DE EMERGENCIAS</v>
      </c>
      <c r="M40" s="58">
        <v>2</v>
      </c>
      <c r="N40" s="59">
        <v>1</v>
      </c>
      <c r="O40" s="59">
        <v>100</v>
      </c>
      <c r="P40" s="52">
        <f t="shared" si="6"/>
        <v>2</v>
      </c>
      <c r="Q40" s="52">
        <f t="shared" si="7"/>
        <v>200</v>
      </c>
      <c r="R40" s="60" t="str">
        <f t="shared" si="8"/>
        <v>B-2</v>
      </c>
      <c r="S40" s="61" t="str">
        <f t="shared" si="5"/>
        <v>II</v>
      </c>
      <c r="T40" s="62" t="str">
        <f t="shared" si="9"/>
        <v>No Aceptable o Aceptable Con Control Especifico</v>
      </c>
      <c r="U40" s="78"/>
      <c r="V40" s="65" t="str">
        <f>VLOOKUP(H40,Hoja1!A$2:G$445,6,0)</f>
        <v>MUERTE</v>
      </c>
      <c r="W40" s="63"/>
      <c r="X40" s="63"/>
      <c r="Y40" s="63"/>
      <c r="Z40" s="64" t="s">
        <v>1218</v>
      </c>
      <c r="AA40" s="57" t="str">
        <f>VLOOKUP(H40,Hoja1!A$2:G$445,7,0)</f>
        <v>ENTRENAMIENTO DE LA BRIGADA; DIVULGACIÓN DE PLAN DE EMERGENCIA</v>
      </c>
      <c r="AB40" s="63" t="s">
        <v>1217</v>
      </c>
      <c r="AC40" s="81"/>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26.25" thickBot="1">
      <c r="A41" s="110"/>
      <c r="B41" s="110"/>
      <c r="C41" s="83" t="s">
        <v>1234</v>
      </c>
      <c r="D41" s="84" t="s">
        <v>1235</v>
      </c>
      <c r="E41" s="85" t="s">
        <v>1027</v>
      </c>
      <c r="F41" s="85" t="s">
        <v>1205</v>
      </c>
      <c r="G41" s="23" t="str">
        <f>VLOOKUP(H41,Hoja1!A$1:G$445,2,0)</f>
        <v>Bacterias</v>
      </c>
      <c r="H41" s="24" t="s">
        <v>113</v>
      </c>
      <c r="I41" s="23" t="str">
        <f>VLOOKUP(H41,Hoja1!A$2:G$445,3,0)</f>
        <v>Infecciones Bacterianas</v>
      </c>
      <c r="J41" s="18"/>
      <c r="K41" s="23" t="str">
        <f>VLOOKUP(H41,Hoja1!A$2:G$445,4,0)</f>
        <v>N/A</v>
      </c>
      <c r="L41" s="23" t="str">
        <f>VLOOKUP(H41,Hoja1!A$2:G$445,5,0)</f>
        <v>Vacunación</v>
      </c>
      <c r="M41" s="67">
        <v>2</v>
      </c>
      <c r="N41" s="26">
        <v>3</v>
      </c>
      <c r="O41" s="26">
        <v>10</v>
      </c>
      <c r="P41" s="26">
        <f t="shared" si="6"/>
        <v>6</v>
      </c>
      <c r="Q41" s="26">
        <f t="shared" si="7"/>
        <v>60</v>
      </c>
      <c r="R41" s="33" t="str">
        <f t="shared" si="8"/>
        <v>M-6</v>
      </c>
      <c r="S41" s="35" t="str">
        <f t="shared" si="5"/>
        <v>III</v>
      </c>
      <c r="T41" s="37" t="str">
        <f t="shared" si="9"/>
        <v>Mejorable</v>
      </c>
      <c r="U41" s="86">
        <v>1</v>
      </c>
      <c r="V41" s="23" t="str">
        <f>VLOOKUP(H41,Hoja1!A$2:G$445,6,0)</f>
        <v xml:space="preserve">Enfermedades Infectocontagiosas
</v>
      </c>
      <c r="W41" s="20"/>
      <c r="X41" s="20"/>
      <c r="Y41" s="20"/>
      <c r="Z41" s="17"/>
      <c r="AA41" s="22" t="str">
        <f>VLOOKUP(H41,Hoja1!A$2:G$445,7,0)</f>
        <v>Autocuidado</v>
      </c>
      <c r="AB41" s="120" t="s">
        <v>1209</v>
      </c>
      <c r="AC41" s="121" t="s">
        <v>1219</v>
      </c>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26.25" thickBot="1">
      <c r="A42" s="110"/>
      <c r="B42" s="110"/>
      <c r="C42" s="83"/>
      <c r="D42" s="84"/>
      <c r="E42" s="85"/>
      <c r="F42" s="85"/>
      <c r="G42" s="23" t="str">
        <f>VLOOKUP(H42,Hoja1!A$1:G$445,2,0)</f>
        <v>Virus</v>
      </c>
      <c r="H42" s="24" t="s">
        <v>122</v>
      </c>
      <c r="I42" s="23" t="str">
        <f>VLOOKUP(H42,Hoja1!A$2:G$445,3,0)</f>
        <v>Infecciones Virales</v>
      </c>
      <c r="J42" s="18"/>
      <c r="K42" s="23" t="str">
        <f>VLOOKUP(H42,Hoja1!A$2:G$445,4,0)</f>
        <v>N/A</v>
      </c>
      <c r="L42" s="23" t="str">
        <f>VLOOKUP(H42,Hoja1!A$2:G$445,5,0)</f>
        <v>Vacunación</v>
      </c>
      <c r="M42" s="18">
        <v>2</v>
      </c>
      <c r="N42" s="19">
        <v>3</v>
      </c>
      <c r="O42" s="19">
        <v>10</v>
      </c>
      <c r="P42" s="26">
        <f t="shared" si="6"/>
        <v>6</v>
      </c>
      <c r="Q42" s="26">
        <f t="shared" si="7"/>
        <v>60</v>
      </c>
      <c r="R42" s="33" t="str">
        <f t="shared" si="8"/>
        <v>M-6</v>
      </c>
      <c r="S42" s="35" t="str">
        <f t="shared" si="5"/>
        <v>III</v>
      </c>
      <c r="T42" s="37" t="str">
        <f t="shared" si="9"/>
        <v>Mejorable</v>
      </c>
      <c r="U42" s="87"/>
      <c r="V42" s="23" t="str">
        <f>VLOOKUP(H42,Hoja1!A$2:G$445,6,0)</f>
        <v xml:space="preserve">Enfermedades Infectocontagiosas
</v>
      </c>
      <c r="W42" s="20"/>
      <c r="X42" s="20"/>
      <c r="Y42" s="20"/>
      <c r="Z42" s="17"/>
      <c r="AA42" s="22" t="str">
        <f>VLOOKUP(H42,Hoja1!A$2:G$445,7,0)</f>
        <v>Autocuidado</v>
      </c>
      <c r="AB42" s="88"/>
      <c r="AC42" s="90"/>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75" thickBot="1">
      <c r="A43" s="110"/>
      <c r="B43" s="110"/>
      <c r="C43" s="83"/>
      <c r="D43" s="84"/>
      <c r="E43" s="85"/>
      <c r="F43" s="85"/>
      <c r="G43" s="23" t="str">
        <f>VLOOKUP(H43,Hoja1!A$1:G$445,2,0)</f>
        <v>INFRAROJA, ULTRAVIOLETA, VISIBLE, RADIOFRECUENCIA, MICROONDAS, LASER</v>
      </c>
      <c r="H43" s="24" t="s">
        <v>67</v>
      </c>
      <c r="I43" s="23" t="str">
        <f>VLOOKUP(H43,Hoja1!A$2:G$445,3,0)</f>
        <v>CÁNCER, LESIONES DÉRMICAS Y OCULARES</v>
      </c>
      <c r="J43" s="18"/>
      <c r="K43" s="23" t="str">
        <f>VLOOKUP(H43,Hoja1!A$2:G$445,4,0)</f>
        <v>Inspecciones planeadas e inspecciones no planeadas, procedimientos de programas de seguridad y salud en el trabajo</v>
      </c>
      <c r="L43" s="23" t="str">
        <f>VLOOKUP(H43,Hoja1!A$2:G$445,5,0)</f>
        <v>PROGRAMA BLOQUEADOR SOLAR</v>
      </c>
      <c r="M43" s="18">
        <v>2</v>
      </c>
      <c r="N43" s="19">
        <v>2</v>
      </c>
      <c r="O43" s="19">
        <v>10</v>
      </c>
      <c r="P43" s="26">
        <f t="shared" si="6"/>
        <v>4</v>
      </c>
      <c r="Q43" s="26">
        <f t="shared" si="7"/>
        <v>40</v>
      </c>
      <c r="R43" s="33" t="str">
        <f t="shared" si="8"/>
        <v>B-4</v>
      </c>
      <c r="S43" s="35" t="str">
        <f t="shared" si="5"/>
        <v>III</v>
      </c>
      <c r="T43" s="37" t="str">
        <f t="shared" si="9"/>
        <v>Mejorable</v>
      </c>
      <c r="U43" s="87"/>
      <c r="V43" s="23" t="str">
        <f>VLOOKUP(H43,Hoja1!A$2:G$445,6,0)</f>
        <v>CÁNCER</v>
      </c>
      <c r="W43" s="20"/>
      <c r="X43" s="20"/>
      <c r="Y43" s="20"/>
      <c r="Z43" s="17"/>
      <c r="AA43" s="22" t="str">
        <f>VLOOKUP(H43,Hoja1!A$2:G$445,7,0)</f>
        <v>N/A</v>
      </c>
      <c r="AB43" s="20" t="s">
        <v>1210</v>
      </c>
      <c r="AC43" s="90"/>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38.25" customHeight="1" thickBot="1">
      <c r="A44" s="110"/>
      <c r="B44" s="110"/>
      <c r="C44" s="83"/>
      <c r="D44" s="84"/>
      <c r="E44" s="85"/>
      <c r="F44" s="85"/>
      <c r="G44" s="23" t="str">
        <f>VLOOKUP(H44,Hoja1!A$1:G$445,2,0)</f>
        <v>CONCENTRACIÓN EN ACTIVIDADES DE ALTO DESEMPEÑO MENTAL</v>
      </c>
      <c r="H44" s="24" t="s">
        <v>72</v>
      </c>
      <c r="I44" s="23" t="str">
        <f>VLOOKUP(H44,Hoja1!A$2:G$445,3,0)</f>
        <v>ESTRÉS, CEFALEA, IRRITABILIDAD</v>
      </c>
      <c r="J44" s="18"/>
      <c r="K44" s="23" t="str">
        <f>VLOOKUP(H44,Hoja1!A$2:G$445,4,0)</f>
        <v>N/A</v>
      </c>
      <c r="L44" s="23" t="str">
        <f>VLOOKUP(H44,Hoja1!A$2:G$445,5,0)</f>
        <v>PVE PSICOSOCIAL</v>
      </c>
      <c r="M44" s="18">
        <v>2</v>
      </c>
      <c r="N44" s="19">
        <v>3</v>
      </c>
      <c r="O44" s="19">
        <v>10</v>
      </c>
      <c r="P44" s="26">
        <f t="shared" si="6"/>
        <v>6</v>
      </c>
      <c r="Q44" s="26">
        <f t="shared" si="7"/>
        <v>60</v>
      </c>
      <c r="R44" s="33" t="str">
        <f t="shared" si="8"/>
        <v>M-6</v>
      </c>
      <c r="S44" s="35" t="str">
        <f t="shared" si="5"/>
        <v>III</v>
      </c>
      <c r="T44" s="37" t="str">
        <f t="shared" si="9"/>
        <v>Mejorable</v>
      </c>
      <c r="U44" s="87"/>
      <c r="V44" s="23" t="str">
        <f>VLOOKUP(H44,Hoja1!A$2:G$445,6,0)</f>
        <v>ESTRÉS</v>
      </c>
      <c r="W44" s="20"/>
      <c r="X44" s="20"/>
      <c r="Y44" s="20"/>
      <c r="Z44" s="17"/>
      <c r="AA44" s="22" t="str">
        <f>VLOOKUP(H44,Hoja1!A$2:G$445,7,0)</f>
        <v>N/A</v>
      </c>
      <c r="AB44" s="119" t="s">
        <v>1211</v>
      </c>
      <c r="AC44" s="90"/>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38.25" customHeight="1" thickBot="1">
      <c r="A45" s="110"/>
      <c r="B45" s="110"/>
      <c r="C45" s="83"/>
      <c r="D45" s="84"/>
      <c r="E45" s="85"/>
      <c r="F45" s="85"/>
      <c r="G45" s="23" t="str">
        <f>VLOOKUP(H45,Hoja1!A$1:G$445,2,0)</f>
        <v>NATURALEZA DE LA TAREA</v>
      </c>
      <c r="H45" s="24" t="s">
        <v>76</v>
      </c>
      <c r="I45" s="23" t="str">
        <f>VLOOKUP(H45,Hoja1!A$2:G$445,3,0)</f>
        <v>ESTRÉS,  TRANSTORNOS DEL SUEÑO</v>
      </c>
      <c r="J45" s="18"/>
      <c r="K45" s="23" t="str">
        <f>VLOOKUP(H45,Hoja1!A$2:G$445,4,0)</f>
        <v>N/A</v>
      </c>
      <c r="L45" s="23" t="str">
        <f>VLOOKUP(H45,Hoja1!A$2:G$445,5,0)</f>
        <v>PVE PSICOSOCIAL</v>
      </c>
      <c r="M45" s="18">
        <v>2</v>
      </c>
      <c r="N45" s="19">
        <v>3</v>
      </c>
      <c r="O45" s="19">
        <v>10</v>
      </c>
      <c r="P45" s="26">
        <f t="shared" si="6"/>
        <v>6</v>
      </c>
      <c r="Q45" s="26">
        <f t="shared" si="7"/>
        <v>60</v>
      </c>
      <c r="R45" s="33" t="str">
        <f t="shared" si="8"/>
        <v>M-6</v>
      </c>
      <c r="S45" s="35" t="str">
        <f t="shared" si="5"/>
        <v>III</v>
      </c>
      <c r="T45" s="37" t="str">
        <f t="shared" si="9"/>
        <v>Mejorable</v>
      </c>
      <c r="U45" s="87"/>
      <c r="V45" s="23" t="str">
        <f>VLOOKUP(H45,Hoja1!A$2:G$445,6,0)</f>
        <v>ESTRÉS</v>
      </c>
      <c r="W45" s="20"/>
      <c r="X45" s="20"/>
      <c r="Y45" s="20"/>
      <c r="Z45" s="17"/>
      <c r="AA45" s="22" t="str">
        <f>VLOOKUP(H45,Hoja1!A$2:G$445,7,0)</f>
        <v>N/A</v>
      </c>
      <c r="AB45" s="88"/>
      <c r="AC45" s="90"/>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75" thickBot="1">
      <c r="A46" s="110"/>
      <c r="B46" s="110"/>
      <c r="C46" s="83"/>
      <c r="D46" s="84"/>
      <c r="E46" s="85"/>
      <c r="F46" s="85"/>
      <c r="G46" s="23" t="str">
        <f>VLOOKUP(H46,Hoja1!A$1:G$445,2,0)</f>
        <v>Forzadas, Prolongadas</v>
      </c>
      <c r="H46" s="24" t="s">
        <v>40</v>
      </c>
      <c r="I46" s="23" t="str">
        <f>VLOOKUP(H46,Hoja1!A$2:G$445,3,0)</f>
        <v xml:space="preserve">Lesiones osteomusculares, lesiones osteoarticulares
</v>
      </c>
      <c r="J46" s="18"/>
      <c r="K46" s="23" t="str">
        <f>VLOOKUP(H46,Hoja1!A$2:G$445,4,0)</f>
        <v>Inspecciones planeadas e inspecciones no planeadas, procedimientos de programas de seguridad y salud en el trabajo</v>
      </c>
      <c r="L46" s="23" t="str">
        <f>VLOOKUP(H46,Hoja1!A$2:G$445,5,0)</f>
        <v>PVE Biomecánico, programa pausas activas, exámenes periódicos, recomendaciones, control de posturas</v>
      </c>
      <c r="M46" s="18">
        <v>2</v>
      </c>
      <c r="N46" s="19">
        <v>3</v>
      </c>
      <c r="O46" s="19">
        <v>25</v>
      </c>
      <c r="P46" s="26">
        <f t="shared" si="6"/>
        <v>6</v>
      </c>
      <c r="Q46" s="26">
        <f t="shared" si="7"/>
        <v>150</v>
      </c>
      <c r="R46" s="33" t="str">
        <f t="shared" si="8"/>
        <v>M-6</v>
      </c>
      <c r="S46" s="35" t="str">
        <f t="shared" si="5"/>
        <v>II</v>
      </c>
      <c r="T46" s="37" t="str">
        <f t="shared" si="9"/>
        <v>No Aceptable o Aceptable Con Control Especifico</v>
      </c>
      <c r="U46" s="87"/>
      <c r="V46" s="23" t="str">
        <f>VLOOKUP(H46,Hoja1!A$2:G$445,6,0)</f>
        <v>Enfermedades Osteomusculares</v>
      </c>
      <c r="W46" s="20"/>
      <c r="X46" s="20"/>
      <c r="Y46" s="20"/>
      <c r="Z46" s="17"/>
      <c r="AA46" s="22" t="str">
        <f>VLOOKUP(H46,Hoja1!A$2:G$445,7,0)</f>
        <v>Prevención en lesiones osteomusculares, líderes de pausas activas</v>
      </c>
      <c r="AB46" s="20" t="s">
        <v>1212</v>
      </c>
      <c r="AC46" s="90"/>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39" thickBot="1">
      <c r="A47" s="110"/>
      <c r="B47" s="110"/>
      <c r="C47" s="83"/>
      <c r="D47" s="84"/>
      <c r="E47" s="85"/>
      <c r="F47" s="85"/>
      <c r="G47" s="23" t="str">
        <f>VLOOKUP(H47,Hoja1!A$1:G$445,2,0)</f>
        <v>Higiene Muscular</v>
      </c>
      <c r="H47" s="24" t="s">
        <v>483</v>
      </c>
      <c r="I47" s="23" t="str">
        <f>VLOOKUP(H47,Hoja1!A$2:G$445,3,0)</f>
        <v>Lesiones Musculoesqueléticas</v>
      </c>
      <c r="J47" s="18"/>
      <c r="K47" s="23" t="str">
        <f>VLOOKUP(H47,Hoja1!A$2:G$445,4,0)</f>
        <v>N/A</v>
      </c>
      <c r="L47" s="23" t="str">
        <f>VLOOKUP(H47,Hoja1!A$2:G$445,5,0)</f>
        <v>N/A</v>
      </c>
      <c r="M47" s="18">
        <v>2</v>
      </c>
      <c r="N47" s="19">
        <v>3</v>
      </c>
      <c r="O47" s="19">
        <v>10</v>
      </c>
      <c r="P47" s="26">
        <f t="shared" si="6"/>
        <v>6</v>
      </c>
      <c r="Q47" s="26">
        <f t="shared" si="7"/>
        <v>60</v>
      </c>
      <c r="R47" s="33" t="str">
        <f t="shared" si="8"/>
        <v>M-6</v>
      </c>
      <c r="S47" s="35" t="str">
        <f t="shared" si="5"/>
        <v>III</v>
      </c>
      <c r="T47" s="37" t="str">
        <f t="shared" si="9"/>
        <v>Mejorable</v>
      </c>
      <c r="U47" s="87"/>
      <c r="V47" s="23" t="str">
        <f>VLOOKUP(H47,Hoja1!A$2:G$445,6,0)</f>
        <v xml:space="preserve">Enfermedades Osteomusculares
</v>
      </c>
      <c r="W47" s="20"/>
      <c r="X47" s="20"/>
      <c r="Y47" s="20"/>
      <c r="Z47" s="17"/>
      <c r="AA47" s="22" t="str">
        <f>VLOOKUP(H47,Hoja1!A$2:G$445,7,0)</f>
        <v>Prevención en lesiones osteomusculares, líderes de pausas activas</v>
      </c>
      <c r="AB47" s="20" t="s">
        <v>1213</v>
      </c>
      <c r="AC47" s="90"/>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75" thickBot="1">
      <c r="A48" s="110"/>
      <c r="B48" s="110"/>
      <c r="C48" s="83"/>
      <c r="D48" s="84"/>
      <c r="E48" s="85"/>
      <c r="F48" s="85"/>
      <c r="G48" s="23" t="str">
        <f>VLOOKUP(H48,Hoja1!A$1:G$445,2,0)</f>
        <v>Atropellamiento, Envestir</v>
      </c>
      <c r="H48" s="24" t="s">
        <v>1187</v>
      </c>
      <c r="I48" s="23" t="str">
        <f>VLOOKUP(H48,Hoja1!A$2:G$445,3,0)</f>
        <v>Lesiones, pérdidas materiales, muerte</v>
      </c>
      <c r="J48" s="18"/>
      <c r="K48" s="23" t="str">
        <f>VLOOKUP(H48,Hoja1!A$2:G$445,4,0)</f>
        <v>Inspecciones planeadas e inspecciones no planeadas, procedimientos de programas de seguridad y salud en el trabajo</v>
      </c>
      <c r="L48" s="23" t="str">
        <f>VLOOKUP(H48,Hoja1!A$2:G$445,5,0)</f>
        <v>Programa de seguridad vial, señalización</v>
      </c>
      <c r="M48" s="18">
        <v>2</v>
      </c>
      <c r="N48" s="19">
        <v>2</v>
      </c>
      <c r="O48" s="19">
        <v>60</v>
      </c>
      <c r="P48" s="26">
        <f t="shared" si="6"/>
        <v>4</v>
      </c>
      <c r="Q48" s="26">
        <f t="shared" si="7"/>
        <v>240</v>
      </c>
      <c r="R48" s="33" t="str">
        <f t="shared" si="8"/>
        <v>B-4</v>
      </c>
      <c r="S48" s="35" t="str">
        <f t="shared" si="5"/>
        <v>II</v>
      </c>
      <c r="T48" s="37" t="str">
        <f t="shared" si="9"/>
        <v>No Aceptable o Aceptable Con Control Especifico</v>
      </c>
      <c r="U48" s="87"/>
      <c r="V48" s="23" t="str">
        <f>VLOOKUP(H48,Hoja1!A$2:G$445,6,0)</f>
        <v>Muerte</v>
      </c>
      <c r="W48" s="20"/>
      <c r="X48" s="20"/>
      <c r="Y48" s="20"/>
      <c r="Z48" s="17"/>
      <c r="AA48" s="22" t="str">
        <f>VLOOKUP(H48,Hoja1!A$2:G$445,7,0)</f>
        <v>Seguridad vial y manejo defensivo, aseguramiento de áreas de trabajo</v>
      </c>
      <c r="AB48" s="20" t="s">
        <v>1214</v>
      </c>
      <c r="AC48" s="90"/>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41.25" thickBot="1">
      <c r="A49" s="110"/>
      <c r="B49" s="110"/>
      <c r="C49" s="83"/>
      <c r="D49" s="84"/>
      <c r="E49" s="85"/>
      <c r="F49" s="85"/>
      <c r="G49" s="23" t="str">
        <f>VLOOKUP(H49,Hoja1!A$1:G$445,2,0)</f>
        <v>Superficies de trabajo irregulares o deslizantes</v>
      </c>
      <c r="H49" s="24" t="s">
        <v>597</v>
      </c>
      <c r="I49" s="23" t="str">
        <f>VLOOKUP(H49,Hoja1!A$2:G$445,3,0)</f>
        <v>Caidas del mismo nivel, fracturas, golpe con objetos, caídas de objetos, obstrucción de rutas de evacuación</v>
      </c>
      <c r="J49" s="18"/>
      <c r="K49" s="23" t="str">
        <f>VLOOKUP(H49,Hoja1!A$2:G$445,4,0)</f>
        <v>N/A</v>
      </c>
      <c r="L49" s="23" t="str">
        <f>VLOOKUP(H49,Hoja1!A$2:G$445,5,0)</f>
        <v>N/A</v>
      </c>
      <c r="M49" s="18">
        <v>2</v>
      </c>
      <c r="N49" s="19">
        <v>3</v>
      </c>
      <c r="O49" s="19">
        <v>25</v>
      </c>
      <c r="P49" s="26">
        <f t="shared" si="6"/>
        <v>6</v>
      </c>
      <c r="Q49" s="26">
        <f t="shared" si="7"/>
        <v>150</v>
      </c>
      <c r="R49" s="33" t="str">
        <f t="shared" si="8"/>
        <v>M-6</v>
      </c>
      <c r="S49" s="35" t="str">
        <f t="shared" si="5"/>
        <v>II</v>
      </c>
      <c r="T49" s="37" t="str">
        <f t="shared" si="9"/>
        <v>No Aceptable o Aceptable Con Control Especifico</v>
      </c>
      <c r="U49" s="87"/>
      <c r="V49" s="23" t="str">
        <f>VLOOKUP(H49,Hoja1!A$2:G$445,6,0)</f>
        <v>Caídas de distinto nivel</v>
      </c>
      <c r="W49" s="20"/>
      <c r="X49" s="20"/>
      <c r="Y49" s="20"/>
      <c r="Z49" s="17"/>
      <c r="AA49" s="22" t="str">
        <f>VLOOKUP(H49,Hoja1!A$2:G$445,7,0)</f>
        <v>Pautas Básicas en orden y aseo en el lugar de trabajo, actos y condiciones inseguras</v>
      </c>
      <c r="AB49" s="20" t="s">
        <v>1215</v>
      </c>
      <c r="AC49" s="90"/>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64.5" thickBot="1">
      <c r="A50" s="110"/>
      <c r="B50" s="110"/>
      <c r="C50" s="83"/>
      <c r="D50" s="84"/>
      <c r="E50" s="85"/>
      <c r="F50" s="85"/>
      <c r="G50" s="23" t="str">
        <f>VLOOKUP(H50,Hoja1!A$1:G$445,2,0)</f>
        <v>Atraco, golpiza, atentados y secuestrados</v>
      </c>
      <c r="H50" s="24" t="s">
        <v>57</v>
      </c>
      <c r="I50" s="23" t="str">
        <f>VLOOKUP(H50,Hoja1!A$2:G$445,3,0)</f>
        <v>Estrés, golpes, Secuestros</v>
      </c>
      <c r="J50" s="18"/>
      <c r="K50" s="23" t="str">
        <f>VLOOKUP(H50,Hoja1!A$2:G$445,4,0)</f>
        <v>Inspecciones planeadas e inspecciones no planeadas, procedimientos de programas de seguridad y salud en el trabajo</v>
      </c>
      <c r="L50" s="23" t="str">
        <f>VLOOKUP(H50,Hoja1!A$2:G$445,5,0)</f>
        <v xml:space="preserve">Uniformes Corporativos, Caquetas corporativas, Carnetización
</v>
      </c>
      <c r="M50" s="18">
        <v>2</v>
      </c>
      <c r="N50" s="19">
        <v>2</v>
      </c>
      <c r="O50" s="19">
        <v>60</v>
      </c>
      <c r="P50" s="26">
        <f t="shared" si="6"/>
        <v>4</v>
      </c>
      <c r="Q50" s="26">
        <f t="shared" si="7"/>
        <v>240</v>
      </c>
      <c r="R50" s="33" t="str">
        <f t="shared" si="8"/>
        <v>B-4</v>
      </c>
      <c r="S50" s="35" t="str">
        <f t="shared" si="5"/>
        <v>II</v>
      </c>
      <c r="T50" s="37" t="str">
        <f t="shared" si="9"/>
        <v>No Aceptable o Aceptable Con Control Especifico</v>
      </c>
      <c r="U50" s="87"/>
      <c r="V50" s="23" t="str">
        <f>VLOOKUP(H50,Hoja1!A$2:G$445,6,0)</f>
        <v>Secuestros</v>
      </c>
      <c r="W50" s="20"/>
      <c r="X50" s="20"/>
      <c r="Y50" s="20"/>
      <c r="Z50" s="17"/>
      <c r="AA50" s="22" t="str">
        <f>VLOOKUP(H50,Hoja1!A$2:G$445,7,0)</f>
        <v>N/A</v>
      </c>
      <c r="AB50" s="20" t="s">
        <v>1216</v>
      </c>
      <c r="AC50" s="90"/>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110"/>
      <c r="B51" s="110"/>
      <c r="C51" s="83"/>
      <c r="D51" s="84"/>
      <c r="E51" s="85"/>
      <c r="F51" s="85"/>
      <c r="G51" s="23" t="str">
        <f>VLOOKUP(H51,Hoja1!A$1:G$445,2,0)</f>
        <v>SISMOS, INCENDIOS, INUNDACIONES, TERREMOTOS, VENDAVALES, DERRUMBE</v>
      </c>
      <c r="H51" s="24" t="s">
        <v>62</v>
      </c>
      <c r="I51" s="23" t="str">
        <f>VLOOKUP(H51,Hoja1!A$2:G$445,3,0)</f>
        <v>SISMOS, INCENDIOS, INUNDACIONES, TERREMOTOS, VENDAVALES</v>
      </c>
      <c r="J51" s="18"/>
      <c r="K51" s="23" t="str">
        <f>VLOOKUP(H51,Hoja1!A$2:G$445,4,0)</f>
        <v>Inspecciones planeadas e inspecciones no planeadas, procedimientos de programas de seguridad y salud en el trabajo</v>
      </c>
      <c r="L51" s="23" t="str">
        <f>VLOOKUP(H51,Hoja1!A$2:G$445,5,0)</f>
        <v>BRIGADAS DE EMERGENCIAS</v>
      </c>
      <c r="M51" s="18">
        <v>2</v>
      </c>
      <c r="N51" s="19">
        <v>1</v>
      </c>
      <c r="O51" s="19">
        <v>100</v>
      </c>
      <c r="P51" s="26">
        <f t="shared" si="6"/>
        <v>2</v>
      </c>
      <c r="Q51" s="26">
        <f t="shared" si="7"/>
        <v>200</v>
      </c>
      <c r="R51" s="33" t="str">
        <f t="shared" si="8"/>
        <v>B-2</v>
      </c>
      <c r="S51" s="35" t="str">
        <f t="shared" si="5"/>
        <v>II</v>
      </c>
      <c r="T51" s="37" t="str">
        <f t="shared" si="9"/>
        <v>No Aceptable o Aceptable Con Control Especifico</v>
      </c>
      <c r="U51" s="88"/>
      <c r="V51" s="23" t="str">
        <f>VLOOKUP(H51,Hoja1!A$2:G$445,6,0)</f>
        <v>MUERTE</v>
      </c>
      <c r="W51" s="20"/>
      <c r="X51" s="20"/>
      <c r="Y51" s="20"/>
      <c r="Z51" s="17" t="s">
        <v>1218</v>
      </c>
      <c r="AA51" s="22" t="str">
        <f>VLOOKUP(H51,Hoja1!A$2:G$445,7,0)</f>
        <v>ENTRENAMIENTO DE LA BRIGADA; DIVULGACIÓN DE PLAN DE EMERGENCIA</v>
      </c>
      <c r="AB51" s="20" t="s">
        <v>1217</v>
      </c>
      <c r="AC51" s="91"/>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26.25" thickBot="1">
      <c r="A52" s="110"/>
      <c r="B52" s="110"/>
      <c r="C52" s="107" t="str">
        <f>VLOOKUP(E52,Hoja2!A$2:C$82,2,0)</f>
        <v>Llevar el registro y control de la información del area y asegurar la realización de las actividades de soporte administrativo y tecnico mediante los procedimientos establecidos por el area.</v>
      </c>
      <c r="D52" s="108" t="str">
        <f>VLOOKUP(E52,Hoja2!A$2:C$82,3,0)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52" s="109" t="s">
        <v>1023</v>
      </c>
      <c r="F52" s="109" t="s">
        <v>1205</v>
      </c>
      <c r="G52" s="65" t="str">
        <f>VLOOKUP(H52,Hoja1!A$1:G$445,2,0)</f>
        <v>Bacterias</v>
      </c>
      <c r="H52" s="50" t="s">
        <v>113</v>
      </c>
      <c r="I52" s="65" t="str">
        <f>VLOOKUP(H52,Hoja1!A$2:G$445,3,0)</f>
        <v>Infecciones Bacterianas</v>
      </c>
      <c r="J52" s="58"/>
      <c r="K52" s="65" t="str">
        <f>VLOOKUP(H52,Hoja1!A$2:G$445,4,0)</f>
        <v>N/A</v>
      </c>
      <c r="L52" s="65" t="str">
        <f>VLOOKUP(H52,Hoja1!A$2:G$445,5,0)</f>
        <v>Vacunación</v>
      </c>
      <c r="M52" s="66">
        <v>2</v>
      </c>
      <c r="N52" s="52">
        <v>3</v>
      </c>
      <c r="O52" s="52">
        <v>10</v>
      </c>
      <c r="P52" s="52">
        <f t="shared" si="6"/>
        <v>6</v>
      </c>
      <c r="Q52" s="52">
        <f t="shared" si="7"/>
        <v>60</v>
      </c>
      <c r="R52" s="60" t="str">
        <f t="shared" si="8"/>
        <v>M-6</v>
      </c>
      <c r="S52" s="61" t="str">
        <f t="shared" si="5"/>
        <v>III</v>
      </c>
      <c r="T52" s="62" t="str">
        <f t="shared" si="9"/>
        <v>Mejorable</v>
      </c>
      <c r="U52" s="82">
        <v>2</v>
      </c>
      <c r="V52" s="65" t="str">
        <f>VLOOKUP(H52,Hoja1!A$2:G$445,6,0)</f>
        <v xml:space="preserve">Enfermedades Infectocontagiosas
</v>
      </c>
      <c r="W52" s="63"/>
      <c r="X52" s="63"/>
      <c r="Y52" s="63"/>
      <c r="Z52" s="64"/>
      <c r="AA52" s="57" t="str">
        <f>VLOOKUP(H52,Hoja1!A$2:G$445,7,0)</f>
        <v>Autocuidado</v>
      </c>
      <c r="AB52" s="76" t="s">
        <v>1209</v>
      </c>
      <c r="AC52" s="79" t="s">
        <v>1219</v>
      </c>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26.25" thickBot="1">
      <c r="A53" s="110"/>
      <c r="B53" s="110"/>
      <c r="C53" s="107"/>
      <c r="D53" s="108"/>
      <c r="E53" s="109"/>
      <c r="F53" s="109"/>
      <c r="G53" s="65" t="str">
        <f>VLOOKUP(H53,Hoja1!A$1:G$445,2,0)</f>
        <v>Virus</v>
      </c>
      <c r="H53" s="50" t="s">
        <v>122</v>
      </c>
      <c r="I53" s="65" t="str">
        <f>VLOOKUP(H53,Hoja1!A$2:G$445,3,0)</f>
        <v>Infecciones Virales</v>
      </c>
      <c r="J53" s="58"/>
      <c r="K53" s="65" t="str">
        <f>VLOOKUP(H53,Hoja1!A$2:G$445,4,0)</f>
        <v>N/A</v>
      </c>
      <c r="L53" s="65" t="str">
        <f>VLOOKUP(H53,Hoja1!A$2:G$445,5,0)</f>
        <v>Vacunación</v>
      </c>
      <c r="M53" s="58">
        <v>2</v>
      </c>
      <c r="N53" s="59">
        <v>3</v>
      </c>
      <c r="O53" s="59">
        <v>10</v>
      </c>
      <c r="P53" s="52">
        <f t="shared" si="6"/>
        <v>6</v>
      </c>
      <c r="Q53" s="52">
        <f t="shared" si="7"/>
        <v>60</v>
      </c>
      <c r="R53" s="60" t="str">
        <f t="shared" si="8"/>
        <v>M-6</v>
      </c>
      <c r="S53" s="61" t="str">
        <f t="shared" si="5"/>
        <v>III</v>
      </c>
      <c r="T53" s="62" t="str">
        <f t="shared" si="9"/>
        <v>Mejorable</v>
      </c>
      <c r="U53" s="77"/>
      <c r="V53" s="65" t="str">
        <f>VLOOKUP(H53,Hoja1!A$2:G$445,6,0)</f>
        <v xml:space="preserve">Enfermedades Infectocontagiosas
</v>
      </c>
      <c r="W53" s="63"/>
      <c r="X53" s="63"/>
      <c r="Y53" s="63"/>
      <c r="Z53" s="64"/>
      <c r="AA53" s="57" t="str">
        <f>VLOOKUP(H53,Hoja1!A$2:G$445,7,0)</f>
        <v>Autocuidado</v>
      </c>
      <c r="AB53" s="78"/>
      <c r="AC53" s="80"/>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39" customHeight="1" thickBot="1">
      <c r="A54" s="110"/>
      <c r="B54" s="110"/>
      <c r="C54" s="107"/>
      <c r="D54" s="108"/>
      <c r="E54" s="109"/>
      <c r="F54" s="109"/>
      <c r="G54" s="65" t="str">
        <f>VLOOKUP(H54,Hoja1!A$1:G$445,2,0)</f>
        <v>CONCENTRACIÓN EN ACTIVIDADES DE ALTO DESEMPEÑO MENTAL</v>
      </c>
      <c r="H54" s="50" t="s">
        <v>72</v>
      </c>
      <c r="I54" s="65" t="str">
        <f>VLOOKUP(H54,Hoja1!A$2:G$445,3,0)</f>
        <v>ESTRÉS, CEFALEA, IRRITABILIDAD</v>
      </c>
      <c r="J54" s="58"/>
      <c r="K54" s="65" t="str">
        <f>VLOOKUP(H54,Hoja1!A$2:G$445,4,0)</f>
        <v>N/A</v>
      </c>
      <c r="L54" s="65" t="str">
        <f>VLOOKUP(H54,Hoja1!A$2:G$445,5,0)</f>
        <v>PVE PSICOSOCIAL</v>
      </c>
      <c r="M54" s="58">
        <v>2</v>
      </c>
      <c r="N54" s="59">
        <v>3</v>
      </c>
      <c r="O54" s="59">
        <v>10</v>
      </c>
      <c r="P54" s="52">
        <f t="shared" si="6"/>
        <v>6</v>
      </c>
      <c r="Q54" s="52">
        <f t="shared" si="7"/>
        <v>60</v>
      </c>
      <c r="R54" s="60" t="str">
        <f t="shared" si="8"/>
        <v>M-6</v>
      </c>
      <c r="S54" s="61" t="str">
        <f t="shared" si="5"/>
        <v>III</v>
      </c>
      <c r="T54" s="62" t="str">
        <f t="shared" si="9"/>
        <v>Mejorable</v>
      </c>
      <c r="U54" s="77"/>
      <c r="V54" s="65" t="str">
        <f>VLOOKUP(H54,Hoja1!A$2:G$445,6,0)</f>
        <v>ESTRÉS</v>
      </c>
      <c r="W54" s="63"/>
      <c r="X54" s="63"/>
      <c r="Y54" s="63"/>
      <c r="Z54" s="64"/>
      <c r="AA54" s="57" t="str">
        <f>VLOOKUP(H54,Hoja1!A$2:G$445,7,0)</f>
        <v>N/A</v>
      </c>
      <c r="AB54" s="118" t="s">
        <v>1211</v>
      </c>
      <c r="AC54" s="80"/>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39" customHeight="1" thickBot="1">
      <c r="A55" s="110"/>
      <c r="B55" s="110"/>
      <c r="C55" s="107"/>
      <c r="D55" s="108"/>
      <c r="E55" s="109"/>
      <c r="F55" s="109"/>
      <c r="G55" s="65" t="str">
        <f>VLOOKUP(H55,Hoja1!A$1:G$445,2,0)</f>
        <v>NATURALEZA DE LA TAREA</v>
      </c>
      <c r="H55" s="50" t="s">
        <v>76</v>
      </c>
      <c r="I55" s="65" t="str">
        <f>VLOOKUP(H55,Hoja1!A$2:G$445,3,0)</f>
        <v>ESTRÉS,  TRANSTORNOS DEL SUEÑO</v>
      </c>
      <c r="J55" s="58"/>
      <c r="K55" s="65" t="str">
        <f>VLOOKUP(H55,Hoja1!A$2:G$445,4,0)</f>
        <v>N/A</v>
      </c>
      <c r="L55" s="65" t="str">
        <f>VLOOKUP(H55,Hoja1!A$2:G$445,5,0)</f>
        <v>PVE PSICOSOCIAL</v>
      </c>
      <c r="M55" s="58">
        <v>2</v>
      </c>
      <c r="N55" s="59">
        <v>3</v>
      </c>
      <c r="O55" s="59">
        <v>10</v>
      </c>
      <c r="P55" s="52">
        <f t="shared" si="6"/>
        <v>6</v>
      </c>
      <c r="Q55" s="52">
        <f t="shared" si="7"/>
        <v>60</v>
      </c>
      <c r="R55" s="60" t="str">
        <f t="shared" si="8"/>
        <v>M-6</v>
      </c>
      <c r="S55" s="61" t="str">
        <f t="shared" si="5"/>
        <v>III</v>
      </c>
      <c r="T55" s="62" t="str">
        <f t="shared" si="9"/>
        <v>Mejorable</v>
      </c>
      <c r="U55" s="77"/>
      <c r="V55" s="65" t="str">
        <f>VLOOKUP(H55,Hoja1!A$2:G$445,6,0)</f>
        <v>ESTRÉS</v>
      </c>
      <c r="W55" s="63"/>
      <c r="X55" s="63"/>
      <c r="Y55" s="63"/>
      <c r="Z55" s="64"/>
      <c r="AA55" s="57" t="str">
        <f>VLOOKUP(H55,Hoja1!A$2:G$445,7,0)</f>
        <v>N/A</v>
      </c>
      <c r="AB55" s="78"/>
      <c r="AC55" s="80"/>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75" thickBot="1">
      <c r="A56" s="110"/>
      <c r="B56" s="110"/>
      <c r="C56" s="107"/>
      <c r="D56" s="108"/>
      <c r="E56" s="109"/>
      <c r="F56" s="109"/>
      <c r="G56" s="65" t="str">
        <f>VLOOKUP(H56,Hoja1!A$1:G$445,2,0)</f>
        <v>Forzadas, Prolongadas</v>
      </c>
      <c r="H56" s="50" t="s">
        <v>40</v>
      </c>
      <c r="I56" s="65" t="str">
        <f>VLOOKUP(H56,Hoja1!A$2:G$445,3,0)</f>
        <v xml:space="preserve">Lesiones osteomusculares, lesiones osteoarticulares
</v>
      </c>
      <c r="J56" s="58"/>
      <c r="K56" s="65" t="str">
        <f>VLOOKUP(H56,Hoja1!A$2:G$445,4,0)</f>
        <v>Inspecciones planeadas e inspecciones no planeadas, procedimientos de programas de seguridad y salud en el trabajo</v>
      </c>
      <c r="L56" s="65" t="str">
        <f>VLOOKUP(H56,Hoja1!A$2:G$445,5,0)</f>
        <v>PVE Biomecánico, programa pausas activas, exámenes periódicos, recomendaciones, control de posturas</v>
      </c>
      <c r="M56" s="58">
        <v>2</v>
      </c>
      <c r="N56" s="59">
        <v>3</v>
      </c>
      <c r="O56" s="59">
        <v>25</v>
      </c>
      <c r="P56" s="52">
        <f t="shared" si="6"/>
        <v>6</v>
      </c>
      <c r="Q56" s="52">
        <f t="shared" si="7"/>
        <v>150</v>
      </c>
      <c r="R56" s="60" t="str">
        <f t="shared" si="8"/>
        <v>M-6</v>
      </c>
      <c r="S56" s="61" t="str">
        <f t="shared" si="5"/>
        <v>II</v>
      </c>
      <c r="T56" s="62" t="str">
        <f t="shared" si="9"/>
        <v>No Aceptable o Aceptable Con Control Especifico</v>
      </c>
      <c r="U56" s="77"/>
      <c r="V56" s="65" t="str">
        <f>VLOOKUP(H56,Hoja1!A$2:G$445,6,0)</f>
        <v>Enfermedades Osteomusculares</v>
      </c>
      <c r="W56" s="63"/>
      <c r="X56" s="63"/>
      <c r="Y56" s="63"/>
      <c r="Z56" s="64"/>
      <c r="AA56" s="57" t="str">
        <f>VLOOKUP(H56,Hoja1!A$2:G$445,7,0)</f>
        <v>Prevención en lesiones osteomusculares, líderes de pausas activas</v>
      </c>
      <c r="AB56" s="63" t="s">
        <v>1212</v>
      </c>
      <c r="AC56" s="80"/>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39" thickBot="1">
      <c r="A57" s="110"/>
      <c r="B57" s="110"/>
      <c r="C57" s="107"/>
      <c r="D57" s="108"/>
      <c r="E57" s="109"/>
      <c r="F57" s="109"/>
      <c r="G57" s="65" t="str">
        <f>VLOOKUP(H57,Hoja1!A$1:G$445,2,0)</f>
        <v>Higiene Muscular</v>
      </c>
      <c r="H57" s="50" t="s">
        <v>483</v>
      </c>
      <c r="I57" s="65" t="str">
        <f>VLOOKUP(H57,Hoja1!A$2:G$445,3,0)</f>
        <v>Lesiones Musculoesqueléticas</v>
      </c>
      <c r="J57" s="58"/>
      <c r="K57" s="65" t="str">
        <f>VLOOKUP(H57,Hoja1!A$2:G$445,4,0)</f>
        <v>N/A</v>
      </c>
      <c r="L57" s="65" t="str">
        <f>VLOOKUP(H57,Hoja1!A$2:G$445,5,0)</f>
        <v>N/A</v>
      </c>
      <c r="M57" s="58">
        <v>2</v>
      </c>
      <c r="N57" s="59">
        <v>3</v>
      </c>
      <c r="O57" s="59">
        <v>10</v>
      </c>
      <c r="P57" s="52">
        <f t="shared" si="6"/>
        <v>6</v>
      </c>
      <c r="Q57" s="52">
        <f t="shared" si="7"/>
        <v>60</v>
      </c>
      <c r="R57" s="60" t="str">
        <f t="shared" si="8"/>
        <v>M-6</v>
      </c>
      <c r="S57" s="61" t="str">
        <f t="shared" si="5"/>
        <v>III</v>
      </c>
      <c r="T57" s="62" t="str">
        <f t="shared" si="9"/>
        <v>Mejorable</v>
      </c>
      <c r="U57" s="77"/>
      <c r="V57" s="65" t="str">
        <f>VLOOKUP(H57,Hoja1!A$2:G$445,6,0)</f>
        <v xml:space="preserve">Enfermedades Osteomusculares
</v>
      </c>
      <c r="W57" s="63"/>
      <c r="X57" s="63"/>
      <c r="Y57" s="63"/>
      <c r="Z57" s="64"/>
      <c r="AA57" s="57" t="str">
        <f>VLOOKUP(H57,Hoja1!A$2:G$445,7,0)</f>
        <v>Prevención en lesiones osteomusculares, líderes de pausas activas</v>
      </c>
      <c r="AB57" s="63" t="s">
        <v>1213</v>
      </c>
      <c r="AC57" s="80"/>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41.25" thickBot="1">
      <c r="A58" s="110"/>
      <c r="B58" s="110"/>
      <c r="C58" s="107"/>
      <c r="D58" s="108"/>
      <c r="E58" s="109"/>
      <c r="F58" s="109"/>
      <c r="G58" s="65" t="str">
        <f>VLOOKUP(H58,Hoja1!A$1:G$445,2,0)</f>
        <v>Superficies de trabajo irregulares o deslizantes</v>
      </c>
      <c r="H58" s="50" t="s">
        <v>597</v>
      </c>
      <c r="I58" s="65" t="str">
        <f>VLOOKUP(H58,Hoja1!A$2:G$445,3,0)</f>
        <v>Caidas del mismo nivel, fracturas, golpe con objetos, caídas de objetos, obstrucción de rutas de evacuación</v>
      </c>
      <c r="J58" s="58"/>
      <c r="K58" s="65" t="str">
        <f>VLOOKUP(H58,Hoja1!A$2:G$445,4,0)</f>
        <v>N/A</v>
      </c>
      <c r="L58" s="65" t="str">
        <f>VLOOKUP(H58,Hoja1!A$2:G$445,5,0)</f>
        <v>N/A</v>
      </c>
      <c r="M58" s="58">
        <v>2</v>
      </c>
      <c r="N58" s="59">
        <v>3</v>
      </c>
      <c r="O58" s="59">
        <v>25</v>
      </c>
      <c r="P58" s="52">
        <f t="shared" si="6"/>
        <v>6</v>
      </c>
      <c r="Q58" s="52">
        <f t="shared" si="7"/>
        <v>150</v>
      </c>
      <c r="R58" s="60" t="str">
        <f t="shared" si="8"/>
        <v>M-6</v>
      </c>
      <c r="S58" s="61" t="str">
        <f t="shared" si="5"/>
        <v>II</v>
      </c>
      <c r="T58" s="62" t="str">
        <f t="shared" si="9"/>
        <v>No Aceptable o Aceptable Con Control Especifico</v>
      </c>
      <c r="U58" s="77"/>
      <c r="V58" s="65" t="str">
        <f>VLOOKUP(H58,Hoja1!A$2:G$445,6,0)</f>
        <v>Caídas de distinto nivel</v>
      </c>
      <c r="W58" s="63"/>
      <c r="X58" s="63"/>
      <c r="Y58" s="63"/>
      <c r="Z58" s="64"/>
      <c r="AA58" s="57" t="str">
        <f>VLOOKUP(H58,Hoja1!A$2:G$445,7,0)</f>
        <v>Pautas Básicas en orden y aseo en el lugar de trabajo, actos y condiciones inseguras</v>
      </c>
      <c r="AB58" s="63" t="s">
        <v>1215</v>
      </c>
      <c r="AC58" s="80"/>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75" thickBot="1">
      <c r="A59" s="110"/>
      <c r="B59" s="110"/>
      <c r="C59" s="107"/>
      <c r="D59" s="108"/>
      <c r="E59" s="109"/>
      <c r="F59" s="109"/>
      <c r="G59" s="65" t="str">
        <f>VLOOKUP(H59,Hoja1!A$1:G$445,2,0)</f>
        <v>SISMOS, INCENDIOS, INUNDACIONES, TERREMOTOS, VENDAVALES, DERRUMBE</v>
      </c>
      <c r="H59" s="50" t="s">
        <v>62</v>
      </c>
      <c r="I59" s="65" t="str">
        <f>VLOOKUP(H59,Hoja1!A$2:G$445,3,0)</f>
        <v>SISMOS, INCENDIOS, INUNDACIONES, TERREMOTOS, VENDAVALES</v>
      </c>
      <c r="J59" s="58"/>
      <c r="K59" s="65" t="str">
        <f>VLOOKUP(H59,Hoja1!A$2:G$445,4,0)</f>
        <v>Inspecciones planeadas e inspecciones no planeadas, procedimientos de programas de seguridad y salud en el trabajo</v>
      </c>
      <c r="L59" s="65" t="str">
        <f>VLOOKUP(H59,Hoja1!A$2:G$445,5,0)</f>
        <v>BRIGADAS DE EMERGENCIAS</v>
      </c>
      <c r="M59" s="58">
        <v>2</v>
      </c>
      <c r="N59" s="59">
        <v>1</v>
      </c>
      <c r="O59" s="59">
        <v>100</v>
      </c>
      <c r="P59" s="52">
        <f t="shared" si="6"/>
        <v>2</v>
      </c>
      <c r="Q59" s="52">
        <f t="shared" si="7"/>
        <v>200</v>
      </c>
      <c r="R59" s="60" t="str">
        <f t="shared" si="8"/>
        <v>B-2</v>
      </c>
      <c r="S59" s="61" t="str">
        <f t="shared" si="5"/>
        <v>II</v>
      </c>
      <c r="T59" s="62" t="str">
        <f t="shared" si="9"/>
        <v>No Aceptable o Aceptable Con Control Especifico</v>
      </c>
      <c r="U59" s="78"/>
      <c r="V59" s="65" t="str">
        <f>VLOOKUP(H59,Hoja1!A$2:G$445,6,0)</f>
        <v>MUERTE</v>
      </c>
      <c r="W59" s="63"/>
      <c r="X59" s="63"/>
      <c r="Y59" s="63"/>
      <c r="Z59" s="64" t="s">
        <v>1218</v>
      </c>
      <c r="AA59" s="57" t="str">
        <f>VLOOKUP(H59,Hoja1!A$2:G$445,7,0)</f>
        <v>ENTRENAMIENTO DE LA BRIGADA; DIVULGACIÓN DE PLAN DE EMERGENCIA</v>
      </c>
      <c r="AB59" s="63" t="s">
        <v>1217</v>
      </c>
      <c r="AC59" s="81"/>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75" thickBot="1">
      <c r="A60" s="110"/>
      <c r="B60" s="110"/>
      <c r="C60" s="83" t="str">
        <f>VLOOKUP(E60,Hoja2!A$2:C$82,2,0)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60" s="84" t="str">
        <f>VLOOKUP(E60,Hoja2!A$2:C$82,3,0)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60" s="85" t="s">
        <v>1038</v>
      </c>
      <c r="F60" s="85" t="s">
        <v>1205</v>
      </c>
      <c r="G60" s="23" t="str">
        <f>VLOOKUP(H60,Hoja1!A$1:G$445,2,0)</f>
        <v>Bacteria</v>
      </c>
      <c r="H60" s="24" t="s">
        <v>108</v>
      </c>
      <c r="I60" s="23" t="str">
        <f>VLOOKUP(H60,Hoja1!A$2:G$445,3,0)</f>
        <v>Infecciones producidas por Bacterianas</v>
      </c>
      <c r="J60" s="18"/>
      <c r="K60" s="23" t="str">
        <f>VLOOKUP(H60,Hoja1!A$2:G$445,4,0)</f>
        <v>Inspecciones planeadas e inspecciones no planeadas, procedimientos de programas de seguridad y salud en el trabajo</v>
      </c>
      <c r="L60" s="23" t="str">
        <f>VLOOKUP(H60,Hoja1!A$2:G$445,5,0)</f>
        <v>Programa de vacunación, bota pantalon, overol, guantes, tapabocas, mascarillas con filtos</v>
      </c>
      <c r="M60" s="18">
        <v>2</v>
      </c>
      <c r="N60" s="19">
        <v>3</v>
      </c>
      <c r="O60" s="19">
        <v>10</v>
      </c>
      <c r="P60" s="26">
        <f t="shared" si="6"/>
        <v>6</v>
      </c>
      <c r="Q60" s="26">
        <f t="shared" si="7"/>
        <v>60</v>
      </c>
      <c r="R60" s="33" t="str">
        <f t="shared" si="8"/>
        <v>M-6</v>
      </c>
      <c r="S60" s="35" t="str">
        <f t="shared" si="5"/>
        <v>III</v>
      </c>
      <c r="T60" s="37" t="str">
        <f t="shared" si="9"/>
        <v>Mejorable</v>
      </c>
      <c r="U60" s="86">
        <v>14</v>
      </c>
      <c r="V60" s="23" t="str">
        <f>VLOOKUP(H60,Hoja1!A$2:G$445,6,0)</f>
        <v xml:space="preserve">Enfermedades Infectocontagiosas
</v>
      </c>
      <c r="W60" s="20"/>
      <c r="X60" s="20"/>
      <c r="Y60" s="20"/>
      <c r="Z60" s="17"/>
      <c r="AA60" s="22" t="str">
        <f>VLOOKUP(H60,Hoja1!A$2:G$445,7,0)</f>
        <v xml:space="preserve">Riesgo Biológico, Autocuidado y/o Uso y manejo adecuado de E.P.P.
</v>
      </c>
      <c r="AB60" s="86" t="s">
        <v>1208</v>
      </c>
      <c r="AC60" s="89" t="s">
        <v>1219</v>
      </c>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75" thickBot="1">
      <c r="A61" s="110"/>
      <c r="B61" s="110"/>
      <c r="C61" s="83"/>
      <c r="D61" s="84"/>
      <c r="E61" s="85"/>
      <c r="F61" s="85"/>
      <c r="G61" s="23" t="str">
        <f>VLOOKUP(H61,Hoja1!A$1:G$445,2,0)</f>
        <v>Virus</v>
      </c>
      <c r="H61" s="24" t="s">
        <v>120</v>
      </c>
      <c r="I61" s="23" t="str">
        <f>VLOOKUP(H61,Hoja1!A$2:G$445,3,0)</f>
        <v>Infecciones Virales</v>
      </c>
      <c r="J61" s="18"/>
      <c r="K61" s="23" t="str">
        <f>VLOOKUP(H61,Hoja1!A$2:G$445,4,0)</f>
        <v>Inspecciones planeadas e inspecciones no planeadas, procedimientos de programas de seguridad y salud en el trabajo</v>
      </c>
      <c r="L61" s="23" t="str">
        <f>VLOOKUP(H61,Hoja1!A$2:G$445,5,0)</f>
        <v>Programa de vacunación, bota pantalon, overol, guantes, tapabocas, mascarillas con filtos</v>
      </c>
      <c r="M61" s="18">
        <v>2</v>
      </c>
      <c r="N61" s="19">
        <v>3</v>
      </c>
      <c r="O61" s="19">
        <v>10</v>
      </c>
      <c r="P61" s="26">
        <f t="shared" si="6"/>
        <v>6</v>
      </c>
      <c r="Q61" s="26">
        <f t="shared" si="7"/>
        <v>60</v>
      </c>
      <c r="R61" s="33" t="str">
        <f t="shared" si="8"/>
        <v>M-6</v>
      </c>
      <c r="S61" s="35" t="str">
        <f t="shared" si="5"/>
        <v>III</v>
      </c>
      <c r="T61" s="37" t="str">
        <f t="shared" si="9"/>
        <v>Mejorable</v>
      </c>
      <c r="U61" s="87"/>
      <c r="V61" s="23" t="str">
        <f>VLOOKUP(H61,Hoja1!A$2:G$445,6,0)</f>
        <v xml:space="preserve">Enfermedades Infectocontagiosas
</v>
      </c>
      <c r="W61" s="20"/>
      <c r="X61" s="20"/>
      <c r="Y61" s="20"/>
      <c r="Z61" s="17"/>
      <c r="AA61" s="22" t="str">
        <f>VLOOKUP(H61,Hoja1!A$2:G$445,7,0)</f>
        <v xml:space="preserve">Riesgo Biológico, Autocuidado y/o Uso y manejo adecuado de E.P.P.
</v>
      </c>
      <c r="AB61" s="88"/>
      <c r="AC61" s="90"/>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75" thickBot="1">
      <c r="A62" s="110"/>
      <c r="B62" s="110"/>
      <c r="C62" s="83"/>
      <c r="D62" s="84"/>
      <c r="E62" s="85"/>
      <c r="F62" s="85"/>
      <c r="G62" s="23" t="str">
        <f>VLOOKUP(H62,Hoja1!A$1:G$445,2,0)</f>
        <v>INFRAROJA, ULTRAVIOLETA, VISIBLE, RADIOFRECUENCIA, MICROONDAS, LASER</v>
      </c>
      <c r="H62" s="24" t="s">
        <v>67</v>
      </c>
      <c r="I62" s="23" t="str">
        <f>VLOOKUP(H62,Hoja1!A$2:G$445,3,0)</f>
        <v>CÁNCER, LESIONES DÉRMICAS Y OCULARES</v>
      </c>
      <c r="J62" s="18"/>
      <c r="K62" s="23" t="str">
        <f>VLOOKUP(H62,Hoja1!A$2:G$445,4,0)</f>
        <v>Inspecciones planeadas e inspecciones no planeadas, procedimientos de programas de seguridad y salud en el trabajo</v>
      </c>
      <c r="L62" s="23" t="str">
        <f>VLOOKUP(H62,Hoja1!A$2:G$445,5,0)</f>
        <v>PROGRAMA BLOQUEADOR SOLAR</v>
      </c>
      <c r="M62" s="18">
        <v>2</v>
      </c>
      <c r="N62" s="19">
        <v>3</v>
      </c>
      <c r="O62" s="19">
        <v>10</v>
      </c>
      <c r="P62" s="26">
        <f t="shared" si="6"/>
        <v>6</v>
      </c>
      <c r="Q62" s="26">
        <f t="shared" si="7"/>
        <v>60</v>
      </c>
      <c r="R62" s="33" t="str">
        <f t="shared" si="8"/>
        <v>M-6</v>
      </c>
      <c r="S62" s="35" t="str">
        <f t="shared" si="5"/>
        <v>III</v>
      </c>
      <c r="T62" s="37" t="str">
        <f t="shared" si="9"/>
        <v>Mejorable</v>
      </c>
      <c r="U62" s="87"/>
      <c r="V62" s="23" t="str">
        <f>VLOOKUP(H62,Hoja1!A$2:G$445,6,0)</f>
        <v>CÁNCER</v>
      </c>
      <c r="W62" s="20"/>
      <c r="X62" s="20"/>
      <c r="Y62" s="20"/>
      <c r="Z62" s="17"/>
      <c r="AA62" s="22" t="str">
        <f>VLOOKUP(H62,Hoja1!A$2:G$445,7,0)</f>
        <v>N/A</v>
      </c>
      <c r="AB62" s="20" t="s">
        <v>1210</v>
      </c>
      <c r="AC62" s="90"/>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1.75" thickBot="1">
      <c r="A63" s="110"/>
      <c r="B63" s="110"/>
      <c r="C63" s="83"/>
      <c r="D63" s="84"/>
      <c r="E63" s="85"/>
      <c r="F63" s="85"/>
      <c r="G63" s="23" t="str">
        <f>VLOOKUP(H63,Hoja1!A$1:G$445,2,0)</f>
        <v>GASES Y VAPORES</v>
      </c>
      <c r="H63" s="24" t="s">
        <v>250</v>
      </c>
      <c r="I63" s="23" t="str">
        <f>VLOOKUP(H63,Hoja1!A$2:G$445,3,0)</f>
        <v xml:space="preserve"> LESIONES EN LA PIEL, IRRITACIÓN EN VÍAS  RESPIRATORIAS, MUERTE</v>
      </c>
      <c r="J63" s="18"/>
      <c r="K63" s="23" t="str">
        <f>VLOOKUP(H63,Hoja1!A$2:G$445,4,0)</f>
        <v>Inspecciones planeadas e inspecciones no planeadas, procedimientos de programas de seguridad y salud en el trabajo</v>
      </c>
      <c r="L63" s="23" t="str">
        <f>VLOOKUP(H63,Hoja1!A$2:G$445,5,0)</f>
        <v>EPP TAPABOCAS, CARETAS CON FILTROS</v>
      </c>
      <c r="M63" s="18">
        <v>2</v>
      </c>
      <c r="N63" s="19">
        <v>3</v>
      </c>
      <c r="O63" s="19">
        <v>10</v>
      </c>
      <c r="P63" s="26">
        <f t="shared" si="6"/>
        <v>6</v>
      </c>
      <c r="Q63" s="26">
        <f t="shared" si="7"/>
        <v>60</v>
      </c>
      <c r="R63" s="33" t="str">
        <f t="shared" si="8"/>
        <v>M-6</v>
      </c>
      <c r="S63" s="35" t="str">
        <f t="shared" si="5"/>
        <v>III</v>
      </c>
      <c r="T63" s="37" t="str">
        <f t="shared" si="9"/>
        <v>Mejorable</v>
      </c>
      <c r="U63" s="87"/>
      <c r="V63" s="23" t="str">
        <f>VLOOKUP(H63,Hoja1!A$2:G$445,6,0)</f>
        <v xml:space="preserve"> MUERTE</v>
      </c>
      <c r="W63" s="20"/>
      <c r="X63" s="20"/>
      <c r="Y63" s="20"/>
      <c r="Z63" s="17"/>
      <c r="AA63" s="22" t="str">
        <f>VLOOKUP(H63,Hoja1!A$2:G$445,7,0)</f>
        <v>USO Y MANEJO ADECUADO DE E.P.P.</v>
      </c>
      <c r="AB63" s="20" t="s">
        <v>1222</v>
      </c>
      <c r="AC63" s="90"/>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26.25" thickBot="1">
      <c r="A64" s="110"/>
      <c r="B64" s="110"/>
      <c r="C64" s="83"/>
      <c r="D64" s="84"/>
      <c r="E64" s="85"/>
      <c r="F64" s="85"/>
      <c r="G64" s="23" t="str">
        <f>VLOOKUP(H64,Hoja1!A$1:G$445,2,0)</f>
        <v>CONCENTRACIÓN EN ACTIVIDADES DE ALTO DESEMPEÑO MENTAL</v>
      </c>
      <c r="H64" s="24" t="s">
        <v>72</v>
      </c>
      <c r="I64" s="23" t="str">
        <f>VLOOKUP(H64,Hoja1!A$2:G$445,3,0)</f>
        <v>ESTRÉS, CEFALEA, IRRITABILIDAD</v>
      </c>
      <c r="J64" s="18"/>
      <c r="K64" s="23" t="str">
        <f>VLOOKUP(H64,Hoja1!A$2:G$445,4,0)</f>
        <v>N/A</v>
      </c>
      <c r="L64" s="23" t="str">
        <f>VLOOKUP(H64,Hoja1!A$2:G$445,5,0)</f>
        <v>PVE PSICOSOCIAL</v>
      </c>
      <c r="M64" s="18">
        <v>2</v>
      </c>
      <c r="N64" s="19">
        <v>3</v>
      </c>
      <c r="O64" s="19">
        <v>10</v>
      </c>
      <c r="P64" s="26">
        <f t="shared" si="6"/>
        <v>6</v>
      </c>
      <c r="Q64" s="26">
        <f t="shared" si="7"/>
        <v>60</v>
      </c>
      <c r="R64" s="33" t="str">
        <f t="shared" si="8"/>
        <v>M-6</v>
      </c>
      <c r="S64" s="35" t="str">
        <f t="shared" si="5"/>
        <v>III</v>
      </c>
      <c r="T64" s="37" t="str">
        <f t="shared" si="9"/>
        <v>Mejorable</v>
      </c>
      <c r="U64" s="87"/>
      <c r="V64" s="23" t="str">
        <f>VLOOKUP(H64,Hoja1!A$2:G$445,6,0)</f>
        <v>ESTRÉS</v>
      </c>
      <c r="W64" s="20"/>
      <c r="X64" s="20"/>
      <c r="Y64" s="20"/>
      <c r="Z64" s="17"/>
      <c r="AA64" s="22" t="str">
        <f>VLOOKUP(H64,Hoja1!A$2:G$445,7,0)</f>
        <v>N/A</v>
      </c>
      <c r="AB64" s="86" t="s">
        <v>1211</v>
      </c>
      <c r="AC64" s="90"/>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15.75" thickBot="1">
      <c r="A65" s="110"/>
      <c r="B65" s="110"/>
      <c r="C65" s="83"/>
      <c r="D65" s="84"/>
      <c r="E65" s="85"/>
      <c r="F65" s="85"/>
      <c r="G65" s="23" t="str">
        <f>VLOOKUP(H65,Hoja1!A$1:G$445,2,0)</f>
        <v>NATURALEZA DE LA TAREA</v>
      </c>
      <c r="H65" s="24" t="s">
        <v>76</v>
      </c>
      <c r="I65" s="23" t="str">
        <f>VLOOKUP(H65,Hoja1!A$2:G$445,3,0)</f>
        <v>ESTRÉS,  TRANSTORNOS DEL SUEÑO</v>
      </c>
      <c r="J65" s="18"/>
      <c r="K65" s="23" t="str">
        <f>VLOOKUP(H65,Hoja1!A$2:G$445,4,0)</f>
        <v>N/A</v>
      </c>
      <c r="L65" s="23" t="str">
        <f>VLOOKUP(H65,Hoja1!A$2:G$445,5,0)</f>
        <v>PVE PSICOSOCIAL</v>
      </c>
      <c r="M65" s="18">
        <v>2</v>
      </c>
      <c r="N65" s="19">
        <v>3</v>
      </c>
      <c r="O65" s="19">
        <v>10</v>
      </c>
      <c r="P65" s="26">
        <f t="shared" si="6"/>
        <v>6</v>
      </c>
      <c r="Q65" s="26">
        <f t="shared" si="7"/>
        <v>60</v>
      </c>
      <c r="R65" s="33" t="str">
        <f t="shared" si="8"/>
        <v>M-6</v>
      </c>
      <c r="S65" s="35" t="str">
        <f t="shared" si="5"/>
        <v>III</v>
      </c>
      <c r="T65" s="37" t="str">
        <f t="shared" si="9"/>
        <v>Mejorable</v>
      </c>
      <c r="U65" s="87"/>
      <c r="V65" s="23" t="str">
        <f>VLOOKUP(H65,Hoja1!A$2:G$445,6,0)</f>
        <v>ESTRÉS</v>
      </c>
      <c r="W65" s="20"/>
      <c r="X65" s="20"/>
      <c r="Y65" s="20"/>
      <c r="Z65" s="17"/>
      <c r="AA65" s="22" t="str">
        <f>VLOOKUP(H65,Hoja1!A$2:G$445,7,0)</f>
        <v>N/A</v>
      </c>
      <c r="AB65" s="87"/>
      <c r="AC65" s="90"/>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26.25" thickBot="1">
      <c r="A66" s="110"/>
      <c r="B66" s="110"/>
      <c r="C66" s="83"/>
      <c r="D66" s="84"/>
      <c r="E66" s="85"/>
      <c r="F66" s="85"/>
      <c r="G66" s="23" t="str">
        <f>VLOOKUP(H66,Hoja1!A$1:G$445,2,0)</f>
        <v xml:space="preserve"> ALTA CONCENTRACIÓN</v>
      </c>
      <c r="H66" s="24" t="s">
        <v>88</v>
      </c>
      <c r="I66" s="23" t="str">
        <f>VLOOKUP(H66,Hoja1!A$2:G$445,3,0)</f>
        <v>ESTRÉS, DEPRESIÓN, TRANSTORNOS DEL SUEÑO, AUSENCIA DE ATENCIÓN</v>
      </c>
      <c r="J66" s="18"/>
      <c r="K66" s="23" t="str">
        <f>VLOOKUP(H66,Hoja1!A$2:G$445,4,0)</f>
        <v>N/A</v>
      </c>
      <c r="L66" s="23" t="str">
        <f>VLOOKUP(H66,Hoja1!A$2:G$445,5,0)</f>
        <v>PVE PSICOSOCIAL</v>
      </c>
      <c r="M66" s="18">
        <v>2</v>
      </c>
      <c r="N66" s="19">
        <v>3</v>
      </c>
      <c r="O66" s="19">
        <v>10</v>
      </c>
      <c r="P66" s="26">
        <f t="shared" si="6"/>
        <v>6</v>
      </c>
      <c r="Q66" s="26">
        <f t="shared" si="7"/>
        <v>60</v>
      </c>
      <c r="R66" s="33" t="str">
        <f t="shared" si="8"/>
        <v>M-6</v>
      </c>
      <c r="S66" s="35" t="str">
        <f t="shared" si="5"/>
        <v>III</v>
      </c>
      <c r="T66" s="37" t="str">
        <f t="shared" si="9"/>
        <v>Mejorable</v>
      </c>
      <c r="U66" s="87"/>
      <c r="V66" s="23" t="str">
        <f>VLOOKUP(H66,Hoja1!A$2:G$445,6,0)</f>
        <v>ESTRÉS, ALTERACIÓN DEL SISTEMA NERVIOSO</v>
      </c>
      <c r="W66" s="20"/>
      <c r="X66" s="20"/>
      <c r="Y66" s="20"/>
      <c r="Z66" s="17"/>
      <c r="AA66" s="22" t="str">
        <f>VLOOKUP(H66,Hoja1!A$2:G$445,7,0)</f>
        <v>N/A</v>
      </c>
      <c r="AB66" s="88"/>
      <c r="AC66" s="90"/>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5.5" customHeight="1" thickBot="1">
      <c r="A67" s="110"/>
      <c r="B67" s="110"/>
      <c r="C67" s="83"/>
      <c r="D67" s="84"/>
      <c r="E67" s="85"/>
      <c r="F67" s="85"/>
      <c r="G67" s="23" t="str">
        <f>VLOOKUP(H67,Hoja1!A$1:G$445,2,0)</f>
        <v>Forzadas, Prolongadas</v>
      </c>
      <c r="H67" s="24" t="s">
        <v>40</v>
      </c>
      <c r="I67" s="23" t="str">
        <f>VLOOKUP(H67,Hoja1!A$2:G$445,3,0)</f>
        <v xml:space="preserve">Lesiones osteomusculares, lesiones osteoarticulares
</v>
      </c>
      <c r="J67" s="18"/>
      <c r="K67" s="23" t="str">
        <f>VLOOKUP(H67,Hoja1!A$2:G$445,4,0)</f>
        <v>Inspecciones planeadas e inspecciones no planeadas, procedimientos de programas de seguridad y salud en el trabajo</v>
      </c>
      <c r="L67" s="23" t="str">
        <f>VLOOKUP(H67,Hoja1!A$2:G$445,5,0)</f>
        <v>PVE Biomecánico, programa pausas activas, exámenes periódicos, recomendaciones, control de posturas</v>
      </c>
      <c r="M67" s="18">
        <v>2</v>
      </c>
      <c r="N67" s="19">
        <v>3</v>
      </c>
      <c r="O67" s="19">
        <v>25</v>
      </c>
      <c r="P67" s="26">
        <f t="shared" si="6"/>
        <v>6</v>
      </c>
      <c r="Q67" s="26">
        <f t="shared" si="7"/>
        <v>150</v>
      </c>
      <c r="R67" s="33" t="str">
        <f t="shared" si="8"/>
        <v>M-6</v>
      </c>
      <c r="S67" s="35" t="str">
        <f t="shared" si="5"/>
        <v>II</v>
      </c>
      <c r="T67" s="37" t="str">
        <f t="shared" si="9"/>
        <v>No Aceptable o Aceptable Con Control Especifico</v>
      </c>
      <c r="U67" s="87"/>
      <c r="V67" s="23" t="str">
        <f>VLOOKUP(H67,Hoja1!A$2:G$445,6,0)</f>
        <v>Enfermedades Osteomusculares</v>
      </c>
      <c r="W67" s="20"/>
      <c r="X67" s="20"/>
      <c r="Y67" s="20"/>
      <c r="Z67" s="17"/>
      <c r="AA67" s="22" t="str">
        <f>VLOOKUP(H67,Hoja1!A$2:G$445,7,0)</f>
        <v>Prevención en lesiones osteomusculares, líderes de pausas activas</v>
      </c>
      <c r="AB67" s="20" t="s">
        <v>1212</v>
      </c>
      <c r="AC67" s="90"/>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75" thickBot="1">
      <c r="A68" s="110"/>
      <c r="B68" s="110"/>
      <c r="C68" s="83"/>
      <c r="D68" s="84"/>
      <c r="E68" s="85"/>
      <c r="F68" s="85"/>
      <c r="G68" s="23" t="str">
        <f>VLOOKUP(H68,Hoja1!A$1:G$445,2,0)</f>
        <v>Movimientos repetitivos, Miembros Superiores</v>
      </c>
      <c r="H68" s="24" t="s">
        <v>47</v>
      </c>
      <c r="I68" s="23" t="str">
        <f>VLOOKUP(H68,Hoja1!A$2:G$445,3,0)</f>
        <v>Lesiones Musculoesqueléticas</v>
      </c>
      <c r="J68" s="18"/>
      <c r="K68" s="23" t="str">
        <f>VLOOKUP(H68,Hoja1!A$2:G$445,4,0)</f>
        <v>N/A</v>
      </c>
      <c r="L68" s="23" t="str">
        <f>VLOOKUP(H68,Hoja1!A$2:G$445,5,0)</f>
        <v>PVE BIomécanico, programa pausas activas, examenes periódicos, recomendaicones, control de posturas</v>
      </c>
      <c r="M68" s="18">
        <v>2</v>
      </c>
      <c r="N68" s="19">
        <v>3</v>
      </c>
      <c r="O68" s="19">
        <v>25</v>
      </c>
      <c r="P68" s="26">
        <f t="shared" si="6"/>
        <v>6</v>
      </c>
      <c r="Q68" s="26">
        <f t="shared" si="7"/>
        <v>150</v>
      </c>
      <c r="R68" s="33" t="str">
        <f t="shared" si="8"/>
        <v>M-6</v>
      </c>
      <c r="S68" s="35" t="str">
        <f t="shared" si="5"/>
        <v>II</v>
      </c>
      <c r="T68" s="37" t="str">
        <f t="shared" si="9"/>
        <v>No Aceptable o Aceptable Con Control Especifico</v>
      </c>
      <c r="U68" s="87"/>
      <c r="V68" s="23" t="str">
        <f>VLOOKUP(H68,Hoja1!A$2:G$445,6,0)</f>
        <v>Enfermedades musculoesqueleticas</v>
      </c>
      <c r="W68" s="20"/>
      <c r="X68" s="20"/>
      <c r="Y68" s="20"/>
      <c r="Z68" s="17"/>
      <c r="AA68" s="22" t="str">
        <f>VLOOKUP(H68,Hoja1!A$2:G$445,7,0)</f>
        <v>Prevención en lesiones osteomusculares, líderes de pausas activas</v>
      </c>
      <c r="AB68" s="20" t="s">
        <v>1212</v>
      </c>
      <c r="AC68" s="90"/>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75" thickBot="1">
      <c r="A69" s="110"/>
      <c r="B69" s="110"/>
      <c r="C69" s="83"/>
      <c r="D69" s="84"/>
      <c r="E69" s="85"/>
      <c r="F69" s="85"/>
      <c r="G69" s="23" t="str">
        <f>VLOOKUP(H69,Hoja1!A$1:G$445,2,0)</f>
        <v>Atropellamiento, Envestir</v>
      </c>
      <c r="H69" s="24" t="s">
        <v>1187</v>
      </c>
      <c r="I69" s="23" t="str">
        <f>VLOOKUP(H69,Hoja1!A$2:G$445,3,0)</f>
        <v>Lesiones, pérdidas materiales, muerte</v>
      </c>
      <c r="J69" s="18"/>
      <c r="K69" s="23" t="str">
        <f>VLOOKUP(H69,Hoja1!A$2:G$445,4,0)</f>
        <v>Inspecciones planeadas e inspecciones no planeadas, procedimientos de programas de seguridad y salud en el trabajo</v>
      </c>
      <c r="L69" s="23" t="str">
        <f>VLOOKUP(H69,Hoja1!A$2:G$445,5,0)</f>
        <v>Programa de seguridad vial, señalización</v>
      </c>
      <c r="M69" s="18">
        <v>2</v>
      </c>
      <c r="N69" s="19">
        <v>3</v>
      </c>
      <c r="O69" s="19">
        <v>60</v>
      </c>
      <c r="P69" s="26">
        <f t="shared" si="6"/>
        <v>6</v>
      </c>
      <c r="Q69" s="26">
        <f t="shared" si="7"/>
        <v>360</v>
      </c>
      <c r="R69" s="33" t="str">
        <f t="shared" si="8"/>
        <v>M-6</v>
      </c>
      <c r="S69" s="35" t="str">
        <f t="shared" si="5"/>
        <v>II</v>
      </c>
      <c r="T69" s="37" t="str">
        <f t="shared" si="9"/>
        <v>No Aceptable o Aceptable Con Control Especifico</v>
      </c>
      <c r="U69" s="87"/>
      <c r="V69" s="23" t="str">
        <f>VLOOKUP(H69,Hoja1!A$2:G$445,6,0)</f>
        <v>Muerte</v>
      </c>
      <c r="W69" s="20"/>
      <c r="X69" s="20"/>
      <c r="Y69" s="20"/>
      <c r="Z69" s="17"/>
      <c r="AA69" s="22" t="str">
        <f>VLOOKUP(H69,Hoja1!A$2:G$445,7,0)</f>
        <v>Seguridad vial y manejo defensivo, aseguramiento de áreas de trabajo</v>
      </c>
      <c r="AB69" s="20" t="s">
        <v>1214</v>
      </c>
      <c r="AC69" s="90"/>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64.5" thickBot="1">
      <c r="A70" s="110"/>
      <c r="B70" s="110"/>
      <c r="C70" s="83"/>
      <c r="D70" s="84"/>
      <c r="E70" s="85"/>
      <c r="F70" s="85"/>
      <c r="G70" s="23" t="str">
        <f>VLOOKUP(H70,Hoja1!A$1:G$445,2,0)</f>
        <v>Reparación de redes e instalaciones</v>
      </c>
      <c r="H70" s="24" t="s">
        <v>576</v>
      </c>
      <c r="I70" s="23" t="str">
        <f>VLOOKUP(H70,Hoja1!A$2:G$445,3,0)</f>
        <v>Atrapamiento, apastamiento, lesiones, fracturas, muerte</v>
      </c>
      <c r="J70" s="18"/>
      <c r="K70" s="23" t="str">
        <f>VLOOKUP(H70,Hoja1!A$2:G$445,4,0)</f>
        <v>Inspecciones planeadas e inspecciones no planeadas, procedimientos de programas de seguridad y salud en el trabajo</v>
      </c>
      <c r="L70" s="23" t="str">
        <f>VLOOKUP(H70,Hoja1!A$2:G$445,5,0)</f>
        <v>E.P.P. Colectivos entibados y cajas de entibados</v>
      </c>
      <c r="M70" s="18">
        <v>2</v>
      </c>
      <c r="N70" s="19">
        <v>2</v>
      </c>
      <c r="O70" s="19">
        <v>100</v>
      </c>
      <c r="P70" s="26">
        <f t="shared" si="6"/>
        <v>4</v>
      </c>
      <c r="Q70" s="26">
        <f t="shared" si="7"/>
        <v>400</v>
      </c>
      <c r="R70" s="33" t="str">
        <f t="shared" si="8"/>
        <v>B-4</v>
      </c>
      <c r="S70" s="35" t="str">
        <f t="shared" si="5"/>
        <v>II</v>
      </c>
      <c r="T70" s="37" t="str">
        <f t="shared" si="9"/>
        <v>No Aceptable o Aceptable Con Control Especifico</v>
      </c>
      <c r="U70" s="87"/>
      <c r="V70" s="23" t="str">
        <f>VLOOKUP(H70,Hoja1!A$2:G$445,6,0)</f>
        <v>Muerte</v>
      </c>
      <c r="W70" s="20"/>
      <c r="X70" s="20"/>
      <c r="Y70" s="20"/>
      <c r="Z70" s="17"/>
      <c r="AA70" s="22" t="str">
        <f>VLOOKUP(H70,Hoja1!A$2:G$445,7,0)</f>
        <v>Prevención en riesgo en excavaciones y manejo de entibados, prevención en roturas de redes de gas antural, diligenciamieto de permisos de trabajo, uso y manejo adecuado de E.P.P.</v>
      </c>
      <c r="AB70" s="20" t="s">
        <v>1236</v>
      </c>
      <c r="AC70" s="90"/>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41.25" thickBot="1">
      <c r="A71" s="110"/>
      <c r="B71" s="110"/>
      <c r="C71" s="83"/>
      <c r="D71" s="84"/>
      <c r="E71" s="85"/>
      <c r="F71" s="85"/>
      <c r="G71" s="23" t="str">
        <f>VLOOKUP(H71,Hoja1!A$1:G$445,2,0)</f>
        <v>Superficies de trabajo irregulares o deslizantes</v>
      </c>
      <c r="H71" s="24" t="s">
        <v>597</v>
      </c>
      <c r="I71" s="23" t="str">
        <f>VLOOKUP(H71,Hoja1!A$2:G$445,3,0)</f>
        <v>Caidas del mismo nivel, fracturas, golpe con objetos, caídas de objetos, obstrucción de rutas de evacuación</v>
      </c>
      <c r="J71" s="18"/>
      <c r="K71" s="23" t="str">
        <f>VLOOKUP(H71,Hoja1!A$2:G$445,4,0)</f>
        <v>N/A</v>
      </c>
      <c r="L71" s="23" t="str">
        <f>VLOOKUP(H71,Hoja1!A$2:G$445,5,0)</f>
        <v>N/A</v>
      </c>
      <c r="M71" s="18">
        <v>2</v>
      </c>
      <c r="N71" s="19">
        <v>3</v>
      </c>
      <c r="O71" s="19">
        <v>25</v>
      </c>
      <c r="P71" s="26">
        <f t="shared" si="6"/>
        <v>6</v>
      </c>
      <c r="Q71" s="26">
        <f t="shared" si="7"/>
        <v>150</v>
      </c>
      <c r="R71" s="33" t="str">
        <f t="shared" si="8"/>
        <v>M-6</v>
      </c>
      <c r="S71" s="35" t="str">
        <f t="shared" si="5"/>
        <v>II</v>
      </c>
      <c r="T71" s="37" t="str">
        <f t="shared" si="9"/>
        <v>No Aceptable o Aceptable Con Control Especifico</v>
      </c>
      <c r="U71" s="87"/>
      <c r="V71" s="23" t="str">
        <f>VLOOKUP(H71,Hoja1!A$2:G$445,6,0)</f>
        <v>Caídas de distinto nivel</v>
      </c>
      <c r="W71" s="20"/>
      <c r="X71" s="20"/>
      <c r="Y71" s="20"/>
      <c r="Z71" s="17"/>
      <c r="AA71" s="22" t="str">
        <f>VLOOKUP(H71,Hoja1!A$2:G$445,7,0)</f>
        <v>Pautas Básicas en orden y aseo en el lugar de trabajo, actos y condiciones inseguras</v>
      </c>
      <c r="AB71" s="20" t="s">
        <v>1215</v>
      </c>
      <c r="AC71" s="90"/>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64.5" thickBot="1">
      <c r="A72" s="110"/>
      <c r="B72" s="110"/>
      <c r="C72" s="83"/>
      <c r="D72" s="84"/>
      <c r="E72" s="85"/>
      <c r="F72" s="85"/>
      <c r="G72" s="23" t="str">
        <f>VLOOKUP(H72,Hoja1!A$1:G$445,2,0)</f>
        <v>Herramientas Manuales</v>
      </c>
      <c r="H72" s="24" t="s">
        <v>606</v>
      </c>
      <c r="I72" s="23" t="str">
        <f>VLOOKUP(H72,Hoja1!A$2:G$445,3,0)</f>
        <v>Quemaduras, contusiones y lesiones</v>
      </c>
      <c r="J72" s="18"/>
      <c r="K72" s="23" t="str">
        <f>VLOOKUP(H72,Hoja1!A$2:G$445,4,0)</f>
        <v>Inspecciones planeadas e inspecciones no planeadas, procedimientos de programas de seguridad y salud en el trabajo</v>
      </c>
      <c r="L72" s="23" t="str">
        <f>VLOOKUP(H72,Hoja1!A$2:G$445,5,0)</f>
        <v>E.P.P.</v>
      </c>
      <c r="M72" s="18">
        <v>2</v>
      </c>
      <c r="N72" s="19">
        <v>3</v>
      </c>
      <c r="O72" s="19">
        <v>25</v>
      </c>
      <c r="P72" s="26">
        <f t="shared" si="6"/>
        <v>6</v>
      </c>
      <c r="Q72" s="26">
        <f t="shared" si="7"/>
        <v>150</v>
      </c>
      <c r="R72" s="33" t="str">
        <f t="shared" si="8"/>
        <v>M-6</v>
      </c>
      <c r="S72" s="35" t="str">
        <f t="shared" si="5"/>
        <v>II</v>
      </c>
      <c r="T72" s="37" t="str">
        <f t="shared" si="9"/>
        <v>No Aceptable o Aceptable Con Control Especifico</v>
      </c>
      <c r="U72" s="87"/>
      <c r="V72" s="23" t="str">
        <f>VLOOKUP(H72,Hoja1!A$2:G$445,6,0)</f>
        <v>Amputación</v>
      </c>
      <c r="W72" s="20"/>
      <c r="X72" s="20"/>
      <c r="Y72" s="20"/>
      <c r="Z72" s="17"/>
      <c r="AA72" s="22" t="str">
        <f>VLOOKUP(H72,Hoja1!A$2:G$445,7,0)</f>
        <v xml:space="preserve">
Uso y manejo adecuado de E.P.P., uso y manejo adecuado de herramientas manuales y/o máqinas y equipos</v>
      </c>
      <c r="AB72" s="20" t="s">
        <v>1237</v>
      </c>
      <c r="AC72" s="90"/>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64.5" thickBot="1">
      <c r="A73" s="110"/>
      <c r="B73" s="110"/>
      <c r="C73" s="83"/>
      <c r="D73" s="84"/>
      <c r="E73" s="85"/>
      <c r="F73" s="85"/>
      <c r="G73" s="23" t="str">
        <f>VLOOKUP(H73,Hoja1!A$1:G$445,2,0)</f>
        <v>Atraco, golpiza, atentados y secuestrados</v>
      </c>
      <c r="H73" s="24" t="s">
        <v>57</v>
      </c>
      <c r="I73" s="23" t="str">
        <f>VLOOKUP(H73,Hoja1!A$2:G$445,3,0)</f>
        <v>Estrés, golpes, Secuestros</v>
      </c>
      <c r="J73" s="18"/>
      <c r="K73" s="23" t="str">
        <f>VLOOKUP(H73,Hoja1!A$2:G$445,4,0)</f>
        <v>Inspecciones planeadas e inspecciones no planeadas, procedimientos de programas de seguridad y salud en el trabajo</v>
      </c>
      <c r="L73" s="23" t="str">
        <f>VLOOKUP(H73,Hoja1!A$2:G$445,5,0)</f>
        <v xml:space="preserve">Uniformes Corporativos, Caquetas corporativas, Carnetización
</v>
      </c>
      <c r="M73" s="18">
        <v>2</v>
      </c>
      <c r="N73" s="19">
        <v>3</v>
      </c>
      <c r="O73" s="19">
        <v>60</v>
      </c>
      <c r="P73" s="26">
        <f t="shared" si="6"/>
        <v>6</v>
      </c>
      <c r="Q73" s="26">
        <f t="shared" si="7"/>
        <v>360</v>
      </c>
      <c r="R73" s="33" t="str">
        <f t="shared" si="8"/>
        <v>M-6</v>
      </c>
      <c r="S73" s="35" t="str">
        <f t="shared" si="5"/>
        <v>II</v>
      </c>
      <c r="T73" s="37" t="str">
        <f t="shared" si="9"/>
        <v>No Aceptable o Aceptable Con Control Especifico</v>
      </c>
      <c r="U73" s="87"/>
      <c r="V73" s="23" t="str">
        <f>VLOOKUP(H73,Hoja1!A$2:G$445,6,0)</f>
        <v>Secuestros</v>
      </c>
      <c r="W73" s="20"/>
      <c r="X73" s="20"/>
      <c r="Y73" s="20"/>
      <c r="Z73" s="17"/>
      <c r="AA73" s="22" t="str">
        <f>VLOOKUP(H73,Hoja1!A$2:G$445,7,0)</f>
        <v>N/A</v>
      </c>
      <c r="AB73" s="20" t="s">
        <v>1216</v>
      </c>
      <c r="AC73" s="90"/>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64.5" thickBot="1">
      <c r="A74" s="110"/>
      <c r="B74" s="110"/>
      <c r="C74" s="83"/>
      <c r="D74" s="84"/>
      <c r="E74" s="85"/>
      <c r="F74" s="85"/>
      <c r="G74" s="23" t="str">
        <f>VLOOKUP(H74,Hoja1!A$1:G$445,2,0)</f>
        <v>Ingreso a pozos, Red de acueducto o excavaciones</v>
      </c>
      <c r="H74" s="24" t="s">
        <v>571</v>
      </c>
      <c r="I74" s="23" t="str">
        <f>VLOOKUP(H74,Hoja1!A$2:G$445,3,0)</f>
        <v>Intoxicación, asfixicia, daños vías resiratorias, muerte</v>
      </c>
      <c r="J74" s="18"/>
      <c r="K74" s="23" t="str">
        <f>VLOOKUP(H74,Hoja1!A$2:G$445,4,0)</f>
        <v>Inspecciones planeadas e inspecciones no planeadas, procedimientos de programas de seguridad y salud en el trabajo</v>
      </c>
      <c r="L74" s="23" t="str">
        <f>VLOOKUP(H74,Hoja1!A$2:G$445,5,0)</f>
        <v>E.P.P. Colectivos, Tripoide</v>
      </c>
      <c r="M74" s="18">
        <v>2</v>
      </c>
      <c r="N74" s="19">
        <v>2</v>
      </c>
      <c r="O74" s="19">
        <v>100</v>
      </c>
      <c r="P74" s="26">
        <f t="shared" si="6"/>
        <v>4</v>
      </c>
      <c r="Q74" s="26">
        <f t="shared" si="7"/>
        <v>400</v>
      </c>
      <c r="R74" s="33" t="str">
        <f t="shared" si="8"/>
        <v>B-4</v>
      </c>
      <c r="S74" s="35" t="str">
        <f t="shared" si="5"/>
        <v>II</v>
      </c>
      <c r="T74" s="37" t="str">
        <f t="shared" si="9"/>
        <v>No Aceptable o Aceptable Con Control Especifico</v>
      </c>
      <c r="U74" s="87"/>
      <c r="V74" s="23" t="str">
        <f>VLOOKUP(H74,Hoja1!A$2:G$445,6,0)</f>
        <v>Muerte</v>
      </c>
      <c r="W74" s="20"/>
      <c r="X74" s="20"/>
      <c r="Y74" s="20"/>
      <c r="Z74" s="17"/>
      <c r="AA74" s="22" t="str">
        <f>VLOOKUP(H74,Hoja1!A$2:G$445,7,0)</f>
        <v>Trabajo seguro en espacios confinados y manejo de medidores de gases, diligenciamiento de permisos de trabajos, uso y manejo adecuado de E.P.P.</v>
      </c>
      <c r="AB74" s="20" t="s">
        <v>1238</v>
      </c>
      <c r="AC74" s="90"/>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90" thickBot="1">
      <c r="A75" s="110"/>
      <c r="B75" s="110"/>
      <c r="C75" s="83"/>
      <c r="D75" s="84"/>
      <c r="E75" s="85"/>
      <c r="F75" s="85"/>
      <c r="G75" s="23" t="str">
        <f>VLOOKUP(H75,Hoja1!A$1:G$445,2,0)</f>
        <v>MANTENIMIENTO DE PUENTE GRUAS, LIMPIEZA DE CANALES, MANTENIMIENTO DE INSTALACIONES LOCATIVAS, MANTENIMIENTO Y REPARACIÓN DE POZOS</v>
      </c>
      <c r="H75" s="24" t="s">
        <v>624</v>
      </c>
      <c r="I75" s="23" t="str">
        <f>VLOOKUP(H75,Hoja1!A$2:G$445,3,0)</f>
        <v>LESIONES, FRACTURAS, MUERTE</v>
      </c>
      <c r="J75" s="18"/>
      <c r="K75" s="23" t="str">
        <f>VLOOKUP(H75,Hoja1!A$2:G$445,4,0)</f>
        <v>Inspecciones planeadas e inspecciones no planeadas, procedimientos de programas de seguridad y salud en el trabajo</v>
      </c>
      <c r="L75" s="23" t="str">
        <f>VLOOKUP(H75,Hoja1!A$2:G$445,5,0)</f>
        <v>EPP</v>
      </c>
      <c r="M75" s="18">
        <v>2</v>
      </c>
      <c r="N75" s="19">
        <v>3</v>
      </c>
      <c r="O75" s="19">
        <v>60</v>
      </c>
      <c r="P75" s="26">
        <f t="shared" si="6"/>
        <v>6</v>
      </c>
      <c r="Q75" s="26">
        <f t="shared" si="7"/>
        <v>360</v>
      </c>
      <c r="R75" s="33" t="str">
        <f t="shared" si="8"/>
        <v>M-6</v>
      </c>
      <c r="S75" s="35" t="str">
        <f t="shared" si="5"/>
        <v>II</v>
      </c>
      <c r="T75" s="37" t="str">
        <f t="shared" si="9"/>
        <v>No Aceptable o Aceptable Con Control Especifico</v>
      </c>
      <c r="U75" s="87"/>
      <c r="V75" s="23" t="str">
        <f>VLOOKUP(H75,Hoja1!A$2:G$445,6,0)</f>
        <v>MUERTE</v>
      </c>
      <c r="W75" s="20"/>
      <c r="X75" s="20"/>
      <c r="Y75" s="20"/>
      <c r="Z75" s="17"/>
      <c r="AA75" s="22" t="str">
        <f>VLOOKUP(H75,Hoja1!A$2:G$445,7,0)</f>
        <v>CERTIFICACIÓN Y/O ENTRENAMIENTO EN TRABAJO SEGURO EN ALTURAS; DILGENCIAMIENTO DE PERMISO DE TRABAJO; USO Y MANEJO ADECUADO DE E.P.P.; ARME Y DESARME DE ANDAMIOS</v>
      </c>
      <c r="AB75" s="20" t="s">
        <v>1239</v>
      </c>
      <c r="AC75" s="90"/>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75" thickBot="1">
      <c r="A76" s="110"/>
      <c r="B76" s="110"/>
      <c r="C76" s="83"/>
      <c r="D76" s="84"/>
      <c r="E76" s="85"/>
      <c r="F76" s="85"/>
      <c r="G76" s="23" t="str">
        <f>VLOOKUP(H76,Hoja1!A$1:G$445,2,0)</f>
        <v>SISMOS, INCENDIOS, INUNDACIONES, TERREMOTOS, VENDAVALES, DERRUMBE</v>
      </c>
      <c r="H76" s="24" t="s">
        <v>62</v>
      </c>
      <c r="I76" s="23" t="str">
        <f>VLOOKUP(H76,Hoja1!A$2:G$445,3,0)</f>
        <v>SISMOS, INCENDIOS, INUNDACIONES, TERREMOTOS, VENDAVALES</v>
      </c>
      <c r="J76" s="18"/>
      <c r="K76" s="23" t="str">
        <f>VLOOKUP(H76,Hoja1!A$2:G$445,4,0)</f>
        <v>Inspecciones planeadas e inspecciones no planeadas, procedimientos de programas de seguridad y salud en el trabajo</v>
      </c>
      <c r="L76" s="23" t="str">
        <f>VLOOKUP(H76,Hoja1!A$2:G$445,5,0)</f>
        <v>BRIGADAS DE EMERGENCIAS</v>
      </c>
      <c r="M76" s="18">
        <v>2</v>
      </c>
      <c r="N76" s="19">
        <v>1</v>
      </c>
      <c r="O76" s="19">
        <v>100</v>
      </c>
      <c r="P76" s="26">
        <f t="shared" si="6"/>
        <v>2</v>
      </c>
      <c r="Q76" s="26">
        <f t="shared" si="7"/>
        <v>200</v>
      </c>
      <c r="R76" s="33" t="str">
        <f t="shared" si="8"/>
        <v>B-2</v>
      </c>
      <c r="S76" s="35" t="str">
        <f t="shared" si="5"/>
        <v>II</v>
      </c>
      <c r="T76" s="37" t="str">
        <f t="shared" si="9"/>
        <v>No Aceptable o Aceptable Con Control Especifico</v>
      </c>
      <c r="U76" s="88"/>
      <c r="V76" s="23" t="str">
        <f>VLOOKUP(H76,Hoja1!A$2:G$445,6,0)</f>
        <v>MUERTE</v>
      </c>
      <c r="W76" s="20"/>
      <c r="X76" s="20"/>
      <c r="Y76" s="20"/>
      <c r="Z76" s="17" t="s">
        <v>1218</v>
      </c>
      <c r="AA76" s="22" t="str">
        <f>VLOOKUP(H76,Hoja1!A$2:G$445,7,0)</f>
        <v>ENTRENAMIENTO DE LA BRIGADA; DIVULGACIÓN DE PLAN DE EMERGENCIA</v>
      </c>
      <c r="AB76" s="20" t="s">
        <v>1217</v>
      </c>
      <c r="AC76" s="91"/>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75" thickBot="1">
      <c r="A77" s="110"/>
      <c r="B77" s="110"/>
      <c r="C77" s="107" t="s">
        <v>1223</v>
      </c>
      <c r="D77" s="108" t="s">
        <v>1240</v>
      </c>
      <c r="E77" s="109" t="s">
        <v>1029</v>
      </c>
      <c r="F77" s="109" t="s">
        <v>1205</v>
      </c>
      <c r="G77" s="65" t="str">
        <f>VLOOKUP(H77,Hoja1!A$1:G$445,2,0)</f>
        <v>Bacteria</v>
      </c>
      <c r="H77" s="50" t="s">
        <v>108</v>
      </c>
      <c r="I77" s="65" t="str">
        <f>VLOOKUP(H77,Hoja1!A$2:G$445,3,0)</f>
        <v>Infecciones producidas por Bacterianas</v>
      </c>
      <c r="J77" s="58"/>
      <c r="K77" s="65" t="str">
        <f>VLOOKUP(H77,Hoja1!A$2:G$445,4,0)</f>
        <v>Inspecciones planeadas e inspecciones no planeadas, procedimientos de programas de seguridad y salud en el trabajo</v>
      </c>
      <c r="L77" s="65" t="str">
        <f>VLOOKUP(H77,Hoja1!A$2:G$445,5,0)</f>
        <v>Programa de vacunación, bota pantalon, overol, guantes, tapabocas, mascarillas con filtos</v>
      </c>
      <c r="M77" s="58">
        <v>2</v>
      </c>
      <c r="N77" s="59">
        <v>3</v>
      </c>
      <c r="O77" s="59">
        <v>10</v>
      </c>
      <c r="P77" s="52">
        <f t="shared" si="6"/>
        <v>6</v>
      </c>
      <c r="Q77" s="52">
        <f t="shared" si="7"/>
        <v>60</v>
      </c>
      <c r="R77" s="60" t="str">
        <f t="shared" si="8"/>
        <v>M-6</v>
      </c>
      <c r="S77" s="61" t="str">
        <f t="shared" si="5"/>
        <v>III</v>
      </c>
      <c r="T77" s="62" t="str">
        <f t="shared" si="9"/>
        <v>Mejorable</v>
      </c>
      <c r="U77" s="82">
        <v>1</v>
      </c>
      <c r="V77" s="65" t="str">
        <f>VLOOKUP(H77,Hoja1!A$2:G$445,6,0)</f>
        <v xml:space="preserve">Enfermedades Infectocontagiosas
</v>
      </c>
      <c r="W77" s="63"/>
      <c r="X77" s="63"/>
      <c r="Y77" s="63"/>
      <c r="Z77" s="64"/>
      <c r="AA77" s="57" t="str">
        <f>VLOOKUP(H77,Hoja1!A$2:G$445,7,0)</f>
        <v xml:space="preserve">Riesgo Biológico, Autocuidado y/o Uso y manejo adecuado de E.P.P.
</v>
      </c>
      <c r="AB77" s="82" t="s">
        <v>1208</v>
      </c>
      <c r="AC77" s="124" t="s">
        <v>1219</v>
      </c>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51.75" thickBot="1">
      <c r="A78" s="110"/>
      <c r="B78" s="110"/>
      <c r="C78" s="107"/>
      <c r="D78" s="108"/>
      <c r="E78" s="109"/>
      <c r="F78" s="109"/>
      <c r="G78" s="65" t="str">
        <f>VLOOKUP(H78,Hoja1!A$1:G$445,2,0)</f>
        <v>Virus</v>
      </c>
      <c r="H78" s="50" t="s">
        <v>120</v>
      </c>
      <c r="I78" s="65" t="str">
        <f>VLOOKUP(H78,Hoja1!A$2:G$445,3,0)</f>
        <v>Infecciones Virales</v>
      </c>
      <c r="J78" s="58"/>
      <c r="K78" s="65" t="str">
        <f>VLOOKUP(H78,Hoja1!A$2:G$445,4,0)</f>
        <v>Inspecciones planeadas e inspecciones no planeadas, procedimientos de programas de seguridad y salud en el trabajo</v>
      </c>
      <c r="L78" s="65" t="str">
        <f>VLOOKUP(H78,Hoja1!A$2:G$445,5,0)</f>
        <v>Programa de vacunación, bota pantalon, overol, guantes, tapabocas, mascarillas con filtos</v>
      </c>
      <c r="M78" s="58">
        <v>2</v>
      </c>
      <c r="N78" s="59">
        <v>3</v>
      </c>
      <c r="O78" s="59">
        <v>10</v>
      </c>
      <c r="P78" s="52">
        <f t="shared" si="6"/>
        <v>6</v>
      </c>
      <c r="Q78" s="52">
        <f t="shared" si="7"/>
        <v>60</v>
      </c>
      <c r="R78" s="60" t="str">
        <f t="shared" si="8"/>
        <v>M-6</v>
      </c>
      <c r="S78" s="61" t="str">
        <f t="shared" si="5"/>
        <v>III</v>
      </c>
      <c r="T78" s="62" t="str">
        <f t="shared" si="9"/>
        <v>Mejorable</v>
      </c>
      <c r="U78" s="77"/>
      <c r="V78" s="65" t="str">
        <f>VLOOKUP(H78,Hoja1!A$2:G$445,6,0)</f>
        <v xml:space="preserve">Enfermedades Infectocontagiosas
</v>
      </c>
      <c r="W78" s="63"/>
      <c r="X78" s="63"/>
      <c r="Y78" s="63"/>
      <c r="Z78" s="64"/>
      <c r="AA78" s="57" t="str">
        <f>VLOOKUP(H78,Hoja1!A$2:G$445,7,0)</f>
        <v xml:space="preserve">Riesgo Biológico, Autocuidado y/o Uso y manejo adecuado de E.P.P.
</v>
      </c>
      <c r="AB78" s="78"/>
      <c r="AC78" s="80"/>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1.75" thickBot="1">
      <c r="A79" s="110"/>
      <c r="B79" s="110"/>
      <c r="C79" s="107"/>
      <c r="D79" s="108"/>
      <c r="E79" s="109"/>
      <c r="F79" s="109"/>
      <c r="G79" s="65" t="str">
        <f>VLOOKUP(H79,Hoja1!A$1:G$445,2,0)</f>
        <v>INFRAROJA, ULTRAVIOLETA, VISIBLE, RADIOFRECUENCIA, MICROONDAS, LASER</v>
      </c>
      <c r="H79" s="50" t="s">
        <v>67</v>
      </c>
      <c r="I79" s="65" t="str">
        <f>VLOOKUP(H79,Hoja1!A$2:G$445,3,0)</f>
        <v>CÁNCER, LESIONES DÉRMICAS Y OCULARES</v>
      </c>
      <c r="J79" s="58"/>
      <c r="K79" s="65" t="str">
        <f>VLOOKUP(H79,Hoja1!A$2:G$445,4,0)</f>
        <v>Inspecciones planeadas e inspecciones no planeadas, procedimientos de programas de seguridad y salud en el trabajo</v>
      </c>
      <c r="L79" s="65" t="str">
        <f>VLOOKUP(H79,Hoja1!A$2:G$445,5,0)</f>
        <v>PROGRAMA BLOQUEADOR SOLAR</v>
      </c>
      <c r="M79" s="58">
        <v>2</v>
      </c>
      <c r="N79" s="59">
        <v>3</v>
      </c>
      <c r="O79" s="59">
        <v>10</v>
      </c>
      <c r="P79" s="52">
        <f t="shared" si="6"/>
        <v>6</v>
      </c>
      <c r="Q79" s="52">
        <f t="shared" si="7"/>
        <v>60</v>
      </c>
      <c r="R79" s="60" t="str">
        <f t="shared" si="8"/>
        <v>M-6</v>
      </c>
      <c r="S79" s="61" t="str">
        <f t="shared" si="5"/>
        <v>III</v>
      </c>
      <c r="T79" s="62" t="str">
        <f t="shared" si="9"/>
        <v>Mejorable</v>
      </c>
      <c r="U79" s="77"/>
      <c r="V79" s="65" t="str">
        <f>VLOOKUP(H79,Hoja1!A$2:G$445,6,0)</f>
        <v>CÁNCER</v>
      </c>
      <c r="W79" s="63"/>
      <c r="X79" s="63"/>
      <c r="Y79" s="63"/>
      <c r="Z79" s="64"/>
      <c r="AA79" s="57" t="str">
        <f>VLOOKUP(H79,Hoja1!A$2:G$445,7,0)</f>
        <v>N/A</v>
      </c>
      <c r="AB79" s="63" t="s">
        <v>1210</v>
      </c>
      <c r="AC79" s="80"/>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3.25" customHeight="1" thickBot="1">
      <c r="A80" s="110"/>
      <c r="B80" s="110"/>
      <c r="C80" s="107"/>
      <c r="D80" s="108"/>
      <c r="E80" s="109"/>
      <c r="F80" s="109"/>
      <c r="G80" s="65" t="str">
        <f>VLOOKUP(H80,Hoja1!A$1:G$445,2,0)</f>
        <v>GASES Y VAPORES</v>
      </c>
      <c r="H80" s="50" t="s">
        <v>250</v>
      </c>
      <c r="I80" s="65" t="str">
        <f>VLOOKUP(H80,Hoja1!A$2:G$445,3,0)</f>
        <v xml:space="preserve"> LESIONES EN LA PIEL, IRRITACIÓN EN VÍAS  RESPIRATORIAS, MUERTE</v>
      </c>
      <c r="J80" s="58"/>
      <c r="K80" s="65" t="str">
        <f>VLOOKUP(H80,Hoja1!A$2:G$445,4,0)</f>
        <v>Inspecciones planeadas e inspecciones no planeadas, procedimientos de programas de seguridad y salud en el trabajo</v>
      </c>
      <c r="L80" s="65" t="str">
        <f>VLOOKUP(H80,Hoja1!A$2:G$445,5,0)</f>
        <v>EPP TAPABOCAS, CARETAS CON FILTROS</v>
      </c>
      <c r="M80" s="58">
        <v>2</v>
      </c>
      <c r="N80" s="59">
        <v>3</v>
      </c>
      <c r="O80" s="59">
        <v>10</v>
      </c>
      <c r="P80" s="52">
        <f t="shared" si="6"/>
        <v>6</v>
      </c>
      <c r="Q80" s="52">
        <f t="shared" si="7"/>
        <v>60</v>
      </c>
      <c r="R80" s="60" t="str">
        <f t="shared" si="8"/>
        <v>M-6</v>
      </c>
      <c r="S80" s="61" t="str">
        <f t="shared" si="5"/>
        <v>III</v>
      </c>
      <c r="T80" s="62" t="str">
        <f t="shared" si="9"/>
        <v>Mejorable</v>
      </c>
      <c r="U80" s="77"/>
      <c r="V80" s="65" t="str">
        <f>VLOOKUP(H80,Hoja1!A$2:G$445,6,0)</f>
        <v xml:space="preserve"> MUERTE</v>
      </c>
      <c r="W80" s="63"/>
      <c r="X80" s="63"/>
      <c r="Y80" s="63"/>
      <c r="Z80" s="64"/>
      <c r="AA80" s="57" t="str">
        <f>VLOOKUP(H80,Hoja1!A$2:G$445,7,0)</f>
        <v>USO Y MANEJO ADECUADO DE E.P.P.</v>
      </c>
      <c r="AB80" s="63" t="s">
        <v>1222</v>
      </c>
      <c r="AC80" s="80"/>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26.25" thickBot="1">
      <c r="A81" s="110"/>
      <c r="B81" s="110"/>
      <c r="C81" s="107"/>
      <c r="D81" s="108"/>
      <c r="E81" s="109"/>
      <c r="F81" s="109"/>
      <c r="G81" s="65" t="str">
        <f>VLOOKUP(H81,Hoja1!A$1:G$445,2,0)</f>
        <v>CONCENTRACIÓN EN ACTIVIDADES DE ALTO DESEMPEÑO MENTAL</v>
      </c>
      <c r="H81" s="50" t="s">
        <v>72</v>
      </c>
      <c r="I81" s="65" t="str">
        <f>VLOOKUP(H81,Hoja1!A$2:G$445,3,0)</f>
        <v>ESTRÉS, CEFALEA, IRRITABILIDAD</v>
      </c>
      <c r="J81" s="58"/>
      <c r="K81" s="65" t="str">
        <f>VLOOKUP(H81,Hoja1!A$2:G$445,4,0)</f>
        <v>N/A</v>
      </c>
      <c r="L81" s="65" t="str">
        <f>VLOOKUP(H81,Hoja1!A$2:G$445,5,0)</f>
        <v>PVE PSICOSOCIAL</v>
      </c>
      <c r="M81" s="58">
        <v>2</v>
      </c>
      <c r="N81" s="59">
        <v>3</v>
      </c>
      <c r="O81" s="59">
        <v>10</v>
      </c>
      <c r="P81" s="52">
        <f t="shared" si="6"/>
        <v>6</v>
      </c>
      <c r="Q81" s="52">
        <f t="shared" si="7"/>
        <v>60</v>
      </c>
      <c r="R81" s="60" t="str">
        <f t="shared" si="8"/>
        <v>M-6</v>
      </c>
      <c r="S81" s="61" t="str">
        <f t="shared" si="5"/>
        <v>III</v>
      </c>
      <c r="T81" s="62" t="str">
        <f t="shared" si="9"/>
        <v>Mejorable</v>
      </c>
      <c r="U81" s="77"/>
      <c r="V81" s="65" t="str">
        <f>VLOOKUP(H81,Hoja1!A$2:G$445,6,0)</f>
        <v>ESTRÉS</v>
      </c>
      <c r="W81" s="63"/>
      <c r="X81" s="63"/>
      <c r="Y81" s="63"/>
      <c r="Z81" s="64"/>
      <c r="AA81" s="57" t="str">
        <f>VLOOKUP(H81,Hoja1!A$2:G$445,7,0)</f>
        <v>N/A</v>
      </c>
      <c r="AB81" s="82" t="s">
        <v>1211</v>
      </c>
      <c r="AC81" s="80"/>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15.75" thickBot="1">
      <c r="A82" s="110"/>
      <c r="B82" s="110"/>
      <c r="C82" s="107"/>
      <c r="D82" s="108"/>
      <c r="E82" s="109"/>
      <c r="F82" s="109"/>
      <c r="G82" s="65" t="str">
        <f>VLOOKUP(H82,Hoja1!A$1:G$445,2,0)</f>
        <v>NATURALEZA DE LA TAREA</v>
      </c>
      <c r="H82" s="50" t="s">
        <v>76</v>
      </c>
      <c r="I82" s="65" t="str">
        <f>VLOOKUP(H82,Hoja1!A$2:G$445,3,0)</f>
        <v>ESTRÉS,  TRANSTORNOS DEL SUEÑO</v>
      </c>
      <c r="J82" s="58"/>
      <c r="K82" s="65" t="str">
        <f>VLOOKUP(H82,Hoja1!A$2:G$445,4,0)</f>
        <v>N/A</v>
      </c>
      <c r="L82" s="65" t="str">
        <f>VLOOKUP(H82,Hoja1!A$2:G$445,5,0)</f>
        <v>PVE PSICOSOCIAL</v>
      </c>
      <c r="M82" s="58">
        <v>2</v>
      </c>
      <c r="N82" s="59">
        <v>3</v>
      </c>
      <c r="O82" s="59">
        <v>10</v>
      </c>
      <c r="P82" s="52">
        <f t="shared" si="6"/>
        <v>6</v>
      </c>
      <c r="Q82" s="52">
        <f t="shared" si="7"/>
        <v>60</v>
      </c>
      <c r="R82" s="60" t="str">
        <f t="shared" si="8"/>
        <v>M-6</v>
      </c>
      <c r="S82" s="61" t="str">
        <f t="shared" si="5"/>
        <v>III</v>
      </c>
      <c r="T82" s="62" t="str">
        <f t="shared" si="9"/>
        <v>Mejorable</v>
      </c>
      <c r="U82" s="77"/>
      <c r="V82" s="65" t="str">
        <f>VLOOKUP(H82,Hoja1!A$2:G$445,6,0)</f>
        <v>ESTRÉS</v>
      </c>
      <c r="W82" s="63"/>
      <c r="X82" s="63"/>
      <c r="Y82" s="63"/>
      <c r="Z82" s="64"/>
      <c r="AA82" s="57" t="str">
        <f>VLOOKUP(H82,Hoja1!A$2:G$445,7,0)</f>
        <v>N/A</v>
      </c>
      <c r="AB82" s="77"/>
      <c r="AC82" s="80"/>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26.25" thickBot="1">
      <c r="A83" s="110"/>
      <c r="B83" s="110"/>
      <c r="C83" s="107"/>
      <c r="D83" s="108"/>
      <c r="E83" s="109"/>
      <c r="F83" s="109"/>
      <c r="G83" s="65" t="str">
        <f>VLOOKUP(H83,Hoja1!A$1:G$445,2,0)</f>
        <v xml:space="preserve"> ALTA CONCENTRACIÓN</v>
      </c>
      <c r="H83" s="50" t="s">
        <v>88</v>
      </c>
      <c r="I83" s="65" t="str">
        <f>VLOOKUP(H83,Hoja1!A$2:G$445,3,0)</f>
        <v>ESTRÉS, DEPRESIÓN, TRANSTORNOS DEL SUEÑO, AUSENCIA DE ATENCIÓN</v>
      </c>
      <c r="J83" s="58"/>
      <c r="K83" s="65" t="str">
        <f>VLOOKUP(H83,Hoja1!A$2:G$445,4,0)</f>
        <v>N/A</v>
      </c>
      <c r="L83" s="65" t="str">
        <f>VLOOKUP(H83,Hoja1!A$2:G$445,5,0)</f>
        <v>PVE PSICOSOCIAL</v>
      </c>
      <c r="M83" s="58">
        <v>2</v>
      </c>
      <c r="N83" s="59">
        <v>3</v>
      </c>
      <c r="O83" s="59">
        <v>10</v>
      </c>
      <c r="P83" s="52">
        <f t="shared" si="6"/>
        <v>6</v>
      </c>
      <c r="Q83" s="52">
        <f t="shared" si="7"/>
        <v>60</v>
      </c>
      <c r="R83" s="60" t="str">
        <f t="shared" si="8"/>
        <v>M-6</v>
      </c>
      <c r="S83" s="61" t="str">
        <f t="shared" si="5"/>
        <v>III</v>
      </c>
      <c r="T83" s="62" t="str">
        <f t="shared" si="9"/>
        <v>Mejorable</v>
      </c>
      <c r="U83" s="77"/>
      <c r="V83" s="65" t="str">
        <f>VLOOKUP(H83,Hoja1!A$2:G$445,6,0)</f>
        <v>ESTRÉS, ALTERACIÓN DEL SISTEMA NERVIOSO</v>
      </c>
      <c r="W83" s="63"/>
      <c r="X83" s="63"/>
      <c r="Y83" s="63"/>
      <c r="Z83" s="64"/>
      <c r="AA83" s="57" t="str">
        <f>VLOOKUP(H83,Hoja1!A$2:G$445,7,0)</f>
        <v>N/A</v>
      </c>
      <c r="AB83" s="78"/>
      <c r="AC83" s="80"/>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7.75" customHeight="1" thickBot="1">
      <c r="A84" s="110"/>
      <c r="B84" s="110"/>
      <c r="C84" s="107"/>
      <c r="D84" s="108"/>
      <c r="E84" s="109"/>
      <c r="F84" s="109"/>
      <c r="G84" s="65" t="str">
        <f>VLOOKUP(H84,Hoja1!A$1:G$445,2,0)</f>
        <v>Forzadas, Prolongadas</v>
      </c>
      <c r="H84" s="50" t="s">
        <v>40</v>
      </c>
      <c r="I84" s="65" t="str">
        <f>VLOOKUP(H84,Hoja1!A$2:G$445,3,0)</f>
        <v xml:space="preserve">Lesiones osteomusculares, lesiones osteoarticulares
</v>
      </c>
      <c r="J84" s="58"/>
      <c r="K84" s="65" t="str">
        <f>VLOOKUP(H84,Hoja1!A$2:G$445,4,0)</f>
        <v>Inspecciones planeadas e inspecciones no planeadas, procedimientos de programas de seguridad y salud en el trabajo</v>
      </c>
      <c r="L84" s="65" t="str">
        <f>VLOOKUP(H84,Hoja1!A$2:G$445,5,0)</f>
        <v>PVE Biomecánico, programa pausas activas, exámenes periódicos, recomendaciones, control de posturas</v>
      </c>
      <c r="M84" s="58">
        <v>2</v>
      </c>
      <c r="N84" s="59">
        <v>3</v>
      </c>
      <c r="O84" s="59">
        <v>25</v>
      </c>
      <c r="P84" s="52">
        <f t="shared" si="6"/>
        <v>6</v>
      </c>
      <c r="Q84" s="52">
        <f t="shared" si="7"/>
        <v>150</v>
      </c>
      <c r="R84" s="60" t="str">
        <f t="shared" si="8"/>
        <v>M-6</v>
      </c>
      <c r="S84" s="61" t="str">
        <f t="shared" si="5"/>
        <v>II</v>
      </c>
      <c r="T84" s="62" t="str">
        <f t="shared" si="9"/>
        <v>No Aceptable o Aceptable Con Control Especifico</v>
      </c>
      <c r="U84" s="77"/>
      <c r="V84" s="65" t="str">
        <f>VLOOKUP(H84,Hoja1!A$2:G$445,6,0)</f>
        <v>Enfermedades Osteomusculares</v>
      </c>
      <c r="W84" s="63"/>
      <c r="X84" s="63"/>
      <c r="Y84" s="63"/>
      <c r="Z84" s="64"/>
      <c r="AA84" s="57" t="str">
        <f>VLOOKUP(H84,Hoja1!A$2:G$445,7,0)</f>
        <v>Prevención en lesiones osteomusculares, líderes de pausas activas</v>
      </c>
      <c r="AB84" s="63" t="s">
        <v>1212</v>
      </c>
      <c r="AC84" s="80"/>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3.25" customHeight="1" thickBot="1">
      <c r="A85" s="110"/>
      <c r="B85" s="110"/>
      <c r="C85" s="107"/>
      <c r="D85" s="108"/>
      <c r="E85" s="109"/>
      <c r="F85" s="109"/>
      <c r="G85" s="65" t="str">
        <f>VLOOKUP(H85,Hoja1!A$1:G$445,2,0)</f>
        <v>Movimientos repetitivos, Miembros Superiores</v>
      </c>
      <c r="H85" s="50" t="s">
        <v>47</v>
      </c>
      <c r="I85" s="65" t="str">
        <f>VLOOKUP(H85,Hoja1!A$2:G$445,3,0)</f>
        <v>Lesiones Musculoesqueléticas</v>
      </c>
      <c r="J85" s="58"/>
      <c r="K85" s="65" t="str">
        <f>VLOOKUP(H85,Hoja1!A$2:G$445,4,0)</f>
        <v>N/A</v>
      </c>
      <c r="L85" s="65" t="str">
        <f>VLOOKUP(H85,Hoja1!A$2:G$445,5,0)</f>
        <v>PVE BIomécanico, programa pausas activas, examenes periódicos, recomendaicones, control de posturas</v>
      </c>
      <c r="M85" s="58">
        <v>2</v>
      </c>
      <c r="N85" s="59">
        <v>3</v>
      </c>
      <c r="O85" s="59">
        <v>25</v>
      </c>
      <c r="P85" s="52">
        <f t="shared" si="6"/>
        <v>6</v>
      </c>
      <c r="Q85" s="52">
        <f t="shared" si="7"/>
        <v>150</v>
      </c>
      <c r="R85" s="60" t="str">
        <f t="shared" si="8"/>
        <v>M-6</v>
      </c>
      <c r="S85" s="61" t="str">
        <f t="shared" si="5"/>
        <v>II</v>
      </c>
      <c r="T85" s="62" t="str">
        <f t="shared" si="9"/>
        <v>No Aceptable o Aceptable Con Control Especifico</v>
      </c>
      <c r="U85" s="77"/>
      <c r="V85" s="65" t="str">
        <f>VLOOKUP(H85,Hoja1!A$2:G$445,6,0)</f>
        <v>Enfermedades musculoesqueleticas</v>
      </c>
      <c r="W85" s="63"/>
      <c r="X85" s="63"/>
      <c r="Y85" s="63"/>
      <c r="Z85" s="64"/>
      <c r="AA85" s="57" t="str">
        <f>VLOOKUP(H85,Hoja1!A$2:G$445,7,0)</f>
        <v>Prevención en lesiones osteomusculares, líderes de pausas activas</v>
      </c>
      <c r="AB85" s="63" t="s">
        <v>1212</v>
      </c>
      <c r="AC85" s="80"/>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75" thickBot="1">
      <c r="A86" s="110"/>
      <c r="B86" s="110"/>
      <c r="C86" s="107"/>
      <c r="D86" s="108"/>
      <c r="E86" s="109"/>
      <c r="F86" s="109"/>
      <c r="G86" s="65" t="str">
        <f>VLOOKUP(H86,Hoja1!A$1:G$445,2,0)</f>
        <v>Atropellamiento, Envestir</v>
      </c>
      <c r="H86" s="50" t="s">
        <v>1187</v>
      </c>
      <c r="I86" s="65" t="str">
        <f>VLOOKUP(H86,Hoja1!A$2:G$445,3,0)</f>
        <v>Lesiones, pérdidas materiales, muerte</v>
      </c>
      <c r="J86" s="58"/>
      <c r="K86" s="65" t="str">
        <f>VLOOKUP(H86,Hoja1!A$2:G$445,4,0)</f>
        <v>Inspecciones planeadas e inspecciones no planeadas, procedimientos de programas de seguridad y salud en el trabajo</v>
      </c>
      <c r="L86" s="65" t="str">
        <f>VLOOKUP(H86,Hoja1!A$2:G$445,5,0)</f>
        <v>Programa de seguridad vial, señalización</v>
      </c>
      <c r="M86" s="58">
        <v>2</v>
      </c>
      <c r="N86" s="59">
        <v>3</v>
      </c>
      <c r="O86" s="59">
        <v>60</v>
      </c>
      <c r="P86" s="52">
        <f t="shared" si="6"/>
        <v>6</v>
      </c>
      <c r="Q86" s="52">
        <f t="shared" si="7"/>
        <v>360</v>
      </c>
      <c r="R86" s="60" t="str">
        <f t="shared" si="8"/>
        <v>M-6</v>
      </c>
      <c r="S86" s="61" t="str">
        <f aca="true" t="shared" si="10" ref="S86:S93">IF(Q86&lt;=20,"IV",IF(Q86&lt;=120,"III",IF(Q86&lt;=500,"II",IF(Q86&lt;=4000,"I"))))</f>
        <v>II</v>
      </c>
      <c r="T86" s="62" t="str">
        <f t="shared" si="9"/>
        <v>No Aceptable o Aceptable Con Control Especifico</v>
      </c>
      <c r="U86" s="77"/>
      <c r="V86" s="65" t="str">
        <f>VLOOKUP(H86,Hoja1!A$2:G$445,6,0)</f>
        <v>Muerte</v>
      </c>
      <c r="W86" s="63"/>
      <c r="X86" s="63"/>
      <c r="Y86" s="63"/>
      <c r="Z86" s="64"/>
      <c r="AA86" s="57" t="str">
        <f>VLOOKUP(H86,Hoja1!A$2:G$445,7,0)</f>
        <v>Seguridad vial y manejo defensivo, aseguramiento de áreas de trabajo</v>
      </c>
      <c r="AB86" s="63" t="s">
        <v>1214</v>
      </c>
      <c r="AC86" s="80"/>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64.5" thickBot="1">
      <c r="A87" s="110"/>
      <c r="B87" s="110"/>
      <c r="C87" s="107"/>
      <c r="D87" s="108"/>
      <c r="E87" s="109"/>
      <c r="F87" s="109"/>
      <c r="G87" s="65" t="str">
        <f>VLOOKUP(H87,Hoja1!A$1:G$445,2,0)</f>
        <v>Reparación de redes e instalaciones</v>
      </c>
      <c r="H87" s="50" t="s">
        <v>576</v>
      </c>
      <c r="I87" s="65" t="str">
        <f>VLOOKUP(H87,Hoja1!A$2:G$445,3,0)</f>
        <v>Atrapamiento, apastamiento, lesiones, fracturas, muerte</v>
      </c>
      <c r="J87" s="58"/>
      <c r="K87" s="65" t="str">
        <f>VLOOKUP(H87,Hoja1!A$2:G$445,4,0)</f>
        <v>Inspecciones planeadas e inspecciones no planeadas, procedimientos de programas de seguridad y salud en el trabajo</v>
      </c>
      <c r="L87" s="65" t="str">
        <f>VLOOKUP(H87,Hoja1!A$2:G$445,5,0)</f>
        <v>E.P.P. Colectivos entibados y cajas de entibados</v>
      </c>
      <c r="M87" s="58">
        <v>2</v>
      </c>
      <c r="N87" s="59">
        <v>2</v>
      </c>
      <c r="O87" s="59">
        <v>100</v>
      </c>
      <c r="P87" s="52">
        <f aca="true" t="shared" si="11" ref="P87:P93">M87*N87</f>
        <v>4</v>
      </c>
      <c r="Q87" s="52">
        <f aca="true" t="shared" si="12" ref="Q87:Q93">O87*P87</f>
        <v>400</v>
      </c>
      <c r="R87" s="60" t="str">
        <f aca="true" t="shared" si="13" ref="R87:R93">IF(P87=40,"MA-40",IF(P87=30,"MA-30",IF(P87=20,"A-20",IF(P87=10,"A-10",IF(P87=24,"MA-24",IF(P87=18,"A-18",IF(P87=12,"A-12",IF(P87=6,"M-6",IF(P87=8,"M-8",IF(P87=6,"M-6",IF(P87=4,"B-4",IF(P87=2,"B-2",))))))))))))</f>
        <v>B-4</v>
      </c>
      <c r="S87" s="61" t="str">
        <f t="shared" si="10"/>
        <v>II</v>
      </c>
      <c r="T87" s="62" t="str">
        <f aca="true" t="shared" si="14" ref="T87:T93">IF(S87=0,"",IF(S87="IV","Aceptable",IF(S87="III","Mejorable",IF(S87="II","No Aceptable o Aceptable Con Control Especifico",IF(S87="I","No Aceptable","")))))</f>
        <v>No Aceptable o Aceptable Con Control Especifico</v>
      </c>
      <c r="U87" s="77"/>
      <c r="V87" s="65" t="str">
        <f>VLOOKUP(H87,Hoja1!A$2:G$445,6,0)</f>
        <v>Muerte</v>
      </c>
      <c r="W87" s="63"/>
      <c r="X87" s="63"/>
      <c r="Y87" s="63"/>
      <c r="Z87" s="64"/>
      <c r="AA87" s="57" t="str">
        <f>VLOOKUP(H87,Hoja1!A$2:G$445,7,0)</f>
        <v>Prevención en riesgo en excavaciones y manejo de entibados, prevención en roturas de redes de gas antural, diligenciamieto de permisos de trabajo, uso y manejo adecuado de E.P.P.</v>
      </c>
      <c r="AB87" s="63" t="s">
        <v>1236</v>
      </c>
      <c r="AC87" s="80"/>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41.25" thickBot="1">
      <c r="A88" s="110"/>
      <c r="B88" s="110"/>
      <c r="C88" s="107"/>
      <c r="D88" s="108"/>
      <c r="E88" s="109"/>
      <c r="F88" s="109"/>
      <c r="G88" s="65" t="str">
        <f>VLOOKUP(H88,Hoja1!A$1:G$445,2,0)</f>
        <v>Superficies de trabajo irregulares o deslizantes</v>
      </c>
      <c r="H88" s="50" t="s">
        <v>597</v>
      </c>
      <c r="I88" s="65" t="str">
        <f>VLOOKUP(H88,Hoja1!A$2:G$445,3,0)</f>
        <v>Caidas del mismo nivel, fracturas, golpe con objetos, caídas de objetos, obstrucción de rutas de evacuación</v>
      </c>
      <c r="J88" s="58"/>
      <c r="K88" s="65" t="str">
        <f>VLOOKUP(H88,Hoja1!A$2:G$445,4,0)</f>
        <v>N/A</v>
      </c>
      <c r="L88" s="65" t="str">
        <f>VLOOKUP(H88,Hoja1!A$2:G$445,5,0)</f>
        <v>N/A</v>
      </c>
      <c r="M88" s="58">
        <v>2</v>
      </c>
      <c r="N88" s="59">
        <v>3</v>
      </c>
      <c r="O88" s="59">
        <v>25</v>
      </c>
      <c r="P88" s="52">
        <f t="shared" si="11"/>
        <v>6</v>
      </c>
      <c r="Q88" s="52">
        <f t="shared" si="12"/>
        <v>150</v>
      </c>
      <c r="R88" s="60" t="str">
        <f t="shared" si="13"/>
        <v>M-6</v>
      </c>
      <c r="S88" s="61" t="str">
        <f t="shared" si="10"/>
        <v>II</v>
      </c>
      <c r="T88" s="62" t="str">
        <f t="shared" si="14"/>
        <v>No Aceptable o Aceptable Con Control Especifico</v>
      </c>
      <c r="U88" s="77"/>
      <c r="V88" s="65" t="str">
        <f>VLOOKUP(H88,Hoja1!A$2:G$445,6,0)</f>
        <v>Caídas de distinto nivel</v>
      </c>
      <c r="W88" s="63"/>
      <c r="X88" s="63"/>
      <c r="Y88" s="63"/>
      <c r="Z88" s="64"/>
      <c r="AA88" s="57" t="str">
        <f>VLOOKUP(H88,Hoja1!A$2:G$445,7,0)</f>
        <v>Pautas Básicas en orden y aseo en el lugar de trabajo, actos y condiciones inseguras</v>
      </c>
      <c r="AB88" s="63" t="s">
        <v>1215</v>
      </c>
      <c r="AC88" s="80"/>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64.5" thickBot="1">
      <c r="A89" s="110"/>
      <c r="B89" s="110"/>
      <c r="C89" s="107"/>
      <c r="D89" s="108"/>
      <c r="E89" s="109"/>
      <c r="F89" s="109"/>
      <c r="G89" s="65" t="str">
        <f>VLOOKUP(H89,Hoja1!A$1:G$445,2,0)</f>
        <v>Herramientas Manuales</v>
      </c>
      <c r="H89" s="50" t="s">
        <v>606</v>
      </c>
      <c r="I89" s="65" t="str">
        <f>VLOOKUP(H89,Hoja1!A$2:G$445,3,0)</f>
        <v>Quemaduras, contusiones y lesiones</v>
      </c>
      <c r="J89" s="58"/>
      <c r="K89" s="65" t="str">
        <f>VLOOKUP(H89,Hoja1!A$2:G$445,4,0)</f>
        <v>Inspecciones planeadas e inspecciones no planeadas, procedimientos de programas de seguridad y salud en el trabajo</v>
      </c>
      <c r="L89" s="65" t="str">
        <f>VLOOKUP(H89,Hoja1!A$2:G$445,5,0)</f>
        <v>E.P.P.</v>
      </c>
      <c r="M89" s="58">
        <v>2</v>
      </c>
      <c r="N89" s="59">
        <v>3</v>
      </c>
      <c r="O89" s="59">
        <v>25</v>
      </c>
      <c r="P89" s="52">
        <f t="shared" si="11"/>
        <v>6</v>
      </c>
      <c r="Q89" s="52">
        <f t="shared" si="12"/>
        <v>150</v>
      </c>
      <c r="R89" s="60" t="str">
        <f t="shared" si="13"/>
        <v>M-6</v>
      </c>
      <c r="S89" s="61" t="str">
        <f t="shared" si="10"/>
        <v>II</v>
      </c>
      <c r="T89" s="62" t="str">
        <f t="shared" si="14"/>
        <v>No Aceptable o Aceptable Con Control Especifico</v>
      </c>
      <c r="U89" s="77"/>
      <c r="V89" s="65" t="str">
        <f>VLOOKUP(H89,Hoja1!A$2:G$445,6,0)</f>
        <v>Amputación</v>
      </c>
      <c r="W89" s="63"/>
      <c r="X89" s="63"/>
      <c r="Y89" s="63"/>
      <c r="Z89" s="64"/>
      <c r="AA89" s="57" t="str">
        <f>VLOOKUP(H89,Hoja1!A$2:G$445,7,0)</f>
        <v xml:space="preserve">
Uso y manejo adecuado de E.P.P., uso y manejo adecuado de herramientas manuales y/o máqinas y equipos</v>
      </c>
      <c r="AB89" s="63" t="s">
        <v>1237</v>
      </c>
      <c r="AC89" s="80"/>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64.5" thickBot="1">
      <c r="A90" s="110"/>
      <c r="B90" s="110"/>
      <c r="C90" s="107"/>
      <c r="D90" s="108"/>
      <c r="E90" s="109"/>
      <c r="F90" s="109"/>
      <c r="G90" s="65" t="str">
        <f>VLOOKUP(H90,Hoja1!A$1:G$445,2,0)</f>
        <v>Atraco, golpiza, atentados y secuestrados</v>
      </c>
      <c r="H90" s="50" t="s">
        <v>57</v>
      </c>
      <c r="I90" s="65" t="str">
        <f>VLOOKUP(H90,Hoja1!A$2:G$445,3,0)</f>
        <v>Estrés, golpes, Secuestros</v>
      </c>
      <c r="J90" s="58"/>
      <c r="K90" s="65" t="str">
        <f>VLOOKUP(H90,Hoja1!A$2:G$445,4,0)</f>
        <v>Inspecciones planeadas e inspecciones no planeadas, procedimientos de programas de seguridad y salud en el trabajo</v>
      </c>
      <c r="L90" s="65" t="str">
        <f>VLOOKUP(H90,Hoja1!A$2:G$445,5,0)</f>
        <v xml:space="preserve">Uniformes Corporativos, Caquetas corporativas, Carnetización
</v>
      </c>
      <c r="M90" s="58">
        <v>2</v>
      </c>
      <c r="N90" s="59">
        <v>3</v>
      </c>
      <c r="O90" s="59">
        <v>60</v>
      </c>
      <c r="P90" s="52">
        <f t="shared" si="11"/>
        <v>6</v>
      </c>
      <c r="Q90" s="52">
        <f t="shared" si="12"/>
        <v>360</v>
      </c>
      <c r="R90" s="60" t="str">
        <f t="shared" si="13"/>
        <v>M-6</v>
      </c>
      <c r="S90" s="61" t="str">
        <f t="shared" si="10"/>
        <v>II</v>
      </c>
      <c r="T90" s="62" t="str">
        <f t="shared" si="14"/>
        <v>No Aceptable o Aceptable Con Control Especifico</v>
      </c>
      <c r="U90" s="77"/>
      <c r="V90" s="65" t="str">
        <f>VLOOKUP(H90,Hoja1!A$2:G$445,6,0)</f>
        <v>Secuestros</v>
      </c>
      <c r="W90" s="63"/>
      <c r="X90" s="63"/>
      <c r="Y90" s="63"/>
      <c r="Z90" s="64"/>
      <c r="AA90" s="57" t="str">
        <f>VLOOKUP(H90,Hoja1!A$2:G$445,7,0)</f>
        <v>N/A</v>
      </c>
      <c r="AB90" s="63" t="s">
        <v>1216</v>
      </c>
      <c r="AC90" s="80"/>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64.5" thickBot="1">
      <c r="A91" s="110"/>
      <c r="B91" s="110"/>
      <c r="C91" s="107"/>
      <c r="D91" s="108"/>
      <c r="E91" s="109"/>
      <c r="F91" s="109"/>
      <c r="G91" s="65" t="str">
        <f>VLOOKUP(H91,Hoja1!A$1:G$445,2,0)</f>
        <v>Ingreso a pozos, Red de acueducto o excavaciones</v>
      </c>
      <c r="H91" s="50" t="s">
        <v>571</v>
      </c>
      <c r="I91" s="65" t="str">
        <f>VLOOKUP(H91,Hoja1!A$2:G$445,3,0)</f>
        <v>Intoxicación, asfixicia, daños vías resiratorias, muerte</v>
      </c>
      <c r="J91" s="58"/>
      <c r="K91" s="65" t="str">
        <f>VLOOKUP(H91,Hoja1!A$2:G$445,4,0)</f>
        <v>Inspecciones planeadas e inspecciones no planeadas, procedimientos de programas de seguridad y salud en el trabajo</v>
      </c>
      <c r="L91" s="65" t="str">
        <f>VLOOKUP(H91,Hoja1!A$2:G$445,5,0)</f>
        <v>E.P.P. Colectivos, Tripoide</v>
      </c>
      <c r="M91" s="58">
        <v>2</v>
      </c>
      <c r="N91" s="59">
        <v>2</v>
      </c>
      <c r="O91" s="59">
        <v>100</v>
      </c>
      <c r="P91" s="52">
        <f t="shared" si="11"/>
        <v>4</v>
      </c>
      <c r="Q91" s="52">
        <f t="shared" si="12"/>
        <v>400</v>
      </c>
      <c r="R91" s="60" t="str">
        <f t="shared" si="13"/>
        <v>B-4</v>
      </c>
      <c r="S91" s="61" t="str">
        <f t="shared" si="10"/>
        <v>II</v>
      </c>
      <c r="T91" s="62" t="str">
        <f t="shared" si="14"/>
        <v>No Aceptable o Aceptable Con Control Especifico</v>
      </c>
      <c r="U91" s="77"/>
      <c r="V91" s="65" t="str">
        <f>VLOOKUP(H91,Hoja1!A$2:G$445,6,0)</f>
        <v>Muerte</v>
      </c>
      <c r="W91" s="63"/>
      <c r="X91" s="63"/>
      <c r="Y91" s="63"/>
      <c r="Z91" s="64"/>
      <c r="AA91" s="57" t="str">
        <f>VLOOKUP(H91,Hoja1!A$2:G$445,7,0)</f>
        <v>Trabajo seguro en espacios confinados y manejo de medidores de gases, diligenciamiento de permisos de trabajos, uso y manejo adecuado de E.P.P.</v>
      </c>
      <c r="AB91" s="63" t="s">
        <v>1238</v>
      </c>
      <c r="AC91" s="80"/>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90" thickBot="1">
      <c r="A92" s="110"/>
      <c r="B92" s="110"/>
      <c r="C92" s="107"/>
      <c r="D92" s="108"/>
      <c r="E92" s="109"/>
      <c r="F92" s="109"/>
      <c r="G92" s="65" t="str">
        <f>VLOOKUP(H92,Hoja1!A$1:G$445,2,0)</f>
        <v>MANTENIMIENTO DE PUENTE GRUAS, LIMPIEZA DE CANALES, MANTENIMIENTO DE INSTALACIONES LOCATIVAS, MANTENIMIENTO Y REPARACIÓN DE POZOS</v>
      </c>
      <c r="H92" s="50" t="s">
        <v>624</v>
      </c>
      <c r="I92" s="65" t="str">
        <f>VLOOKUP(H92,Hoja1!A$2:G$445,3,0)</f>
        <v>LESIONES, FRACTURAS, MUERTE</v>
      </c>
      <c r="J92" s="58"/>
      <c r="K92" s="65" t="str">
        <f>VLOOKUP(H92,Hoja1!A$2:G$445,4,0)</f>
        <v>Inspecciones planeadas e inspecciones no planeadas, procedimientos de programas de seguridad y salud en el trabajo</v>
      </c>
      <c r="L92" s="65" t="str">
        <f>VLOOKUP(H92,Hoja1!A$2:G$445,5,0)</f>
        <v>EPP</v>
      </c>
      <c r="M92" s="58">
        <v>2</v>
      </c>
      <c r="N92" s="59">
        <v>3</v>
      </c>
      <c r="O92" s="59">
        <v>60</v>
      </c>
      <c r="P92" s="52">
        <f t="shared" si="11"/>
        <v>6</v>
      </c>
      <c r="Q92" s="52">
        <f t="shared" si="12"/>
        <v>360</v>
      </c>
      <c r="R92" s="60" t="str">
        <f t="shared" si="13"/>
        <v>M-6</v>
      </c>
      <c r="S92" s="61" t="str">
        <f t="shared" si="10"/>
        <v>II</v>
      </c>
      <c r="T92" s="62" t="str">
        <f t="shared" si="14"/>
        <v>No Aceptable o Aceptable Con Control Especifico</v>
      </c>
      <c r="U92" s="77"/>
      <c r="V92" s="65" t="str">
        <f>VLOOKUP(H92,Hoja1!A$2:G$445,6,0)</f>
        <v>MUERTE</v>
      </c>
      <c r="W92" s="63"/>
      <c r="X92" s="63"/>
      <c r="Y92" s="63"/>
      <c r="Z92" s="64"/>
      <c r="AA92" s="57" t="str">
        <f>VLOOKUP(H92,Hoja1!A$2:G$445,7,0)</f>
        <v>CERTIFICACIÓN Y/O ENTRENAMIENTO EN TRABAJO SEGURO EN ALTURAS; DILGENCIAMIENTO DE PERMISO DE TRABAJO; USO Y MANEJO ADECUADO DE E.P.P.; ARME Y DESARME DE ANDAMIOS</v>
      </c>
      <c r="AB92" s="63" t="s">
        <v>1239</v>
      </c>
      <c r="AC92" s="80"/>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51.75" thickBot="1">
      <c r="A93" s="110"/>
      <c r="B93" s="110"/>
      <c r="C93" s="107"/>
      <c r="D93" s="108"/>
      <c r="E93" s="109"/>
      <c r="F93" s="109"/>
      <c r="G93" s="65" t="str">
        <f>VLOOKUP(H93,Hoja1!A$1:G$445,2,0)</f>
        <v>SISMOS, INCENDIOS, INUNDACIONES, TERREMOTOS, VENDAVALES, DERRUMBE</v>
      </c>
      <c r="H93" s="50" t="s">
        <v>62</v>
      </c>
      <c r="I93" s="65" t="str">
        <f>VLOOKUP(H93,Hoja1!A$2:G$445,3,0)</f>
        <v>SISMOS, INCENDIOS, INUNDACIONES, TERREMOTOS, VENDAVALES</v>
      </c>
      <c r="J93" s="58"/>
      <c r="K93" s="65" t="str">
        <f>VLOOKUP(H93,Hoja1!A$2:G$445,4,0)</f>
        <v>Inspecciones planeadas e inspecciones no planeadas, procedimientos de programas de seguridad y salud en el trabajo</v>
      </c>
      <c r="L93" s="65" t="str">
        <f>VLOOKUP(H93,Hoja1!A$2:G$445,5,0)</f>
        <v>BRIGADAS DE EMERGENCIAS</v>
      </c>
      <c r="M93" s="58">
        <v>2</v>
      </c>
      <c r="N93" s="59">
        <v>1</v>
      </c>
      <c r="O93" s="59">
        <v>100</v>
      </c>
      <c r="P93" s="52">
        <f t="shared" si="11"/>
        <v>2</v>
      </c>
      <c r="Q93" s="52">
        <f t="shared" si="12"/>
        <v>200</v>
      </c>
      <c r="R93" s="60" t="str">
        <f t="shared" si="13"/>
        <v>B-2</v>
      </c>
      <c r="S93" s="61" t="str">
        <f t="shared" si="10"/>
        <v>II</v>
      </c>
      <c r="T93" s="62" t="str">
        <f t="shared" si="14"/>
        <v>No Aceptable o Aceptable Con Control Especifico</v>
      </c>
      <c r="U93" s="78"/>
      <c r="V93" s="65" t="str">
        <f>VLOOKUP(H93,Hoja1!A$2:G$445,6,0)</f>
        <v>MUERTE</v>
      </c>
      <c r="W93" s="63"/>
      <c r="X93" s="63"/>
      <c r="Y93" s="63"/>
      <c r="Z93" s="64" t="s">
        <v>1218</v>
      </c>
      <c r="AA93" s="57" t="str">
        <f>VLOOKUP(H93,Hoja1!A$2:G$445,7,0)</f>
        <v>ENTRENAMIENTO DE LA BRIGADA; DIVULGACIÓN DE PLAN DE EMERGENCIA</v>
      </c>
      <c r="AB93" s="63" t="s">
        <v>1217</v>
      </c>
      <c r="AC93" s="81"/>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sheetData>
  <mergeCells count="74">
    <mergeCell ref="E5:G5"/>
    <mergeCell ref="C2:D2"/>
    <mergeCell ref="E2:I2"/>
    <mergeCell ref="E3:I3"/>
    <mergeCell ref="C4:D4"/>
    <mergeCell ref="E4:I4"/>
    <mergeCell ref="J8:L9"/>
    <mergeCell ref="C11:C21"/>
    <mergeCell ref="D11:D21"/>
    <mergeCell ref="E11:E21"/>
    <mergeCell ref="F11:F21"/>
    <mergeCell ref="A8:A10"/>
    <mergeCell ref="B8:B10"/>
    <mergeCell ref="C8:F9"/>
    <mergeCell ref="G8:H9"/>
    <mergeCell ref="I8:I10"/>
    <mergeCell ref="U11:U21"/>
    <mergeCell ref="AB11:AB12"/>
    <mergeCell ref="AC11:AC21"/>
    <mergeCell ref="AB14:AB15"/>
    <mergeCell ref="M8:S9"/>
    <mergeCell ref="T8:T9"/>
    <mergeCell ref="U8:V9"/>
    <mergeCell ref="W8:AC9"/>
    <mergeCell ref="B11:B93"/>
    <mergeCell ref="A11:A93"/>
    <mergeCell ref="F22:F29"/>
    <mergeCell ref="E22:E29"/>
    <mergeCell ref="D22:D29"/>
    <mergeCell ref="C22:C29"/>
    <mergeCell ref="E30:E40"/>
    <mergeCell ref="D30:D40"/>
    <mergeCell ref="C30:C40"/>
    <mergeCell ref="F41:F51"/>
    <mergeCell ref="E41:E51"/>
    <mergeCell ref="D41:D51"/>
    <mergeCell ref="C41:C51"/>
    <mergeCell ref="E52:E59"/>
    <mergeCell ref="D52:D59"/>
    <mergeCell ref="U22:U29"/>
    <mergeCell ref="AB22:AB23"/>
    <mergeCell ref="AC22:AC29"/>
    <mergeCell ref="AB24:AB25"/>
    <mergeCell ref="F30:F40"/>
    <mergeCell ref="U30:U40"/>
    <mergeCell ref="AB30:AB31"/>
    <mergeCell ref="AC30:AC40"/>
    <mergeCell ref="AB33:AB34"/>
    <mergeCell ref="AB52:AB53"/>
    <mergeCell ref="AC52:AC59"/>
    <mergeCell ref="AB54:AB55"/>
    <mergeCell ref="U41:U51"/>
    <mergeCell ref="AB41:AB42"/>
    <mergeCell ref="AC41:AC51"/>
    <mergeCell ref="AB44:AB45"/>
    <mergeCell ref="D60:D76"/>
    <mergeCell ref="C60:C76"/>
    <mergeCell ref="U60:U76"/>
    <mergeCell ref="C52:C59"/>
    <mergeCell ref="U52:U59"/>
    <mergeCell ref="F52:F59"/>
    <mergeCell ref="AB60:AB61"/>
    <mergeCell ref="AC60:AC76"/>
    <mergeCell ref="AB64:AB66"/>
    <mergeCell ref="F77:F93"/>
    <mergeCell ref="E77:E93"/>
    <mergeCell ref="F60:F76"/>
    <mergeCell ref="E60:E76"/>
    <mergeCell ref="D77:D93"/>
    <mergeCell ref="C77:C93"/>
    <mergeCell ref="U77:U93"/>
    <mergeCell ref="AB77:AB78"/>
    <mergeCell ref="AC77:AC93"/>
    <mergeCell ref="AB81:AB83"/>
  </mergeCells>
  <conditionalFormatting sqref="T1:T10 T94:T1048576">
    <cfRule type="containsText" priority="27" dxfId="32" operator="containsText" text="No Aceptable o Aceptable con Control Especifico">
      <formula>NOT(ISERROR(SEARCH("No Aceptable o Aceptable con Control Especifico",T1)))</formula>
    </cfRule>
    <cfRule type="containsText" priority="28" dxfId="34" operator="containsText" text="No Aceptable">
      <formula>NOT(ISERROR(SEARCH("No Aceptable",T1)))</formula>
    </cfRule>
    <cfRule type="containsText" priority="29" dxfId="33" operator="containsText" text="No Aceptable o Aceptable con Control Especifico">
      <formula>NOT(ISERROR(SEARCH("No Aceptable o Aceptable con Control Especifico",T1)))</formula>
    </cfRule>
  </conditionalFormatting>
  <conditionalFormatting sqref="S1:S10 S94:S1048576">
    <cfRule type="cellIs" priority="26" dxfId="32" operator="equal">
      <formula>"II"</formula>
    </cfRule>
  </conditionalFormatting>
  <conditionalFormatting sqref="S22:S93">
    <cfRule type="cellIs" priority="22" dxfId="8" operator="equal" stopIfTrue="1">
      <formula>"IV"</formula>
    </cfRule>
    <cfRule type="cellIs" priority="23" dxfId="7" operator="equal" stopIfTrue="1">
      <formula>"III"</formula>
    </cfRule>
    <cfRule type="cellIs" priority="24" dxfId="6" operator="equal" stopIfTrue="1">
      <formula>"II"</formula>
    </cfRule>
    <cfRule type="cellIs" priority="25" dxfId="4" operator="equal" stopIfTrue="1">
      <formula>"I"</formula>
    </cfRule>
  </conditionalFormatting>
  <conditionalFormatting sqref="T22:T93">
    <cfRule type="cellIs" priority="20" dxfId="4" operator="equal" stopIfTrue="1">
      <formula>"No Aceptable"</formula>
    </cfRule>
    <cfRule type="cellIs" priority="21" dxfId="3" operator="equal" stopIfTrue="1">
      <formula>"Aceptable"</formula>
    </cfRule>
  </conditionalFormatting>
  <conditionalFormatting sqref="T22:T93">
    <cfRule type="cellIs" priority="19" dxfId="2" operator="equal" stopIfTrue="1">
      <formula>"No Aceptable o Aceptable Con Control Especifico"</formula>
    </cfRule>
  </conditionalFormatting>
  <conditionalFormatting sqref="T22:T93">
    <cfRule type="containsText" priority="18" dxfId="0" operator="containsText" stopIfTrue="1" text="Mejorable">
      <formula>NOT(ISERROR(SEARCH("Mejorable",T22)))</formula>
    </cfRule>
  </conditionalFormatting>
  <conditionalFormatting sqref="O11:O21">
    <cfRule type="cellIs" priority="17" operator="equal" stopIfTrue="1">
      <formula>"10, 25, 50, 100"</formula>
    </cfRule>
  </conditionalFormatting>
  <conditionalFormatting sqref="S11:S21">
    <cfRule type="cellIs" priority="13" dxfId="8" operator="equal" stopIfTrue="1">
      <formula>"IV"</formula>
    </cfRule>
    <cfRule type="cellIs" priority="14" dxfId="7" operator="equal" stopIfTrue="1">
      <formula>"III"</formula>
    </cfRule>
    <cfRule type="cellIs" priority="15" dxfId="6" operator="equal" stopIfTrue="1">
      <formula>"II"</formula>
    </cfRule>
    <cfRule type="cellIs" priority="16" dxfId="4" operator="equal" stopIfTrue="1">
      <formula>"I"</formula>
    </cfRule>
  </conditionalFormatting>
  <conditionalFormatting sqref="T11:T21">
    <cfRule type="cellIs" priority="11" dxfId="4" operator="equal" stopIfTrue="1">
      <formula>"No Aceptable"</formula>
    </cfRule>
    <cfRule type="cellIs" priority="12" dxfId="3" operator="equal" stopIfTrue="1">
      <formula>"Aceptable"</formula>
    </cfRule>
  </conditionalFormatting>
  <conditionalFormatting sqref="T11:T21">
    <cfRule type="cellIs" priority="10" dxfId="2" operator="equal" stopIfTrue="1">
      <formula>"No Aceptable o Aceptable Con Control Especifico"</formula>
    </cfRule>
  </conditionalFormatting>
  <conditionalFormatting sqref="O22:O29">
    <cfRule type="cellIs" priority="8" operator="equal" stopIfTrue="1">
      <formula>"10, 25, 50, 100"</formula>
    </cfRule>
  </conditionalFormatting>
  <conditionalFormatting sqref="O30:O40">
    <cfRule type="cellIs" priority="7" operator="equal" stopIfTrue="1">
      <formula>"10, 25, 50, 100"</formula>
    </cfRule>
  </conditionalFormatting>
  <conditionalFormatting sqref="O41:O51">
    <cfRule type="cellIs" priority="6" operator="equal" stopIfTrue="1">
      <formula>"10, 25, 50, 100"</formula>
    </cfRule>
  </conditionalFormatting>
  <conditionalFormatting sqref="O52:O59">
    <cfRule type="cellIs" priority="5" operator="equal" stopIfTrue="1">
      <formula>"10, 25, 50, 100"</formula>
    </cfRule>
  </conditionalFormatting>
  <conditionalFormatting sqref="O60:O62 O64:O76">
    <cfRule type="cellIs" priority="4" operator="equal" stopIfTrue="1">
      <formula>"10, 25, 50, 100"</formula>
    </cfRule>
  </conditionalFormatting>
  <conditionalFormatting sqref="O63">
    <cfRule type="cellIs" priority="3" operator="equal" stopIfTrue="1">
      <formula>"10, 25, 50, 100"</formula>
    </cfRule>
  </conditionalFormatting>
  <conditionalFormatting sqref="O77:O79 O81:O93">
    <cfRule type="cellIs" priority="2" operator="equal" stopIfTrue="1">
      <formula>"10, 25, 50, 100"</formula>
    </cfRule>
  </conditionalFormatting>
  <conditionalFormatting sqref="O80">
    <cfRule type="cellIs" priority="1" operator="equal" stopIfTrue="1">
      <formula>"10, 25, 50, 100"</formula>
    </cfRule>
  </conditionalFormatting>
  <conditionalFormatting sqref="T11:T21">
    <cfRule type="containsText" priority="9" dxfId="0" operator="containsText" stopIfTrue="1" text="Mejorable">
      <formula>NOT(ISERROR(SEARCH("Mejorable",medidores!T11)))</formula>
    </cfRule>
  </conditionalFormatting>
  <dataValidations count="5">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93">
      <formula1>10</formula1>
      <formula2>100</formula2>
    </dataValidation>
    <dataValidation type="whole" allowBlank="1" showInputMessage="1" showErrorMessage="1" prompt="1 Esporadica (EE)_x000a_2 Ocasional (EO)_x000a_3 Frecuente (EF)_x000a_4 continua (EC)" sqref="N11:N93">
      <formula1>1</formula1>
      <formula2>4</formula2>
    </dataValidation>
    <dataValidation type="list" allowBlank="1" showInputMessage="1" showErrorMessage="1" sqref="E11 E22 E30 E41 E52 E60 E77">
      <formula1>Hoja2!$A$2:$A$82</formula1>
    </dataValidation>
    <dataValidation type="list" allowBlank="1" showInputMessage="1" showErrorMessage="1" sqref="H11:H59">
      <formula1>Hoja1!$A$2:$A$445</formula1>
    </dataValidation>
    <dataValidation type="list" allowBlank="1" showInputMessage="1" showErrorMessage="1" sqref="H60:H93">
      <formula1>[4]Hoja1!#REF!</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5"/>
  <sheetViews>
    <sheetView showGridLines="0" zoomScale="80" zoomScaleNormal="80" workbookViewId="0" topLeftCell="A1">
      <selection activeCell="Q93" sqref="Q9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3"/>
      <c r="D2" s="113"/>
      <c r="E2" s="95" t="s">
        <v>1243</v>
      </c>
      <c r="F2" s="96"/>
      <c r="G2" s="96"/>
      <c r="H2" s="96"/>
      <c r="I2" s="97"/>
      <c r="J2" s="9"/>
      <c r="K2" s="9"/>
      <c r="L2" s="9"/>
      <c r="M2" s="8"/>
      <c r="N2" s="8"/>
      <c r="O2" s="8"/>
      <c r="P2" s="8"/>
      <c r="Q2" s="8"/>
      <c r="R2" s="8"/>
      <c r="S2" s="8"/>
      <c r="T2" s="8"/>
      <c r="U2" s="9"/>
      <c r="V2" s="8"/>
      <c r="W2" s="8"/>
      <c r="X2" s="8"/>
      <c r="Y2" s="8"/>
      <c r="Z2" s="8"/>
      <c r="AA2" s="10"/>
    </row>
    <row r="3" spans="1:27" s="6" customFormat="1" ht="15" customHeight="1">
      <c r="A3" s="5"/>
      <c r="C3" s="11"/>
      <c r="D3" s="8"/>
      <c r="E3" s="98" t="s">
        <v>1193</v>
      </c>
      <c r="F3" s="99"/>
      <c r="G3" s="99"/>
      <c r="H3" s="99"/>
      <c r="I3" s="100"/>
      <c r="J3" s="9"/>
      <c r="K3" s="9"/>
      <c r="L3" s="9"/>
      <c r="M3" s="8"/>
      <c r="N3" s="8"/>
      <c r="O3" s="8"/>
      <c r="P3" s="8"/>
      <c r="Q3" s="8"/>
      <c r="R3" s="8"/>
      <c r="S3" s="8"/>
      <c r="T3" s="8"/>
      <c r="U3" s="9"/>
      <c r="V3" s="8"/>
      <c r="W3" s="8"/>
      <c r="X3" s="8"/>
      <c r="Y3" s="8"/>
      <c r="Z3" s="8"/>
      <c r="AA3" s="10"/>
    </row>
    <row r="4" spans="1:27" s="6" customFormat="1" ht="15" customHeight="1" thickBot="1">
      <c r="A4" s="5"/>
      <c r="C4" s="113"/>
      <c r="D4" s="113"/>
      <c r="E4" s="101" t="s">
        <v>1195</v>
      </c>
      <c r="F4" s="102"/>
      <c r="G4" s="102"/>
      <c r="H4" s="102"/>
      <c r="I4" s="103"/>
      <c r="J4" s="9"/>
      <c r="K4" s="9"/>
      <c r="L4" s="9"/>
      <c r="M4" s="8"/>
      <c r="N4" s="8"/>
      <c r="O4" s="8"/>
      <c r="P4" s="8"/>
      <c r="Q4" s="8"/>
      <c r="R4" s="8"/>
      <c r="S4" s="8"/>
      <c r="T4" s="8"/>
      <c r="U4" s="9"/>
      <c r="V4" s="8"/>
      <c r="W4" s="8"/>
      <c r="X4" s="8"/>
      <c r="Y4" s="8"/>
      <c r="Z4" s="8"/>
      <c r="AA4" s="10"/>
    </row>
    <row r="5" spans="1:27" s="6" customFormat="1" ht="11.25" customHeight="1">
      <c r="A5" s="5"/>
      <c r="C5" s="11"/>
      <c r="D5" s="8"/>
      <c r="E5" s="114"/>
      <c r="F5" s="114"/>
      <c r="G5" s="114"/>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92" t="s">
        <v>11</v>
      </c>
      <c r="B8" s="104" t="s">
        <v>12</v>
      </c>
      <c r="C8" s="115" t="s">
        <v>0</v>
      </c>
      <c r="D8" s="115"/>
      <c r="E8" s="115"/>
      <c r="F8" s="115"/>
      <c r="G8" s="112" t="s">
        <v>1</v>
      </c>
      <c r="H8" s="116"/>
      <c r="I8" s="117" t="s">
        <v>2</v>
      </c>
      <c r="J8" s="112" t="s">
        <v>3</v>
      </c>
      <c r="K8" s="112"/>
      <c r="L8" s="112"/>
      <c r="M8" s="112" t="s">
        <v>4</v>
      </c>
      <c r="N8" s="112"/>
      <c r="O8" s="112"/>
      <c r="P8" s="112"/>
      <c r="Q8" s="112"/>
      <c r="R8" s="112"/>
      <c r="S8" s="112"/>
      <c r="T8" s="112" t="s">
        <v>5</v>
      </c>
      <c r="U8" s="112" t="s">
        <v>6</v>
      </c>
      <c r="V8" s="116"/>
      <c r="W8" s="111" t="s">
        <v>7</v>
      </c>
      <c r="X8" s="111"/>
      <c r="Y8" s="111"/>
      <c r="Z8" s="111"/>
      <c r="AA8" s="111"/>
      <c r="AB8" s="111"/>
      <c r="AC8" s="111"/>
    </row>
    <row r="9" spans="1:29" ht="15.75" customHeight="1" thickBot="1">
      <c r="A9" s="93"/>
      <c r="B9" s="105"/>
      <c r="C9" s="115"/>
      <c r="D9" s="115"/>
      <c r="E9" s="115"/>
      <c r="F9" s="115"/>
      <c r="G9" s="116"/>
      <c r="H9" s="116"/>
      <c r="I9" s="117"/>
      <c r="J9" s="112"/>
      <c r="K9" s="112"/>
      <c r="L9" s="112"/>
      <c r="M9" s="112"/>
      <c r="N9" s="112"/>
      <c r="O9" s="112"/>
      <c r="P9" s="112"/>
      <c r="Q9" s="112"/>
      <c r="R9" s="112"/>
      <c r="S9" s="112"/>
      <c r="T9" s="116"/>
      <c r="U9" s="116"/>
      <c r="V9" s="116"/>
      <c r="W9" s="111"/>
      <c r="X9" s="111"/>
      <c r="Y9" s="111"/>
      <c r="Z9" s="111"/>
      <c r="AA9" s="111"/>
      <c r="AB9" s="111"/>
      <c r="AC9" s="111"/>
    </row>
    <row r="10" spans="1:276" s="13" customFormat="1" ht="39" thickBot="1">
      <c r="A10" s="94"/>
      <c r="B10" s="106"/>
      <c r="C10" s="46" t="s">
        <v>13</v>
      </c>
      <c r="D10" s="46" t="s">
        <v>14</v>
      </c>
      <c r="E10" s="46" t="s">
        <v>1077</v>
      </c>
      <c r="F10" s="46" t="s">
        <v>15</v>
      </c>
      <c r="G10" s="46" t="s">
        <v>16</v>
      </c>
      <c r="H10" s="46" t="s">
        <v>17</v>
      </c>
      <c r="I10" s="117"/>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6.25" thickBot="1">
      <c r="A11" s="110" t="s">
        <v>1196</v>
      </c>
      <c r="B11" s="110" t="s">
        <v>1194</v>
      </c>
      <c r="C11" s="107" t="s">
        <v>1206</v>
      </c>
      <c r="D11" s="108" t="s">
        <v>1207</v>
      </c>
      <c r="E11" s="109" t="s">
        <v>1049</v>
      </c>
      <c r="F11" s="109" t="s">
        <v>1205</v>
      </c>
      <c r="G11" s="65" t="str">
        <f>VLOOKUP(H11,Hoja1!A$1:G$445,2,0)</f>
        <v>Bacterias</v>
      </c>
      <c r="H11" s="50" t="s">
        <v>113</v>
      </c>
      <c r="I11" s="65" t="str">
        <f>VLOOKUP(H11,Hoja1!A$2:G$445,3,0)</f>
        <v>Infecciones Bacterianas</v>
      </c>
      <c r="J11" s="66"/>
      <c r="K11" s="65" t="str">
        <f>VLOOKUP(H11,Hoja1!A$2:G$445,4,0)</f>
        <v>N/A</v>
      </c>
      <c r="L11" s="65" t="str">
        <f>VLOOKUP(H11,Hoja1!A$2:G$445,5,0)</f>
        <v>Vacunación</v>
      </c>
      <c r="M11" s="66">
        <v>2</v>
      </c>
      <c r="N11" s="52">
        <v>3</v>
      </c>
      <c r="O11" s="52">
        <v>10</v>
      </c>
      <c r="P11" s="52">
        <f>M11*N11</f>
        <v>6</v>
      </c>
      <c r="Q11" s="52">
        <f>O11*P11</f>
        <v>60</v>
      </c>
      <c r="R11" s="53" t="str">
        <f>IF(P11=40,"MA-40",IF(P11=30,"MA-30",IF(P11=20,"A-20",IF(P11=10,"A-10",IF(P11=24,"MA-24",IF(P11=18,"A-18",IF(P11=12,"A-12",IF(P11=6,"M-6",IF(P11=8,"M-8",IF(P11=6,"M-6",IF(P11=4,"B-4",IF(P11=2,"B-2",))))))))))))</f>
        <v>M-6</v>
      </c>
      <c r="S11" s="54" t="str">
        <f aca="true" t="shared" si="0" ref="S11:S82">IF(Q11&lt;=20,"IV",IF(Q11&lt;=120,"III",IF(Q11&lt;=500,"II",IF(Q11&lt;=4000,"I"))))</f>
        <v>III</v>
      </c>
      <c r="T11" s="55" t="str">
        <f>IF(S11=0,"",IF(S11="IV","Aceptable",IF(S11="III","Mejorable",IF(S11="II","No Aceptable o Aceptable Con Control Especifico",IF(S11="I","No Aceptable","")))))</f>
        <v>Mejorable</v>
      </c>
      <c r="U11" s="76">
        <v>2</v>
      </c>
      <c r="V11" s="65" t="str">
        <f>VLOOKUP(H11,Hoja1!A$2:G$445,6,0)</f>
        <v xml:space="preserve">Enfermedades Infectocontagiosas
</v>
      </c>
      <c r="W11" s="56"/>
      <c r="X11" s="56"/>
      <c r="Y11" s="56"/>
      <c r="Z11" s="57"/>
      <c r="AA11" s="57" t="str">
        <f>VLOOKUP(H11,Hoja1!A$2:G$445,7,0)</f>
        <v>Autocuidado</v>
      </c>
      <c r="AB11" s="76" t="s">
        <v>1209</v>
      </c>
      <c r="AC11" s="79" t="s">
        <v>1219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6.25" thickBot="1">
      <c r="A12" s="110"/>
      <c r="B12" s="110"/>
      <c r="C12" s="107"/>
      <c r="D12" s="108"/>
      <c r="E12" s="109"/>
      <c r="F12" s="109"/>
      <c r="G12" s="65" t="str">
        <f>VLOOKUP(H12,Hoja1!A$1:G$445,2,0)</f>
        <v>Virus</v>
      </c>
      <c r="H12" s="50" t="s">
        <v>122</v>
      </c>
      <c r="I12" s="65" t="str">
        <f>VLOOKUP(H12,Hoja1!A$2:G$445,3,0)</f>
        <v>Infecciones Virales</v>
      </c>
      <c r="J12" s="58"/>
      <c r="K12" s="65" t="str">
        <f>VLOOKUP(H12,Hoja1!A$2:G$445,4,0)</f>
        <v>N/A</v>
      </c>
      <c r="L12" s="65" t="str">
        <f>VLOOKUP(H12,Hoja1!A$2:G$445,5,0)</f>
        <v>Vacunación</v>
      </c>
      <c r="M12" s="58">
        <v>2</v>
      </c>
      <c r="N12" s="59">
        <v>3</v>
      </c>
      <c r="O12" s="59">
        <v>10</v>
      </c>
      <c r="P12" s="52">
        <f aca="true" t="shared" si="1" ref="P12:P83">M12*N12</f>
        <v>6</v>
      </c>
      <c r="Q12" s="52">
        <f aca="true" t="shared" si="2" ref="Q12:Q83">O12*P12</f>
        <v>60</v>
      </c>
      <c r="R12" s="60" t="str">
        <f aca="true" t="shared" si="3" ref="R12:R83">IF(P12=40,"MA-40",IF(P12=30,"MA-30",IF(P12=20,"A-20",IF(P12=10,"A-10",IF(P12=24,"MA-24",IF(P12=18,"A-18",IF(P12=12,"A-12",IF(P12=6,"M-6",IF(P12=8,"M-8",IF(P12=6,"M-6",IF(P12=4,"B-4",IF(P12=2,"B-2",))))))))))))</f>
        <v>M-6</v>
      </c>
      <c r="S12" s="61" t="str">
        <f t="shared" si="0"/>
        <v>III</v>
      </c>
      <c r="T12" s="62" t="str">
        <f aca="true" t="shared" si="4" ref="T12:T83">IF(S12=0,"",IF(S12="IV","Aceptable",IF(S12="III","Mejorable",IF(S12="II","No Aceptable o Aceptable Con Control Especifico",IF(S12="I","No Aceptable","")))))</f>
        <v>Mejorable</v>
      </c>
      <c r="U12" s="77"/>
      <c r="V12" s="65" t="str">
        <f>VLOOKUP(H12,Hoja1!A$2:G$445,6,0)</f>
        <v xml:space="preserve">Enfermedades Infectocontagiosas
</v>
      </c>
      <c r="W12" s="63"/>
      <c r="X12" s="63"/>
      <c r="Y12" s="63"/>
      <c r="Z12" s="64"/>
      <c r="AA12" s="57" t="str">
        <f>VLOOKUP(H12,Hoja1!A$2:G$445,7,0)</f>
        <v>Autocuidado</v>
      </c>
      <c r="AB12" s="78"/>
      <c r="AC12" s="80"/>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75" thickBot="1">
      <c r="A13" s="110"/>
      <c r="B13" s="110"/>
      <c r="C13" s="107"/>
      <c r="D13" s="108"/>
      <c r="E13" s="109"/>
      <c r="F13" s="109"/>
      <c r="G13" s="65" t="str">
        <f>VLOOKUP(H13,Hoja1!A$1:G$445,2,0)</f>
        <v>INFRAROJA, ULTRAVIOLETA, VISIBLE, RADIOFRECUENCIA, MICROONDAS, LASER</v>
      </c>
      <c r="H13" s="50" t="s">
        <v>67</v>
      </c>
      <c r="I13" s="65" t="str">
        <f>VLOOKUP(H13,Hoja1!A$2:G$445,3,0)</f>
        <v>CÁNCER, LESIONES DÉRMICAS Y OCULARES</v>
      </c>
      <c r="J13" s="58"/>
      <c r="K13" s="65" t="str">
        <f>VLOOKUP(H13,Hoja1!A$2:G$445,4,0)</f>
        <v>Inspecciones planeadas e inspecciones no planeadas, procedimientos de programas de seguridad y salud en el trabajo</v>
      </c>
      <c r="L13" s="65" t="str">
        <f>VLOOKUP(H13,Hoja1!A$2:G$445,5,0)</f>
        <v>PROGRAMA BLOQUEADOR SOLAR</v>
      </c>
      <c r="M13" s="58">
        <v>2</v>
      </c>
      <c r="N13" s="59">
        <v>2</v>
      </c>
      <c r="O13" s="59">
        <v>10</v>
      </c>
      <c r="P13" s="52">
        <f t="shared" si="1"/>
        <v>4</v>
      </c>
      <c r="Q13" s="52">
        <f t="shared" si="2"/>
        <v>40</v>
      </c>
      <c r="R13" s="60" t="str">
        <f t="shared" si="3"/>
        <v>B-4</v>
      </c>
      <c r="S13" s="61" t="str">
        <f t="shared" si="0"/>
        <v>III</v>
      </c>
      <c r="T13" s="62" t="str">
        <f t="shared" si="4"/>
        <v>Mejorable</v>
      </c>
      <c r="U13" s="77"/>
      <c r="V13" s="65" t="str">
        <f>VLOOKUP(H13,Hoja1!A$2:G$445,6,0)</f>
        <v>CÁNCER</v>
      </c>
      <c r="W13" s="63"/>
      <c r="X13" s="63"/>
      <c r="Y13" s="63"/>
      <c r="Z13" s="64"/>
      <c r="AA13" s="57" t="str">
        <f>VLOOKUP(H13,Hoja1!A$2:G$445,7,0)</f>
        <v>N/A</v>
      </c>
      <c r="AB13" s="63" t="s">
        <v>1210</v>
      </c>
      <c r="AC13" s="80"/>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35.25" customHeight="1" thickBot="1">
      <c r="A14" s="110"/>
      <c r="B14" s="110"/>
      <c r="C14" s="107"/>
      <c r="D14" s="108"/>
      <c r="E14" s="109"/>
      <c r="F14" s="109"/>
      <c r="G14" s="65" t="str">
        <f>VLOOKUP(H14,Hoja1!A$1:G$445,2,0)</f>
        <v>CONCENTRACIÓN EN ACTIVIDADES DE ALTO DESEMPEÑO MENTAL</v>
      </c>
      <c r="H14" s="50" t="s">
        <v>72</v>
      </c>
      <c r="I14" s="65" t="str">
        <f>VLOOKUP(H14,Hoja1!A$2:G$445,3,0)</f>
        <v>ESTRÉS, CEFALEA, IRRITABILIDAD</v>
      </c>
      <c r="J14" s="58"/>
      <c r="K14" s="65" t="str">
        <f>VLOOKUP(H14,Hoja1!A$2:G$445,4,0)</f>
        <v>N/A</v>
      </c>
      <c r="L14" s="65" t="str">
        <f>VLOOKUP(H14,Hoja1!A$2:G$445,5,0)</f>
        <v>PVE PSICOSOCIAL</v>
      </c>
      <c r="M14" s="58">
        <v>2</v>
      </c>
      <c r="N14" s="59">
        <v>3</v>
      </c>
      <c r="O14" s="59">
        <v>10</v>
      </c>
      <c r="P14" s="52">
        <f t="shared" si="1"/>
        <v>6</v>
      </c>
      <c r="Q14" s="52">
        <f t="shared" si="2"/>
        <v>60</v>
      </c>
      <c r="R14" s="60" t="str">
        <f t="shared" si="3"/>
        <v>M-6</v>
      </c>
      <c r="S14" s="61" t="str">
        <f t="shared" si="0"/>
        <v>III</v>
      </c>
      <c r="T14" s="62" t="str">
        <f t="shared" si="4"/>
        <v>Mejorable</v>
      </c>
      <c r="U14" s="77"/>
      <c r="V14" s="65" t="str">
        <f>VLOOKUP(H14,Hoja1!A$2:G$445,6,0)</f>
        <v>ESTRÉS</v>
      </c>
      <c r="W14" s="63"/>
      <c r="X14" s="63"/>
      <c r="Y14" s="63"/>
      <c r="Z14" s="64"/>
      <c r="AA14" s="57" t="str">
        <f>VLOOKUP(H14,Hoja1!A$2:G$445,7,0)</f>
        <v>N/A</v>
      </c>
      <c r="AB14" s="118" t="s">
        <v>1211</v>
      </c>
      <c r="AC14" s="80"/>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35.25" customHeight="1" thickBot="1">
      <c r="A15" s="110"/>
      <c r="B15" s="110"/>
      <c r="C15" s="107"/>
      <c r="D15" s="108"/>
      <c r="E15" s="109"/>
      <c r="F15" s="109"/>
      <c r="G15" s="65" t="str">
        <f>VLOOKUP(H15,Hoja1!A$1:G$445,2,0)</f>
        <v>NATURALEZA DE LA TAREA</v>
      </c>
      <c r="H15" s="50" t="s">
        <v>76</v>
      </c>
      <c r="I15" s="65" t="str">
        <f>VLOOKUP(H15,Hoja1!A$2:G$445,3,0)</f>
        <v>ESTRÉS,  TRANSTORNOS DEL SUEÑO</v>
      </c>
      <c r="J15" s="58"/>
      <c r="K15" s="65" t="str">
        <f>VLOOKUP(H15,Hoja1!A$2:G$445,4,0)</f>
        <v>N/A</v>
      </c>
      <c r="L15" s="65" t="str">
        <f>VLOOKUP(H15,Hoja1!A$2:G$445,5,0)</f>
        <v>PVE PSICOSOCIAL</v>
      </c>
      <c r="M15" s="58">
        <v>2</v>
      </c>
      <c r="N15" s="59">
        <v>3</v>
      </c>
      <c r="O15" s="59">
        <v>10</v>
      </c>
      <c r="P15" s="52">
        <f t="shared" si="1"/>
        <v>6</v>
      </c>
      <c r="Q15" s="52">
        <f t="shared" si="2"/>
        <v>60</v>
      </c>
      <c r="R15" s="60" t="str">
        <f t="shared" si="3"/>
        <v>M-6</v>
      </c>
      <c r="S15" s="61" t="str">
        <f t="shared" si="0"/>
        <v>III</v>
      </c>
      <c r="T15" s="62" t="str">
        <f t="shared" si="4"/>
        <v>Mejorable</v>
      </c>
      <c r="U15" s="77"/>
      <c r="V15" s="65" t="str">
        <f>VLOOKUP(H15,Hoja1!A$2:G$445,6,0)</f>
        <v>ESTRÉS</v>
      </c>
      <c r="W15" s="63"/>
      <c r="X15" s="63"/>
      <c r="Y15" s="63"/>
      <c r="Z15" s="64"/>
      <c r="AA15" s="57" t="str">
        <f>VLOOKUP(H15,Hoja1!A$2:G$445,7,0)</f>
        <v>N/A</v>
      </c>
      <c r="AB15" s="78"/>
      <c r="AC15" s="80"/>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75" thickBot="1">
      <c r="A16" s="110"/>
      <c r="B16" s="110"/>
      <c r="C16" s="107"/>
      <c r="D16" s="108"/>
      <c r="E16" s="109"/>
      <c r="F16" s="109"/>
      <c r="G16" s="65" t="str">
        <f>VLOOKUP(H16,Hoja1!A$1:G$445,2,0)</f>
        <v>Forzadas, Prolongadas</v>
      </c>
      <c r="H16" s="50" t="s">
        <v>40</v>
      </c>
      <c r="I16" s="65" t="str">
        <f>VLOOKUP(H16,Hoja1!A$2:G$445,3,0)</f>
        <v xml:space="preserve">Lesiones osteomusculares, lesiones osteoarticulares
</v>
      </c>
      <c r="J16" s="58"/>
      <c r="K16" s="65" t="str">
        <f>VLOOKUP(H16,Hoja1!A$2:G$445,4,0)</f>
        <v>Inspecciones planeadas e inspecciones no planeadas, procedimientos de programas de seguridad y salud en el trabajo</v>
      </c>
      <c r="L16" s="65" t="str">
        <f>VLOOKUP(H16,Hoja1!A$2:G$445,5,0)</f>
        <v>PVE Biomecánico, programa pausas activas, exámenes periódicos, recomendaciones, control de posturas</v>
      </c>
      <c r="M16" s="58">
        <v>2</v>
      </c>
      <c r="N16" s="59">
        <v>3</v>
      </c>
      <c r="O16" s="59">
        <v>25</v>
      </c>
      <c r="P16" s="52">
        <f t="shared" si="1"/>
        <v>6</v>
      </c>
      <c r="Q16" s="52">
        <f t="shared" si="2"/>
        <v>150</v>
      </c>
      <c r="R16" s="60" t="str">
        <f t="shared" si="3"/>
        <v>M-6</v>
      </c>
      <c r="S16" s="61" t="str">
        <f t="shared" si="0"/>
        <v>II</v>
      </c>
      <c r="T16" s="62" t="str">
        <f t="shared" si="4"/>
        <v>No Aceptable o Aceptable Con Control Especifico</v>
      </c>
      <c r="U16" s="77"/>
      <c r="V16" s="65" t="str">
        <f>VLOOKUP(H16,Hoja1!A$2:G$445,6,0)</f>
        <v>Enfermedades Osteomusculares</v>
      </c>
      <c r="W16" s="63"/>
      <c r="X16" s="63"/>
      <c r="Y16" s="63"/>
      <c r="Z16" s="64"/>
      <c r="AA16" s="57" t="str">
        <f>VLOOKUP(H16,Hoja1!A$2:G$445,7,0)</f>
        <v>Prevención en lesiones osteomusculares, líderes de pausas activas</v>
      </c>
      <c r="AB16" s="63" t="s">
        <v>1212</v>
      </c>
      <c r="AC16" s="80"/>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39" thickBot="1">
      <c r="A17" s="110"/>
      <c r="B17" s="110"/>
      <c r="C17" s="107"/>
      <c r="D17" s="108"/>
      <c r="E17" s="109"/>
      <c r="F17" s="109"/>
      <c r="G17" s="65" t="str">
        <f>VLOOKUP(H17,Hoja1!A$1:G$445,2,0)</f>
        <v>Higiene Muscular</v>
      </c>
      <c r="H17" s="50" t="s">
        <v>483</v>
      </c>
      <c r="I17" s="65" t="str">
        <f>VLOOKUP(H17,Hoja1!A$2:G$445,3,0)</f>
        <v>Lesiones Musculoesqueléticas</v>
      </c>
      <c r="J17" s="58"/>
      <c r="K17" s="65" t="str">
        <f>VLOOKUP(H17,Hoja1!A$2:G$445,4,0)</f>
        <v>N/A</v>
      </c>
      <c r="L17" s="65" t="str">
        <f>VLOOKUP(H17,Hoja1!A$2:G$445,5,0)</f>
        <v>N/A</v>
      </c>
      <c r="M17" s="58">
        <v>2</v>
      </c>
      <c r="N17" s="59">
        <v>3</v>
      </c>
      <c r="O17" s="59">
        <v>10</v>
      </c>
      <c r="P17" s="52">
        <f t="shared" si="1"/>
        <v>6</v>
      </c>
      <c r="Q17" s="52">
        <f t="shared" si="2"/>
        <v>60</v>
      </c>
      <c r="R17" s="60" t="str">
        <f t="shared" si="3"/>
        <v>M-6</v>
      </c>
      <c r="S17" s="61" t="str">
        <f t="shared" si="0"/>
        <v>III</v>
      </c>
      <c r="T17" s="62" t="str">
        <f t="shared" si="4"/>
        <v>Mejorable</v>
      </c>
      <c r="U17" s="77"/>
      <c r="V17" s="65" t="str">
        <f>VLOOKUP(H17,Hoja1!A$2:G$445,6,0)</f>
        <v xml:space="preserve">Enfermedades Osteomusculares
</v>
      </c>
      <c r="W17" s="63"/>
      <c r="X17" s="63"/>
      <c r="Y17" s="63"/>
      <c r="Z17" s="64"/>
      <c r="AA17" s="57" t="str">
        <f>VLOOKUP(H17,Hoja1!A$2:G$445,7,0)</f>
        <v>Prevención en lesiones osteomusculares, líderes de pausas activas</v>
      </c>
      <c r="AB17" s="63" t="s">
        <v>1213</v>
      </c>
      <c r="AC17" s="80"/>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75" thickBot="1">
      <c r="A18" s="110"/>
      <c r="B18" s="110"/>
      <c r="C18" s="107"/>
      <c r="D18" s="108"/>
      <c r="E18" s="109"/>
      <c r="F18" s="109"/>
      <c r="G18" s="65" t="str">
        <f>VLOOKUP(H18,Hoja1!A$1:G$445,2,0)</f>
        <v>Atropellamiento, Envestir</v>
      </c>
      <c r="H18" s="50" t="s">
        <v>1187</v>
      </c>
      <c r="I18" s="65" t="str">
        <f>VLOOKUP(H18,Hoja1!A$2:G$445,3,0)</f>
        <v>Lesiones, pérdidas materiales, muerte</v>
      </c>
      <c r="J18" s="58"/>
      <c r="K18" s="65" t="str">
        <f>VLOOKUP(H18,Hoja1!A$2:G$445,4,0)</f>
        <v>Inspecciones planeadas e inspecciones no planeadas, procedimientos de programas de seguridad y salud en el trabajo</v>
      </c>
      <c r="L18" s="65" t="str">
        <f>VLOOKUP(H18,Hoja1!A$2:G$445,5,0)</f>
        <v>Programa de seguridad vial, señalización</v>
      </c>
      <c r="M18" s="58">
        <v>2</v>
      </c>
      <c r="N18" s="59">
        <v>2</v>
      </c>
      <c r="O18" s="59">
        <v>60</v>
      </c>
      <c r="P18" s="52">
        <f t="shared" si="1"/>
        <v>4</v>
      </c>
      <c r="Q18" s="52">
        <f t="shared" si="2"/>
        <v>240</v>
      </c>
      <c r="R18" s="60" t="str">
        <f t="shared" si="3"/>
        <v>B-4</v>
      </c>
      <c r="S18" s="61" t="str">
        <f t="shared" si="0"/>
        <v>II</v>
      </c>
      <c r="T18" s="62" t="str">
        <f t="shared" si="4"/>
        <v>No Aceptable o Aceptable Con Control Especifico</v>
      </c>
      <c r="U18" s="77"/>
      <c r="V18" s="65" t="str">
        <f>VLOOKUP(H18,Hoja1!A$2:G$445,6,0)</f>
        <v>Muerte</v>
      </c>
      <c r="W18" s="63"/>
      <c r="X18" s="63"/>
      <c r="Y18" s="63"/>
      <c r="Z18" s="64"/>
      <c r="AA18" s="57" t="str">
        <f>VLOOKUP(H18,Hoja1!A$2:G$445,7,0)</f>
        <v>Seguridad vial y manejo defensivo, aseguramiento de áreas de trabajo</v>
      </c>
      <c r="AB18" s="63" t="s">
        <v>1214</v>
      </c>
      <c r="AC18" s="80"/>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1.25" thickBot="1">
      <c r="A19" s="110"/>
      <c r="B19" s="110"/>
      <c r="C19" s="107"/>
      <c r="D19" s="108"/>
      <c r="E19" s="109"/>
      <c r="F19" s="109"/>
      <c r="G19" s="65" t="str">
        <f>VLOOKUP(H19,Hoja1!A$1:G$445,2,0)</f>
        <v>Superficies de trabajo irregulares o deslizantes</v>
      </c>
      <c r="H19" s="50" t="s">
        <v>597</v>
      </c>
      <c r="I19" s="65" t="str">
        <f>VLOOKUP(H19,Hoja1!A$2:G$445,3,0)</f>
        <v>Caidas del mismo nivel, fracturas, golpe con objetos, caídas de objetos, obstrucción de rutas de evacuación</v>
      </c>
      <c r="J19" s="58"/>
      <c r="K19" s="65" t="str">
        <f>VLOOKUP(H19,Hoja1!A$2:G$445,4,0)</f>
        <v>N/A</v>
      </c>
      <c r="L19" s="65" t="str">
        <f>VLOOKUP(H19,Hoja1!A$2:G$445,5,0)</f>
        <v>N/A</v>
      </c>
      <c r="M19" s="58">
        <v>2</v>
      </c>
      <c r="N19" s="59">
        <v>3</v>
      </c>
      <c r="O19" s="59">
        <v>25</v>
      </c>
      <c r="P19" s="52">
        <f t="shared" si="1"/>
        <v>6</v>
      </c>
      <c r="Q19" s="52">
        <f t="shared" si="2"/>
        <v>150</v>
      </c>
      <c r="R19" s="60" t="str">
        <f t="shared" si="3"/>
        <v>M-6</v>
      </c>
      <c r="S19" s="61" t="str">
        <f t="shared" si="0"/>
        <v>II</v>
      </c>
      <c r="T19" s="62" t="str">
        <f t="shared" si="4"/>
        <v>No Aceptable o Aceptable Con Control Especifico</v>
      </c>
      <c r="U19" s="77"/>
      <c r="V19" s="65" t="str">
        <f>VLOOKUP(H19,Hoja1!A$2:G$445,6,0)</f>
        <v>Caídas de distinto nivel</v>
      </c>
      <c r="W19" s="63"/>
      <c r="X19" s="63"/>
      <c r="Y19" s="63"/>
      <c r="Z19" s="64"/>
      <c r="AA19" s="57" t="str">
        <f>VLOOKUP(H19,Hoja1!A$2:G$445,7,0)</f>
        <v>Pautas Básicas en orden y aseo en el lugar de trabajo, actos y condiciones inseguras</v>
      </c>
      <c r="AB19" s="63" t="s">
        <v>1215</v>
      </c>
      <c r="AC19" s="80"/>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64.5" thickBot="1">
      <c r="A20" s="110"/>
      <c r="B20" s="110"/>
      <c r="C20" s="107"/>
      <c r="D20" s="108"/>
      <c r="E20" s="109"/>
      <c r="F20" s="109"/>
      <c r="G20" s="65" t="str">
        <f>VLOOKUP(H20,Hoja1!A$1:G$445,2,0)</f>
        <v>Atraco, golpiza, atentados y secuestrados</v>
      </c>
      <c r="H20" s="50" t="s">
        <v>57</v>
      </c>
      <c r="I20" s="65" t="str">
        <f>VLOOKUP(H20,Hoja1!A$2:G$445,3,0)</f>
        <v>Estrés, golpes, Secuestros</v>
      </c>
      <c r="J20" s="58"/>
      <c r="K20" s="65" t="str">
        <f>VLOOKUP(H20,Hoja1!A$2:G$445,4,0)</f>
        <v>Inspecciones planeadas e inspecciones no planeadas, procedimientos de programas de seguridad y salud en el trabajo</v>
      </c>
      <c r="L20" s="65" t="str">
        <f>VLOOKUP(H20,Hoja1!A$2:G$445,5,0)</f>
        <v xml:space="preserve">Uniformes Corporativos, Caquetas corporativas, Carnetización
</v>
      </c>
      <c r="M20" s="58">
        <v>2</v>
      </c>
      <c r="N20" s="59">
        <v>2</v>
      </c>
      <c r="O20" s="59">
        <v>60</v>
      </c>
      <c r="P20" s="52">
        <f t="shared" si="1"/>
        <v>4</v>
      </c>
      <c r="Q20" s="52">
        <f t="shared" si="2"/>
        <v>240</v>
      </c>
      <c r="R20" s="60" t="str">
        <f t="shared" si="3"/>
        <v>B-4</v>
      </c>
      <c r="S20" s="61" t="str">
        <f t="shared" si="0"/>
        <v>II</v>
      </c>
      <c r="T20" s="62" t="str">
        <f t="shared" si="4"/>
        <v>No Aceptable o Aceptable Con Control Especifico</v>
      </c>
      <c r="U20" s="77"/>
      <c r="V20" s="65" t="str">
        <f>VLOOKUP(H20,Hoja1!A$2:G$445,6,0)</f>
        <v>Secuestros</v>
      </c>
      <c r="W20" s="63"/>
      <c r="X20" s="63"/>
      <c r="Y20" s="63"/>
      <c r="Z20" s="64"/>
      <c r="AA20" s="57" t="str">
        <f>VLOOKUP(H20,Hoja1!A$2:G$445,7,0)</f>
        <v>N/A</v>
      </c>
      <c r="AB20" s="63" t="s">
        <v>1216</v>
      </c>
      <c r="AC20" s="80"/>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75" thickBot="1">
      <c r="A21" s="110"/>
      <c r="B21" s="110"/>
      <c r="C21" s="107"/>
      <c r="D21" s="108"/>
      <c r="E21" s="109"/>
      <c r="F21" s="109"/>
      <c r="G21" s="65" t="str">
        <f>VLOOKUP(H21,Hoja1!A$1:G$445,2,0)</f>
        <v>SISMOS, INCENDIOS, INUNDACIONES, TERREMOTOS, VENDAVALES, DERRUMBE</v>
      </c>
      <c r="H21" s="50" t="s">
        <v>62</v>
      </c>
      <c r="I21" s="65" t="str">
        <f>VLOOKUP(H21,Hoja1!A$2:G$445,3,0)</f>
        <v>SISMOS, INCENDIOS, INUNDACIONES, TERREMOTOS, VENDAVALES</v>
      </c>
      <c r="J21" s="58"/>
      <c r="K21" s="65" t="str">
        <f>VLOOKUP(H21,Hoja1!A$2:G$445,4,0)</f>
        <v>Inspecciones planeadas e inspecciones no planeadas, procedimientos de programas de seguridad y salud en el trabajo</v>
      </c>
      <c r="L21" s="65" t="str">
        <f>VLOOKUP(H21,Hoja1!A$2:G$445,5,0)</f>
        <v>BRIGADAS DE EMERGENCIAS</v>
      </c>
      <c r="M21" s="58">
        <v>2</v>
      </c>
      <c r="N21" s="59">
        <v>1</v>
      </c>
      <c r="O21" s="59">
        <v>100</v>
      </c>
      <c r="P21" s="52">
        <f t="shared" si="1"/>
        <v>2</v>
      </c>
      <c r="Q21" s="52">
        <f t="shared" si="2"/>
        <v>200</v>
      </c>
      <c r="R21" s="60" t="str">
        <f t="shared" si="3"/>
        <v>B-2</v>
      </c>
      <c r="S21" s="61" t="str">
        <f t="shared" si="0"/>
        <v>II</v>
      </c>
      <c r="T21" s="62" t="str">
        <f t="shared" si="4"/>
        <v>No Aceptable o Aceptable Con Control Especifico</v>
      </c>
      <c r="U21" s="78"/>
      <c r="V21" s="65" t="str">
        <f>VLOOKUP(H21,Hoja1!A$2:G$445,6,0)</f>
        <v>MUERTE</v>
      </c>
      <c r="W21" s="63"/>
      <c r="X21" s="63"/>
      <c r="Y21" s="63"/>
      <c r="Z21" s="64" t="s">
        <v>1218</v>
      </c>
      <c r="AA21" s="57" t="str">
        <f>VLOOKUP(H21,Hoja1!A$2:G$445,7,0)</f>
        <v>ENTRENAMIENTO DE LA BRIGADA; DIVULGACIÓN DE PLAN DE EMERGENCIA</v>
      </c>
      <c r="AB21" s="63" t="s">
        <v>1217</v>
      </c>
      <c r="AC21" s="81"/>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6.25" thickBot="1">
      <c r="A22" s="110"/>
      <c r="B22" s="110"/>
      <c r="C22" s="83" t="s">
        <v>1220</v>
      </c>
      <c r="D22" s="84" t="s">
        <v>1221</v>
      </c>
      <c r="E22" s="85" t="s">
        <v>1069</v>
      </c>
      <c r="F22" s="85" t="s">
        <v>1205</v>
      </c>
      <c r="G22" s="23" t="str">
        <f>VLOOKUP(H22,Hoja1!A$1:G$445,2,0)</f>
        <v>Bacterias</v>
      </c>
      <c r="H22" s="24" t="s">
        <v>113</v>
      </c>
      <c r="I22" s="23" t="str">
        <f>VLOOKUP(H22,Hoja1!A$2:G$445,3,0)</f>
        <v>Infecciones Bacterianas</v>
      </c>
      <c r="J22" s="18"/>
      <c r="K22" s="23" t="str">
        <f>VLOOKUP(H22,Hoja1!A$2:G$445,4,0)</f>
        <v>N/A</v>
      </c>
      <c r="L22" s="23" t="str">
        <f>VLOOKUP(H22,Hoja1!A$2:G$445,5,0)</f>
        <v>Vacunación</v>
      </c>
      <c r="M22" s="67">
        <v>2</v>
      </c>
      <c r="N22" s="26">
        <v>3</v>
      </c>
      <c r="O22" s="26">
        <v>10</v>
      </c>
      <c r="P22" s="26">
        <f t="shared" si="1"/>
        <v>6</v>
      </c>
      <c r="Q22" s="26">
        <f t="shared" si="2"/>
        <v>60</v>
      </c>
      <c r="R22" s="33" t="str">
        <f t="shared" si="3"/>
        <v>M-6</v>
      </c>
      <c r="S22" s="35" t="str">
        <f t="shared" si="0"/>
        <v>III</v>
      </c>
      <c r="T22" s="37" t="str">
        <f t="shared" si="4"/>
        <v>Mejorable</v>
      </c>
      <c r="U22" s="86">
        <v>4</v>
      </c>
      <c r="V22" s="23" t="str">
        <f>VLOOKUP(H22,Hoja1!A$2:G$445,6,0)</f>
        <v xml:space="preserve">Enfermedades Infectocontagiosas
</v>
      </c>
      <c r="W22" s="20"/>
      <c r="X22" s="20"/>
      <c r="Y22" s="20"/>
      <c r="Z22" s="17"/>
      <c r="AA22" s="22" t="str">
        <f>VLOOKUP(H22,Hoja1!A$2:G$445,7,0)</f>
        <v>Autocuidado</v>
      </c>
      <c r="AB22" s="120" t="s">
        <v>1209</v>
      </c>
      <c r="AC22" s="121" t="s">
        <v>1219</v>
      </c>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26.25" thickBot="1">
      <c r="A23" s="110"/>
      <c r="B23" s="110"/>
      <c r="C23" s="83"/>
      <c r="D23" s="84"/>
      <c r="E23" s="85"/>
      <c r="F23" s="85"/>
      <c r="G23" s="23" t="str">
        <f>VLOOKUP(H23,Hoja1!A$1:G$445,2,0)</f>
        <v>Virus</v>
      </c>
      <c r="H23" s="24" t="s">
        <v>122</v>
      </c>
      <c r="I23" s="23" t="str">
        <f>VLOOKUP(H23,Hoja1!A$2:G$445,3,0)</f>
        <v>Infecciones Virales</v>
      </c>
      <c r="J23" s="18"/>
      <c r="K23" s="23" t="str">
        <f>VLOOKUP(H23,Hoja1!A$2:G$445,4,0)</f>
        <v>N/A</v>
      </c>
      <c r="L23" s="23" t="str">
        <f>VLOOKUP(H23,Hoja1!A$2:G$445,5,0)</f>
        <v>Vacunación</v>
      </c>
      <c r="M23" s="18">
        <v>2</v>
      </c>
      <c r="N23" s="19">
        <v>3</v>
      </c>
      <c r="O23" s="19">
        <v>10</v>
      </c>
      <c r="P23" s="26">
        <f t="shared" si="1"/>
        <v>6</v>
      </c>
      <c r="Q23" s="26">
        <f t="shared" si="2"/>
        <v>60</v>
      </c>
      <c r="R23" s="33" t="str">
        <f t="shared" si="3"/>
        <v>M-6</v>
      </c>
      <c r="S23" s="35" t="str">
        <f t="shared" si="0"/>
        <v>III</v>
      </c>
      <c r="T23" s="37" t="str">
        <f t="shared" si="4"/>
        <v>Mejorable</v>
      </c>
      <c r="U23" s="87"/>
      <c r="V23" s="23" t="str">
        <f>VLOOKUP(H23,Hoja1!A$2:G$445,6,0)</f>
        <v xml:space="preserve">Enfermedades Infectocontagiosas
</v>
      </c>
      <c r="W23" s="20"/>
      <c r="X23" s="20"/>
      <c r="Y23" s="20"/>
      <c r="Z23" s="17"/>
      <c r="AA23" s="22" t="str">
        <f>VLOOKUP(H23,Hoja1!A$2:G$445,7,0)</f>
        <v>Autocuidado</v>
      </c>
      <c r="AB23" s="88"/>
      <c r="AC23" s="90"/>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36" customHeight="1" thickBot="1">
      <c r="A24" s="110"/>
      <c r="B24" s="110"/>
      <c r="C24" s="83"/>
      <c r="D24" s="84"/>
      <c r="E24" s="85"/>
      <c r="F24" s="85"/>
      <c r="G24" s="23" t="str">
        <f>VLOOKUP(H24,Hoja1!A$1:G$445,2,0)</f>
        <v>CONCENTRACIÓN EN ACTIVIDADES DE ALTO DESEMPEÑO MENTAL</v>
      </c>
      <c r="H24" s="24" t="s">
        <v>72</v>
      </c>
      <c r="I24" s="23" t="str">
        <f>VLOOKUP(H24,Hoja1!A$2:G$445,3,0)</f>
        <v>ESTRÉS, CEFALEA, IRRITABILIDAD</v>
      </c>
      <c r="J24" s="18"/>
      <c r="K24" s="23" t="str">
        <f>VLOOKUP(H24,Hoja1!A$2:G$445,4,0)</f>
        <v>N/A</v>
      </c>
      <c r="L24" s="23" t="str">
        <f>VLOOKUP(H24,Hoja1!A$2:G$445,5,0)</f>
        <v>PVE PSICOSOCIAL</v>
      </c>
      <c r="M24" s="18">
        <v>2</v>
      </c>
      <c r="N24" s="19">
        <v>3</v>
      </c>
      <c r="O24" s="19">
        <v>10</v>
      </c>
      <c r="P24" s="26">
        <f t="shared" si="1"/>
        <v>6</v>
      </c>
      <c r="Q24" s="26">
        <f t="shared" si="2"/>
        <v>60</v>
      </c>
      <c r="R24" s="33" t="str">
        <f t="shared" si="3"/>
        <v>M-6</v>
      </c>
      <c r="S24" s="35" t="str">
        <f t="shared" si="0"/>
        <v>III</v>
      </c>
      <c r="T24" s="37" t="str">
        <f t="shared" si="4"/>
        <v>Mejorable</v>
      </c>
      <c r="U24" s="87"/>
      <c r="V24" s="23" t="str">
        <f>VLOOKUP(H24,Hoja1!A$2:G$445,6,0)</f>
        <v>ESTRÉS</v>
      </c>
      <c r="W24" s="20"/>
      <c r="X24" s="20"/>
      <c r="Y24" s="20"/>
      <c r="Z24" s="17"/>
      <c r="AA24" s="22" t="str">
        <f>VLOOKUP(H24,Hoja1!A$2:G$445,7,0)</f>
        <v>N/A</v>
      </c>
      <c r="AB24" s="119" t="s">
        <v>1211</v>
      </c>
      <c r="AC24" s="90"/>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36" customHeight="1" thickBot="1">
      <c r="A25" s="110"/>
      <c r="B25" s="110"/>
      <c r="C25" s="83"/>
      <c r="D25" s="84"/>
      <c r="E25" s="85"/>
      <c r="F25" s="85"/>
      <c r="G25" s="23" t="str">
        <f>VLOOKUP(H25,Hoja1!A$1:G$445,2,0)</f>
        <v>NATURALEZA DE LA TAREA</v>
      </c>
      <c r="H25" s="24" t="s">
        <v>76</v>
      </c>
      <c r="I25" s="23" t="str">
        <f>VLOOKUP(H25,Hoja1!A$2:G$445,3,0)</f>
        <v>ESTRÉS,  TRANSTORNOS DEL SUEÑO</v>
      </c>
      <c r="J25" s="18"/>
      <c r="K25" s="23" t="str">
        <f>VLOOKUP(H25,Hoja1!A$2:G$445,4,0)</f>
        <v>N/A</v>
      </c>
      <c r="L25" s="23" t="str">
        <f>VLOOKUP(H25,Hoja1!A$2:G$445,5,0)</f>
        <v>PVE PSICOSOCIAL</v>
      </c>
      <c r="M25" s="18">
        <v>2</v>
      </c>
      <c r="N25" s="19">
        <v>3</v>
      </c>
      <c r="O25" s="19">
        <v>10</v>
      </c>
      <c r="P25" s="26">
        <f t="shared" si="1"/>
        <v>6</v>
      </c>
      <c r="Q25" s="26">
        <f t="shared" si="2"/>
        <v>60</v>
      </c>
      <c r="R25" s="33" t="str">
        <f t="shared" si="3"/>
        <v>M-6</v>
      </c>
      <c r="S25" s="35" t="str">
        <f t="shared" si="0"/>
        <v>III</v>
      </c>
      <c r="T25" s="37" t="str">
        <f t="shared" si="4"/>
        <v>Mejorable</v>
      </c>
      <c r="U25" s="87"/>
      <c r="V25" s="23" t="str">
        <f>VLOOKUP(H25,Hoja1!A$2:G$445,6,0)</f>
        <v>ESTRÉS</v>
      </c>
      <c r="W25" s="20"/>
      <c r="X25" s="20"/>
      <c r="Y25" s="20"/>
      <c r="Z25" s="17"/>
      <c r="AA25" s="22" t="str">
        <f>VLOOKUP(H25,Hoja1!A$2:G$445,7,0)</f>
        <v>N/A</v>
      </c>
      <c r="AB25" s="88"/>
      <c r="AC25" s="90"/>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75" thickBot="1">
      <c r="A26" s="110"/>
      <c r="B26" s="110"/>
      <c r="C26" s="83"/>
      <c r="D26" s="84"/>
      <c r="E26" s="85"/>
      <c r="F26" s="85"/>
      <c r="G26" s="23" t="str">
        <f>VLOOKUP(H26,Hoja1!A$1:G$445,2,0)</f>
        <v>Forzadas, Prolongadas</v>
      </c>
      <c r="H26" s="24" t="s">
        <v>40</v>
      </c>
      <c r="I26" s="23" t="str">
        <f>VLOOKUP(H26,Hoja1!A$2:G$445,3,0)</f>
        <v xml:space="preserve">Lesiones osteomusculares, lesiones osteoarticulares
</v>
      </c>
      <c r="J26" s="18"/>
      <c r="K26" s="23" t="str">
        <f>VLOOKUP(H26,Hoja1!A$2:G$445,4,0)</f>
        <v>Inspecciones planeadas e inspecciones no planeadas, procedimientos de programas de seguridad y salud en el trabajo</v>
      </c>
      <c r="L26" s="23" t="str">
        <f>VLOOKUP(H26,Hoja1!A$2:G$445,5,0)</f>
        <v>PVE Biomecánico, programa pausas activas, exámenes periódicos, recomendaciones, control de posturas</v>
      </c>
      <c r="M26" s="18">
        <v>2</v>
      </c>
      <c r="N26" s="19">
        <v>3</v>
      </c>
      <c r="O26" s="19">
        <v>25</v>
      </c>
      <c r="P26" s="26">
        <f t="shared" si="1"/>
        <v>6</v>
      </c>
      <c r="Q26" s="26">
        <f t="shared" si="2"/>
        <v>150</v>
      </c>
      <c r="R26" s="33" t="str">
        <f t="shared" si="3"/>
        <v>M-6</v>
      </c>
      <c r="S26" s="35" t="str">
        <f t="shared" si="0"/>
        <v>II</v>
      </c>
      <c r="T26" s="37" t="str">
        <f t="shared" si="4"/>
        <v>No Aceptable o Aceptable Con Control Especifico</v>
      </c>
      <c r="U26" s="87"/>
      <c r="V26" s="23" t="str">
        <f>VLOOKUP(H26,Hoja1!A$2:G$445,6,0)</f>
        <v>Enfermedades Osteomusculares</v>
      </c>
      <c r="W26" s="20"/>
      <c r="X26" s="20"/>
      <c r="Y26" s="20"/>
      <c r="Z26" s="17"/>
      <c r="AA26" s="22" t="str">
        <f>VLOOKUP(H26,Hoja1!A$2:G$445,7,0)</f>
        <v>Prevención en lesiones osteomusculares, líderes de pausas activas</v>
      </c>
      <c r="AB26" s="20" t="s">
        <v>1212</v>
      </c>
      <c r="AC26" s="90"/>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9" thickBot="1">
      <c r="A27" s="110"/>
      <c r="B27" s="110"/>
      <c r="C27" s="83"/>
      <c r="D27" s="84"/>
      <c r="E27" s="85"/>
      <c r="F27" s="85"/>
      <c r="G27" s="23" t="str">
        <f>VLOOKUP(H27,Hoja1!A$1:G$445,2,0)</f>
        <v>Higiene Muscular</v>
      </c>
      <c r="H27" s="24" t="s">
        <v>483</v>
      </c>
      <c r="I27" s="23" t="str">
        <f>VLOOKUP(H27,Hoja1!A$2:G$445,3,0)</f>
        <v>Lesiones Musculoesqueléticas</v>
      </c>
      <c r="J27" s="18"/>
      <c r="K27" s="23" t="str">
        <f>VLOOKUP(H27,Hoja1!A$2:G$445,4,0)</f>
        <v>N/A</v>
      </c>
      <c r="L27" s="23" t="str">
        <f>VLOOKUP(H27,Hoja1!A$2:G$445,5,0)</f>
        <v>N/A</v>
      </c>
      <c r="M27" s="18">
        <v>2</v>
      </c>
      <c r="N27" s="19">
        <v>3</v>
      </c>
      <c r="O27" s="19">
        <v>10</v>
      </c>
      <c r="P27" s="26">
        <f t="shared" si="1"/>
        <v>6</v>
      </c>
      <c r="Q27" s="26">
        <f t="shared" si="2"/>
        <v>60</v>
      </c>
      <c r="R27" s="33" t="str">
        <f t="shared" si="3"/>
        <v>M-6</v>
      </c>
      <c r="S27" s="35" t="str">
        <f t="shared" si="0"/>
        <v>III</v>
      </c>
      <c r="T27" s="37" t="str">
        <f t="shared" si="4"/>
        <v>Mejorable</v>
      </c>
      <c r="U27" s="87"/>
      <c r="V27" s="23" t="str">
        <f>VLOOKUP(H27,Hoja1!A$2:G$445,6,0)</f>
        <v xml:space="preserve">Enfermedades Osteomusculares
</v>
      </c>
      <c r="W27" s="20"/>
      <c r="X27" s="20"/>
      <c r="Y27" s="20"/>
      <c r="Z27" s="17"/>
      <c r="AA27" s="22" t="str">
        <f>VLOOKUP(H27,Hoja1!A$2:G$445,7,0)</f>
        <v>Prevención en lesiones osteomusculares, líderes de pausas activas</v>
      </c>
      <c r="AB27" s="20" t="s">
        <v>1213</v>
      </c>
      <c r="AC27" s="90"/>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1.25" thickBot="1">
      <c r="A28" s="110"/>
      <c r="B28" s="110"/>
      <c r="C28" s="83"/>
      <c r="D28" s="84"/>
      <c r="E28" s="85"/>
      <c r="F28" s="85"/>
      <c r="G28" s="23" t="str">
        <f>VLOOKUP(H28,Hoja1!A$1:G$445,2,0)</f>
        <v>Superficies de trabajo irregulares o deslizantes</v>
      </c>
      <c r="H28" s="24" t="s">
        <v>597</v>
      </c>
      <c r="I28" s="23" t="str">
        <f>VLOOKUP(H28,Hoja1!A$2:G$445,3,0)</f>
        <v>Caidas del mismo nivel, fracturas, golpe con objetos, caídas de objetos, obstrucción de rutas de evacuación</v>
      </c>
      <c r="J28" s="18"/>
      <c r="K28" s="23" t="str">
        <f>VLOOKUP(H28,Hoja1!A$2:G$445,4,0)</f>
        <v>N/A</v>
      </c>
      <c r="L28" s="23" t="str">
        <f>VLOOKUP(H28,Hoja1!A$2:G$445,5,0)</f>
        <v>N/A</v>
      </c>
      <c r="M28" s="18">
        <v>2</v>
      </c>
      <c r="N28" s="19">
        <v>3</v>
      </c>
      <c r="O28" s="19">
        <v>25</v>
      </c>
      <c r="P28" s="26">
        <f t="shared" si="1"/>
        <v>6</v>
      </c>
      <c r="Q28" s="26">
        <f t="shared" si="2"/>
        <v>150</v>
      </c>
      <c r="R28" s="33" t="str">
        <f t="shared" si="3"/>
        <v>M-6</v>
      </c>
      <c r="S28" s="35" t="str">
        <f t="shared" si="0"/>
        <v>II</v>
      </c>
      <c r="T28" s="37" t="str">
        <f t="shared" si="4"/>
        <v>No Aceptable o Aceptable Con Control Especifico</v>
      </c>
      <c r="U28" s="87"/>
      <c r="V28" s="23" t="str">
        <f>VLOOKUP(H28,Hoja1!A$2:G$445,6,0)</f>
        <v>Caídas de distinto nivel</v>
      </c>
      <c r="W28" s="20"/>
      <c r="X28" s="20"/>
      <c r="Y28" s="20"/>
      <c r="Z28" s="17"/>
      <c r="AA28" s="22" t="str">
        <f>VLOOKUP(H28,Hoja1!A$2:G$445,7,0)</f>
        <v>Pautas Básicas en orden y aseo en el lugar de trabajo, actos y condiciones inseguras</v>
      </c>
      <c r="AB28" s="20" t="s">
        <v>1215</v>
      </c>
      <c r="AC28" s="90"/>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110"/>
      <c r="B29" s="110"/>
      <c r="C29" s="83"/>
      <c r="D29" s="84"/>
      <c r="E29" s="85"/>
      <c r="F29" s="85"/>
      <c r="G29" s="23" t="str">
        <f>VLOOKUP(H29,Hoja1!A$1:G$445,2,0)</f>
        <v>SISMOS, INCENDIOS, INUNDACIONES, TERREMOTOS, VENDAVALES, DERRUMBE</v>
      </c>
      <c r="H29" s="24" t="s">
        <v>62</v>
      </c>
      <c r="I29" s="23" t="str">
        <f>VLOOKUP(H29,Hoja1!A$2:G$445,3,0)</f>
        <v>SISMOS, INCENDIOS, INUNDACIONES, TERREMOTOS, VENDAVALES</v>
      </c>
      <c r="J29" s="18"/>
      <c r="K29" s="23" t="str">
        <f>VLOOKUP(H29,Hoja1!A$2:G$445,4,0)</f>
        <v>Inspecciones planeadas e inspecciones no planeadas, procedimientos de programas de seguridad y salud en el trabajo</v>
      </c>
      <c r="L29" s="23" t="str">
        <f>VLOOKUP(H29,Hoja1!A$2:G$445,5,0)</f>
        <v>BRIGADAS DE EMERGENCIAS</v>
      </c>
      <c r="M29" s="18">
        <v>2</v>
      </c>
      <c r="N29" s="19">
        <v>1</v>
      </c>
      <c r="O29" s="19">
        <v>100</v>
      </c>
      <c r="P29" s="26">
        <f t="shared" si="1"/>
        <v>2</v>
      </c>
      <c r="Q29" s="26">
        <f t="shared" si="2"/>
        <v>200</v>
      </c>
      <c r="R29" s="33" t="str">
        <f t="shared" si="3"/>
        <v>B-2</v>
      </c>
      <c r="S29" s="35" t="str">
        <f t="shared" si="0"/>
        <v>II</v>
      </c>
      <c r="T29" s="37" t="str">
        <f t="shared" si="4"/>
        <v>No Aceptable o Aceptable Con Control Especifico</v>
      </c>
      <c r="U29" s="88"/>
      <c r="V29" s="23" t="str">
        <f>VLOOKUP(H29,Hoja1!A$2:G$445,6,0)</f>
        <v>MUERTE</v>
      </c>
      <c r="W29" s="20"/>
      <c r="X29" s="20"/>
      <c r="Y29" s="20"/>
      <c r="Z29" s="17" t="s">
        <v>1218</v>
      </c>
      <c r="AA29" s="22" t="str">
        <f>VLOOKUP(H29,Hoja1!A$2:G$445,7,0)</f>
        <v>ENTRENAMIENTO DE LA BRIGADA; DIVULGACIÓN DE PLAN DE EMERGENCIA</v>
      </c>
      <c r="AB29" s="20" t="s">
        <v>1217</v>
      </c>
      <c r="AC29" s="9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26.25" thickBot="1">
      <c r="A30" s="110"/>
      <c r="B30" s="110"/>
      <c r="C30" s="107" t="str">
        <f>VLOOKUP(E30,Hoja2!A$2:C$82,2,0)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30" s="108" t="str">
        <f>VLOOKUP(E30,Hoja2!A$2:C$82,3,0)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30" s="109" t="s">
        <v>1071</v>
      </c>
      <c r="F30" s="109" t="s">
        <v>1205</v>
      </c>
      <c r="G30" s="65" t="str">
        <f>VLOOKUP(H30,Hoja1!A$1:G$445,2,0)</f>
        <v>Bacterias</v>
      </c>
      <c r="H30" s="50" t="s">
        <v>113</v>
      </c>
      <c r="I30" s="65" t="str">
        <f>VLOOKUP(H30,Hoja1!A$2:G$445,3,0)</f>
        <v>Infecciones Bacterianas</v>
      </c>
      <c r="J30" s="58"/>
      <c r="K30" s="65" t="str">
        <f>VLOOKUP(H30,Hoja1!A$2:G$445,4,0)</f>
        <v>N/A</v>
      </c>
      <c r="L30" s="65" t="str">
        <f>VLOOKUP(H30,Hoja1!A$2:G$445,5,0)</f>
        <v>Vacunación</v>
      </c>
      <c r="M30" s="66">
        <v>2</v>
      </c>
      <c r="N30" s="52">
        <v>3</v>
      </c>
      <c r="O30" s="52">
        <v>10</v>
      </c>
      <c r="P30" s="52">
        <f t="shared" si="1"/>
        <v>6</v>
      </c>
      <c r="Q30" s="52">
        <f t="shared" si="2"/>
        <v>60</v>
      </c>
      <c r="R30" s="60" t="str">
        <f t="shared" si="3"/>
        <v>M-6</v>
      </c>
      <c r="S30" s="61" t="str">
        <f t="shared" si="0"/>
        <v>III</v>
      </c>
      <c r="T30" s="62" t="str">
        <f t="shared" si="4"/>
        <v>Mejorable</v>
      </c>
      <c r="U30" s="82">
        <v>1</v>
      </c>
      <c r="V30" s="65" t="str">
        <f>VLOOKUP(H30,Hoja1!A$2:G$445,6,0)</f>
        <v xml:space="preserve">Enfermedades Infectocontagiosas
</v>
      </c>
      <c r="W30" s="63"/>
      <c r="X30" s="63"/>
      <c r="Y30" s="63"/>
      <c r="Z30" s="64"/>
      <c r="AA30" s="57" t="str">
        <f>VLOOKUP(H30,Hoja1!A$2:G$445,7,0)</f>
        <v>Autocuidado</v>
      </c>
      <c r="AB30" s="76" t="s">
        <v>1209</v>
      </c>
      <c r="AC30" s="79" t="s">
        <v>1219</v>
      </c>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26.25" thickBot="1">
      <c r="A31" s="110"/>
      <c r="B31" s="110"/>
      <c r="C31" s="107"/>
      <c r="D31" s="108"/>
      <c r="E31" s="109"/>
      <c r="F31" s="109"/>
      <c r="G31" s="65" t="str">
        <f>VLOOKUP(H31,Hoja1!A$1:G$445,2,0)</f>
        <v>Virus</v>
      </c>
      <c r="H31" s="50" t="s">
        <v>122</v>
      </c>
      <c r="I31" s="65" t="str">
        <f>VLOOKUP(H31,Hoja1!A$2:G$445,3,0)</f>
        <v>Infecciones Virales</v>
      </c>
      <c r="J31" s="58"/>
      <c r="K31" s="65" t="str">
        <f>VLOOKUP(H31,Hoja1!A$2:G$445,4,0)</f>
        <v>N/A</v>
      </c>
      <c r="L31" s="65" t="str">
        <f>VLOOKUP(H31,Hoja1!A$2:G$445,5,0)</f>
        <v>Vacunación</v>
      </c>
      <c r="M31" s="58">
        <v>2</v>
      </c>
      <c r="N31" s="59">
        <v>3</v>
      </c>
      <c r="O31" s="59">
        <v>10</v>
      </c>
      <c r="P31" s="52">
        <f t="shared" si="1"/>
        <v>6</v>
      </c>
      <c r="Q31" s="52">
        <f t="shared" si="2"/>
        <v>60</v>
      </c>
      <c r="R31" s="60" t="str">
        <f t="shared" si="3"/>
        <v>M-6</v>
      </c>
      <c r="S31" s="61" t="str">
        <f t="shared" si="0"/>
        <v>III</v>
      </c>
      <c r="T31" s="62" t="str">
        <f t="shared" si="4"/>
        <v>Mejorable</v>
      </c>
      <c r="U31" s="77"/>
      <c r="V31" s="65" t="str">
        <f>VLOOKUP(H31,Hoja1!A$2:G$445,6,0)</f>
        <v xml:space="preserve">Enfermedades Infectocontagiosas
</v>
      </c>
      <c r="W31" s="63"/>
      <c r="X31" s="63"/>
      <c r="Y31" s="63"/>
      <c r="Z31" s="64"/>
      <c r="AA31" s="57" t="str">
        <f>VLOOKUP(H31,Hoja1!A$2:G$445,7,0)</f>
        <v>Autocuidado</v>
      </c>
      <c r="AB31" s="78"/>
      <c r="AC31" s="80"/>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75" thickBot="1">
      <c r="A32" s="110"/>
      <c r="B32" s="110"/>
      <c r="C32" s="107"/>
      <c r="D32" s="108"/>
      <c r="E32" s="109"/>
      <c r="F32" s="109"/>
      <c r="G32" s="65" t="str">
        <f>VLOOKUP(H32,Hoja1!A$1:G$445,2,0)</f>
        <v>INFRAROJA, ULTRAVIOLETA, VISIBLE, RADIOFRECUENCIA, MICROONDAS, LASER</v>
      </c>
      <c r="H32" s="50" t="s">
        <v>67</v>
      </c>
      <c r="I32" s="65" t="str">
        <f>VLOOKUP(H32,Hoja1!A$2:G$445,3,0)</f>
        <v>CÁNCER, LESIONES DÉRMICAS Y OCULARES</v>
      </c>
      <c r="J32" s="58"/>
      <c r="K32" s="65" t="str">
        <f>VLOOKUP(H32,Hoja1!A$2:G$445,4,0)</f>
        <v>Inspecciones planeadas e inspecciones no planeadas, procedimientos de programas de seguridad y salud en el trabajo</v>
      </c>
      <c r="L32" s="65" t="str">
        <f>VLOOKUP(H32,Hoja1!A$2:G$445,5,0)</f>
        <v>PROGRAMA BLOQUEADOR SOLAR</v>
      </c>
      <c r="M32" s="58">
        <v>2</v>
      </c>
      <c r="N32" s="59">
        <v>2</v>
      </c>
      <c r="O32" s="59">
        <v>10</v>
      </c>
      <c r="P32" s="52">
        <f t="shared" si="1"/>
        <v>4</v>
      </c>
      <c r="Q32" s="52">
        <f t="shared" si="2"/>
        <v>40</v>
      </c>
      <c r="R32" s="60" t="str">
        <f t="shared" si="3"/>
        <v>B-4</v>
      </c>
      <c r="S32" s="61" t="str">
        <f t="shared" si="0"/>
        <v>III</v>
      </c>
      <c r="T32" s="62" t="str">
        <f t="shared" si="4"/>
        <v>Mejorable</v>
      </c>
      <c r="U32" s="77"/>
      <c r="V32" s="65" t="str">
        <f>VLOOKUP(H32,Hoja1!A$2:G$445,6,0)</f>
        <v>CÁNCER</v>
      </c>
      <c r="W32" s="63"/>
      <c r="X32" s="63"/>
      <c r="Y32" s="63"/>
      <c r="Z32" s="64"/>
      <c r="AA32" s="57" t="str">
        <f>VLOOKUP(H32,Hoja1!A$2:G$445,7,0)</f>
        <v>N/A</v>
      </c>
      <c r="AB32" s="63" t="s">
        <v>1210</v>
      </c>
      <c r="AC32" s="80"/>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39" customHeight="1" thickBot="1">
      <c r="A33" s="110"/>
      <c r="B33" s="110"/>
      <c r="C33" s="107"/>
      <c r="D33" s="108"/>
      <c r="E33" s="109"/>
      <c r="F33" s="109"/>
      <c r="G33" s="65" t="str">
        <f>VLOOKUP(H33,Hoja1!A$1:G$445,2,0)</f>
        <v>CONCENTRACIÓN EN ACTIVIDADES DE ALTO DESEMPEÑO MENTAL</v>
      </c>
      <c r="H33" s="50" t="s">
        <v>72</v>
      </c>
      <c r="I33" s="65" t="str">
        <f>VLOOKUP(H33,Hoja1!A$2:G$445,3,0)</f>
        <v>ESTRÉS, CEFALEA, IRRITABILIDAD</v>
      </c>
      <c r="J33" s="58"/>
      <c r="K33" s="65" t="str">
        <f>VLOOKUP(H33,Hoja1!A$2:G$445,4,0)</f>
        <v>N/A</v>
      </c>
      <c r="L33" s="65" t="str">
        <f>VLOOKUP(H33,Hoja1!A$2:G$445,5,0)</f>
        <v>PVE PSICOSOCIAL</v>
      </c>
      <c r="M33" s="58">
        <v>2</v>
      </c>
      <c r="N33" s="59">
        <v>3</v>
      </c>
      <c r="O33" s="59">
        <v>10</v>
      </c>
      <c r="P33" s="52">
        <f t="shared" si="1"/>
        <v>6</v>
      </c>
      <c r="Q33" s="52">
        <f t="shared" si="2"/>
        <v>60</v>
      </c>
      <c r="R33" s="60" t="str">
        <f t="shared" si="3"/>
        <v>M-6</v>
      </c>
      <c r="S33" s="61" t="str">
        <f t="shared" si="0"/>
        <v>III</v>
      </c>
      <c r="T33" s="62" t="str">
        <f t="shared" si="4"/>
        <v>Mejorable</v>
      </c>
      <c r="U33" s="77"/>
      <c r="V33" s="65" t="str">
        <f>VLOOKUP(H33,Hoja1!A$2:G$445,6,0)</f>
        <v>ESTRÉS</v>
      </c>
      <c r="W33" s="63"/>
      <c r="X33" s="63"/>
      <c r="Y33" s="63"/>
      <c r="Z33" s="64"/>
      <c r="AA33" s="57" t="str">
        <f>VLOOKUP(H33,Hoja1!A$2:G$445,7,0)</f>
        <v>N/A</v>
      </c>
      <c r="AB33" s="118" t="s">
        <v>1211</v>
      </c>
      <c r="AC33" s="80"/>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39" customHeight="1" thickBot="1">
      <c r="A34" s="110"/>
      <c r="B34" s="110"/>
      <c r="C34" s="107"/>
      <c r="D34" s="108"/>
      <c r="E34" s="109"/>
      <c r="F34" s="109"/>
      <c r="G34" s="65" t="str">
        <f>VLOOKUP(H34,Hoja1!A$1:G$445,2,0)</f>
        <v>NATURALEZA DE LA TAREA</v>
      </c>
      <c r="H34" s="50" t="s">
        <v>76</v>
      </c>
      <c r="I34" s="65" t="str">
        <f>VLOOKUP(H34,Hoja1!A$2:G$445,3,0)</f>
        <v>ESTRÉS,  TRANSTORNOS DEL SUEÑO</v>
      </c>
      <c r="J34" s="58"/>
      <c r="K34" s="65" t="str">
        <f>VLOOKUP(H34,Hoja1!A$2:G$445,4,0)</f>
        <v>N/A</v>
      </c>
      <c r="L34" s="65" t="str">
        <f>VLOOKUP(H34,Hoja1!A$2:G$445,5,0)</f>
        <v>PVE PSICOSOCIAL</v>
      </c>
      <c r="M34" s="58">
        <v>2</v>
      </c>
      <c r="N34" s="59">
        <v>3</v>
      </c>
      <c r="O34" s="59">
        <v>10</v>
      </c>
      <c r="P34" s="52">
        <f t="shared" si="1"/>
        <v>6</v>
      </c>
      <c r="Q34" s="52">
        <f t="shared" si="2"/>
        <v>60</v>
      </c>
      <c r="R34" s="60" t="str">
        <f t="shared" si="3"/>
        <v>M-6</v>
      </c>
      <c r="S34" s="61" t="str">
        <f t="shared" si="0"/>
        <v>III</v>
      </c>
      <c r="T34" s="62" t="str">
        <f t="shared" si="4"/>
        <v>Mejorable</v>
      </c>
      <c r="U34" s="77"/>
      <c r="V34" s="65" t="str">
        <f>VLOOKUP(H34,Hoja1!A$2:G$445,6,0)</f>
        <v>ESTRÉS</v>
      </c>
      <c r="W34" s="63"/>
      <c r="X34" s="63"/>
      <c r="Y34" s="63"/>
      <c r="Z34" s="64"/>
      <c r="AA34" s="57" t="str">
        <f>VLOOKUP(H34,Hoja1!A$2:G$445,7,0)</f>
        <v>N/A</v>
      </c>
      <c r="AB34" s="78"/>
      <c r="AC34" s="80"/>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75" thickBot="1">
      <c r="A35" s="110"/>
      <c r="B35" s="110"/>
      <c r="C35" s="107"/>
      <c r="D35" s="108"/>
      <c r="E35" s="109"/>
      <c r="F35" s="109"/>
      <c r="G35" s="65" t="str">
        <f>VLOOKUP(H35,Hoja1!A$1:G$445,2,0)</f>
        <v>Forzadas, Prolongadas</v>
      </c>
      <c r="H35" s="50" t="s">
        <v>40</v>
      </c>
      <c r="I35" s="65" t="str">
        <f>VLOOKUP(H35,Hoja1!A$2:G$445,3,0)</f>
        <v xml:space="preserve">Lesiones osteomusculares, lesiones osteoarticulares
</v>
      </c>
      <c r="J35" s="58"/>
      <c r="K35" s="65" t="str">
        <f>VLOOKUP(H35,Hoja1!A$2:G$445,4,0)</f>
        <v>Inspecciones planeadas e inspecciones no planeadas, procedimientos de programas de seguridad y salud en el trabajo</v>
      </c>
      <c r="L35" s="65" t="str">
        <f>VLOOKUP(H35,Hoja1!A$2:G$445,5,0)</f>
        <v>PVE Biomecánico, programa pausas activas, exámenes periódicos, recomendaciones, control de posturas</v>
      </c>
      <c r="M35" s="58">
        <v>2</v>
      </c>
      <c r="N35" s="59">
        <v>3</v>
      </c>
      <c r="O35" s="59">
        <v>25</v>
      </c>
      <c r="P35" s="52">
        <f t="shared" si="1"/>
        <v>6</v>
      </c>
      <c r="Q35" s="52">
        <f t="shared" si="2"/>
        <v>150</v>
      </c>
      <c r="R35" s="60" t="str">
        <f t="shared" si="3"/>
        <v>M-6</v>
      </c>
      <c r="S35" s="61" t="str">
        <f t="shared" si="0"/>
        <v>II</v>
      </c>
      <c r="T35" s="62" t="str">
        <f t="shared" si="4"/>
        <v>No Aceptable o Aceptable Con Control Especifico</v>
      </c>
      <c r="U35" s="77"/>
      <c r="V35" s="65" t="str">
        <f>VLOOKUP(H35,Hoja1!A$2:G$445,6,0)</f>
        <v>Enfermedades Osteomusculares</v>
      </c>
      <c r="W35" s="63"/>
      <c r="X35" s="63"/>
      <c r="Y35" s="63"/>
      <c r="Z35" s="64"/>
      <c r="AA35" s="57" t="str">
        <f>VLOOKUP(H35,Hoja1!A$2:G$445,7,0)</f>
        <v>Prevención en lesiones osteomusculares, líderes de pausas activas</v>
      </c>
      <c r="AB35" s="63" t="s">
        <v>1212</v>
      </c>
      <c r="AC35" s="80"/>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39" thickBot="1">
      <c r="A36" s="110"/>
      <c r="B36" s="110"/>
      <c r="C36" s="107"/>
      <c r="D36" s="108"/>
      <c r="E36" s="109"/>
      <c r="F36" s="109"/>
      <c r="G36" s="65" t="str">
        <f>VLOOKUP(H36,Hoja1!A$1:G$445,2,0)</f>
        <v>Higiene Muscular</v>
      </c>
      <c r="H36" s="50" t="s">
        <v>483</v>
      </c>
      <c r="I36" s="65" t="str">
        <f>VLOOKUP(H36,Hoja1!A$2:G$445,3,0)</f>
        <v>Lesiones Musculoesqueléticas</v>
      </c>
      <c r="J36" s="58"/>
      <c r="K36" s="65" t="str">
        <f>VLOOKUP(H36,Hoja1!A$2:G$445,4,0)</f>
        <v>N/A</v>
      </c>
      <c r="L36" s="65" t="str">
        <f>VLOOKUP(H36,Hoja1!A$2:G$445,5,0)</f>
        <v>N/A</v>
      </c>
      <c r="M36" s="58">
        <v>2</v>
      </c>
      <c r="N36" s="59">
        <v>3</v>
      </c>
      <c r="O36" s="59">
        <v>10</v>
      </c>
      <c r="P36" s="52">
        <f t="shared" si="1"/>
        <v>6</v>
      </c>
      <c r="Q36" s="52">
        <f t="shared" si="2"/>
        <v>60</v>
      </c>
      <c r="R36" s="60" t="str">
        <f t="shared" si="3"/>
        <v>M-6</v>
      </c>
      <c r="S36" s="61" t="str">
        <f t="shared" si="0"/>
        <v>III</v>
      </c>
      <c r="T36" s="62" t="str">
        <f t="shared" si="4"/>
        <v>Mejorable</v>
      </c>
      <c r="U36" s="77"/>
      <c r="V36" s="65" t="str">
        <f>VLOOKUP(H36,Hoja1!A$2:G$445,6,0)</f>
        <v xml:space="preserve">Enfermedades Osteomusculares
</v>
      </c>
      <c r="W36" s="63"/>
      <c r="X36" s="63"/>
      <c r="Y36" s="63"/>
      <c r="Z36" s="64"/>
      <c r="AA36" s="57" t="str">
        <f>VLOOKUP(H36,Hoja1!A$2:G$445,7,0)</f>
        <v>Prevención en lesiones osteomusculares, líderes de pausas activas</v>
      </c>
      <c r="AB36" s="63" t="s">
        <v>1213</v>
      </c>
      <c r="AC36" s="80"/>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75" thickBot="1">
      <c r="A37" s="110"/>
      <c r="B37" s="110"/>
      <c r="C37" s="107"/>
      <c r="D37" s="108"/>
      <c r="E37" s="109"/>
      <c r="F37" s="109"/>
      <c r="G37" s="65" t="str">
        <f>VLOOKUP(H37,Hoja1!A$1:G$445,2,0)</f>
        <v>Atropellamiento, Envestir</v>
      </c>
      <c r="H37" s="50" t="s">
        <v>1187</v>
      </c>
      <c r="I37" s="65" t="str">
        <f>VLOOKUP(H37,Hoja1!A$2:G$445,3,0)</f>
        <v>Lesiones, pérdidas materiales, muerte</v>
      </c>
      <c r="J37" s="58"/>
      <c r="K37" s="65" t="str">
        <f>VLOOKUP(H37,Hoja1!A$2:G$445,4,0)</f>
        <v>Inspecciones planeadas e inspecciones no planeadas, procedimientos de programas de seguridad y salud en el trabajo</v>
      </c>
      <c r="L37" s="65" t="str">
        <f>VLOOKUP(H37,Hoja1!A$2:G$445,5,0)</f>
        <v>Programa de seguridad vial, señalización</v>
      </c>
      <c r="M37" s="58">
        <v>2</v>
      </c>
      <c r="N37" s="59">
        <v>2</v>
      </c>
      <c r="O37" s="59">
        <v>60</v>
      </c>
      <c r="P37" s="52">
        <f t="shared" si="1"/>
        <v>4</v>
      </c>
      <c r="Q37" s="52">
        <f t="shared" si="2"/>
        <v>240</v>
      </c>
      <c r="R37" s="60" t="str">
        <f t="shared" si="3"/>
        <v>B-4</v>
      </c>
      <c r="S37" s="61" t="str">
        <f t="shared" si="0"/>
        <v>II</v>
      </c>
      <c r="T37" s="62" t="str">
        <f t="shared" si="4"/>
        <v>No Aceptable o Aceptable Con Control Especifico</v>
      </c>
      <c r="U37" s="77"/>
      <c r="V37" s="65" t="str">
        <f>VLOOKUP(H37,Hoja1!A$2:G$445,6,0)</f>
        <v>Muerte</v>
      </c>
      <c r="W37" s="63"/>
      <c r="X37" s="63"/>
      <c r="Y37" s="63"/>
      <c r="Z37" s="64"/>
      <c r="AA37" s="57" t="str">
        <f>VLOOKUP(H37,Hoja1!A$2:G$445,7,0)</f>
        <v>Seguridad vial y manejo defensivo, aseguramiento de áreas de trabajo</v>
      </c>
      <c r="AB37" s="63" t="s">
        <v>1214</v>
      </c>
      <c r="AC37" s="80"/>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41.25" thickBot="1">
      <c r="A38" s="110"/>
      <c r="B38" s="110"/>
      <c r="C38" s="107"/>
      <c r="D38" s="108"/>
      <c r="E38" s="109"/>
      <c r="F38" s="109"/>
      <c r="G38" s="65" t="str">
        <f>VLOOKUP(H38,Hoja1!A$1:G$445,2,0)</f>
        <v>Superficies de trabajo irregulares o deslizantes</v>
      </c>
      <c r="H38" s="50" t="s">
        <v>597</v>
      </c>
      <c r="I38" s="65" t="str">
        <f>VLOOKUP(H38,Hoja1!A$2:G$445,3,0)</f>
        <v>Caidas del mismo nivel, fracturas, golpe con objetos, caídas de objetos, obstrucción de rutas de evacuación</v>
      </c>
      <c r="J38" s="58"/>
      <c r="K38" s="65" t="str">
        <f>VLOOKUP(H38,Hoja1!A$2:G$445,4,0)</f>
        <v>N/A</v>
      </c>
      <c r="L38" s="65" t="str">
        <f>VLOOKUP(H38,Hoja1!A$2:G$445,5,0)</f>
        <v>N/A</v>
      </c>
      <c r="M38" s="58">
        <v>2</v>
      </c>
      <c r="N38" s="59">
        <v>3</v>
      </c>
      <c r="O38" s="59">
        <v>25</v>
      </c>
      <c r="P38" s="52">
        <f t="shared" si="1"/>
        <v>6</v>
      </c>
      <c r="Q38" s="52">
        <f t="shared" si="2"/>
        <v>150</v>
      </c>
      <c r="R38" s="60" t="str">
        <f t="shared" si="3"/>
        <v>M-6</v>
      </c>
      <c r="S38" s="61" t="str">
        <f t="shared" si="0"/>
        <v>II</v>
      </c>
      <c r="T38" s="62" t="str">
        <f t="shared" si="4"/>
        <v>No Aceptable o Aceptable Con Control Especifico</v>
      </c>
      <c r="U38" s="77"/>
      <c r="V38" s="65" t="str">
        <f>VLOOKUP(H38,Hoja1!A$2:G$445,6,0)</f>
        <v>Caídas de distinto nivel</v>
      </c>
      <c r="W38" s="63"/>
      <c r="X38" s="63"/>
      <c r="Y38" s="63"/>
      <c r="Z38" s="64"/>
      <c r="AA38" s="57" t="str">
        <f>VLOOKUP(H38,Hoja1!A$2:G$445,7,0)</f>
        <v>Pautas Básicas en orden y aseo en el lugar de trabajo, actos y condiciones inseguras</v>
      </c>
      <c r="AB38" s="63" t="s">
        <v>1215</v>
      </c>
      <c r="AC38" s="80"/>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64.5" thickBot="1">
      <c r="A39" s="110"/>
      <c r="B39" s="110"/>
      <c r="C39" s="107"/>
      <c r="D39" s="108"/>
      <c r="E39" s="109"/>
      <c r="F39" s="109"/>
      <c r="G39" s="65" t="str">
        <f>VLOOKUP(H39,Hoja1!A$1:G$445,2,0)</f>
        <v>Atraco, golpiza, atentados y secuestrados</v>
      </c>
      <c r="H39" s="50" t="s">
        <v>57</v>
      </c>
      <c r="I39" s="65" t="str">
        <f>VLOOKUP(H39,Hoja1!A$2:G$445,3,0)</f>
        <v>Estrés, golpes, Secuestros</v>
      </c>
      <c r="J39" s="58"/>
      <c r="K39" s="65" t="str">
        <f>VLOOKUP(H39,Hoja1!A$2:G$445,4,0)</f>
        <v>Inspecciones planeadas e inspecciones no planeadas, procedimientos de programas de seguridad y salud en el trabajo</v>
      </c>
      <c r="L39" s="65" t="str">
        <f>VLOOKUP(H39,Hoja1!A$2:G$445,5,0)</f>
        <v xml:space="preserve">Uniformes Corporativos, Caquetas corporativas, Carnetización
</v>
      </c>
      <c r="M39" s="58">
        <v>2</v>
      </c>
      <c r="N39" s="59">
        <v>2</v>
      </c>
      <c r="O39" s="59">
        <v>60</v>
      </c>
      <c r="P39" s="52">
        <f t="shared" si="1"/>
        <v>4</v>
      </c>
      <c r="Q39" s="52">
        <f t="shared" si="2"/>
        <v>240</v>
      </c>
      <c r="R39" s="60" t="str">
        <f t="shared" si="3"/>
        <v>B-4</v>
      </c>
      <c r="S39" s="61" t="str">
        <f t="shared" si="0"/>
        <v>II</v>
      </c>
      <c r="T39" s="62" t="str">
        <f t="shared" si="4"/>
        <v>No Aceptable o Aceptable Con Control Especifico</v>
      </c>
      <c r="U39" s="77"/>
      <c r="V39" s="65" t="str">
        <f>VLOOKUP(H39,Hoja1!A$2:G$445,6,0)</f>
        <v>Secuestros</v>
      </c>
      <c r="W39" s="63"/>
      <c r="X39" s="63"/>
      <c r="Y39" s="63"/>
      <c r="Z39" s="64"/>
      <c r="AA39" s="57" t="str">
        <f>VLOOKUP(H39,Hoja1!A$2:G$445,7,0)</f>
        <v>N/A</v>
      </c>
      <c r="AB39" s="63" t="s">
        <v>1216</v>
      </c>
      <c r="AC39" s="80"/>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110"/>
      <c r="B40" s="110"/>
      <c r="C40" s="107"/>
      <c r="D40" s="108"/>
      <c r="E40" s="109"/>
      <c r="F40" s="109"/>
      <c r="G40" s="65" t="str">
        <f>VLOOKUP(H40,Hoja1!A$1:G$445,2,0)</f>
        <v>SISMOS, INCENDIOS, INUNDACIONES, TERREMOTOS, VENDAVALES, DERRUMBE</v>
      </c>
      <c r="H40" s="50" t="s">
        <v>62</v>
      </c>
      <c r="I40" s="65" t="str">
        <f>VLOOKUP(H40,Hoja1!A$2:G$445,3,0)</f>
        <v>SISMOS, INCENDIOS, INUNDACIONES, TERREMOTOS, VENDAVALES</v>
      </c>
      <c r="J40" s="58"/>
      <c r="K40" s="65" t="str">
        <f>VLOOKUP(H40,Hoja1!A$2:G$445,4,0)</f>
        <v>Inspecciones planeadas e inspecciones no planeadas, procedimientos de programas de seguridad y salud en el trabajo</v>
      </c>
      <c r="L40" s="65" t="str">
        <f>VLOOKUP(H40,Hoja1!A$2:G$445,5,0)</f>
        <v>BRIGADAS DE EMERGENCIAS</v>
      </c>
      <c r="M40" s="58">
        <v>2</v>
      </c>
      <c r="N40" s="59">
        <v>1</v>
      </c>
      <c r="O40" s="59">
        <v>100</v>
      </c>
      <c r="P40" s="52">
        <f t="shared" si="1"/>
        <v>2</v>
      </c>
      <c r="Q40" s="52">
        <f t="shared" si="2"/>
        <v>200</v>
      </c>
      <c r="R40" s="60" t="str">
        <f t="shared" si="3"/>
        <v>B-2</v>
      </c>
      <c r="S40" s="61" t="str">
        <f t="shared" si="0"/>
        <v>II</v>
      </c>
      <c r="T40" s="62" t="str">
        <f t="shared" si="4"/>
        <v>No Aceptable o Aceptable Con Control Especifico</v>
      </c>
      <c r="U40" s="78"/>
      <c r="V40" s="65" t="str">
        <f>VLOOKUP(H40,Hoja1!A$2:G$445,6,0)</f>
        <v>MUERTE</v>
      </c>
      <c r="W40" s="63"/>
      <c r="X40" s="63"/>
      <c r="Y40" s="63"/>
      <c r="Z40" s="64" t="s">
        <v>1218</v>
      </c>
      <c r="AA40" s="57" t="str">
        <f>VLOOKUP(H40,Hoja1!A$2:G$445,7,0)</f>
        <v>ENTRENAMIENTO DE LA BRIGADA; DIVULGACIÓN DE PLAN DE EMERGENCIA</v>
      </c>
      <c r="AB40" s="63" t="s">
        <v>1217</v>
      </c>
      <c r="AC40" s="81"/>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26.25" thickBot="1">
      <c r="A41" s="110"/>
      <c r="B41" s="110"/>
      <c r="C41" s="83" t="s">
        <v>1227</v>
      </c>
      <c r="D41" s="84" t="s">
        <v>1228</v>
      </c>
      <c r="E41" s="85" t="s">
        <v>1020</v>
      </c>
      <c r="F41" s="85" t="s">
        <v>1205</v>
      </c>
      <c r="G41" s="48" t="str">
        <f>VLOOKUP(H41,Hoja1!A$1:G$445,2,0)</f>
        <v>Bacterias</v>
      </c>
      <c r="H41" s="24" t="s">
        <v>113</v>
      </c>
      <c r="I41" s="48" t="str">
        <f>VLOOKUP(H41,Hoja1!A$2:G$445,3,0)</f>
        <v>Infecciones Bacterianas</v>
      </c>
      <c r="J41" s="18"/>
      <c r="K41" s="48" t="str">
        <f>VLOOKUP(H41,Hoja1!A$2:G$445,4,0)</f>
        <v>N/A</v>
      </c>
      <c r="L41" s="48" t="str">
        <f>VLOOKUP(H41,Hoja1!A$2:G$445,5,0)</f>
        <v>Vacunación</v>
      </c>
      <c r="M41" s="67">
        <v>2</v>
      </c>
      <c r="N41" s="26">
        <v>3</v>
      </c>
      <c r="O41" s="26">
        <v>10</v>
      </c>
      <c r="P41" s="26">
        <f t="shared" si="1"/>
        <v>6</v>
      </c>
      <c r="Q41" s="26">
        <f t="shared" si="2"/>
        <v>60</v>
      </c>
      <c r="R41" s="33" t="str">
        <f t="shared" si="3"/>
        <v>M-6</v>
      </c>
      <c r="S41" s="74" t="str">
        <f t="shared" si="0"/>
        <v>III</v>
      </c>
      <c r="T41" s="75" t="str">
        <f t="shared" si="4"/>
        <v>Mejorable</v>
      </c>
      <c r="U41" s="119">
        <v>2</v>
      </c>
      <c r="V41" s="48" t="str">
        <f>VLOOKUP(H41,Hoja1!A$2:G$445,6,0)</f>
        <v xml:space="preserve">Enfermedades Infectocontagiosas
</v>
      </c>
      <c r="W41" s="20"/>
      <c r="X41" s="20"/>
      <c r="Y41" s="20"/>
      <c r="Z41" s="17"/>
      <c r="AA41" s="22" t="str">
        <f>VLOOKUP(H41,Hoja1!A$2:G$445,7,0)</f>
        <v>Autocuidado</v>
      </c>
      <c r="AB41" s="120" t="s">
        <v>1209</v>
      </c>
      <c r="AC41" s="121" t="s">
        <v>1219</v>
      </c>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26.25" thickBot="1">
      <c r="A42" s="110"/>
      <c r="B42" s="110"/>
      <c r="C42" s="83"/>
      <c r="D42" s="84"/>
      <c r="E42" s="85"/>
      <c r="F42" s="85"/>
      <c r="G42" s="48" t="str">
        <f>VLOOKUP(H42,Hoja1!A$1:G$445,2,0)</f>
        <v>Virus</v>
      </c>
      <c r="H42" s="24" t="s">
        <v>122</v>
      </c>
      <c r="I42" s="48" t="str">
        <f>VLOOKUP(H42,Hoja1!A$2:G$445,3,0)</f>
        <v>Infecciones Virales</v>
      </c>
      <c r="J42" s="18"/>
      <c r="K42" s="48" t="str">
        <f>VLOOKUP(H42,Hoja1!A$2:G$445,4,0)</f>
        <v>N/A</v>
      </c>
      <c r="L42" s="48" t="str">
        <f>VLOOKUP(H42,Hoja1!A$2:G$445,5,0)</f>
        <v>Vacunación</v>
      </c>
      <c r="M42" s="18">
        <v>2</v>
      </c>
      <c r="N42" s="19">
        <v>3</v>
      </c>
      <c r="O42" s="19">
        <v>10</v>
      </c>
      <c r="P42" s="26">
        <f t="shared" si="1"/>
        <v>6</v>
      </c>
      <c r="Q42" s="26">
        <f t="shared" si="2"/>
        <v>60</v>
      </c>
      <c r="R42" s="33" t="str">
        <f t="shared" si="3"/>
        <v>M-6</v>
      </c>
      <c r="S42" s="74" t="str">
        <f t="shared" si="0"/>
        <v>III</v>
      </c>
      <c r="T42" s="75" t="str">
        <f t="shared" si="4"/>
        <v>Mejorable</v>
      </c>
      <c r="U42" s="87"/>
      <c r="V42" s="48" t="str">
        <f>VLOOKUP(H42,Hoja1!A$2:G$445,6,0)</f>
        <v xml:space="preserve">Enfermedades Infectocontagiosas
</v>
      </c>
      <c r="W42" s="20"/>
      <c r="X42" s="20"/>
      <c r="Y42" s="20"/>
      <c r="Z42" s="17"/>
      <c r="AA42" s="22" t="str">
        <f>VLOOKUP(H42,Hoja1!A$2:G$445,7,0)</f>
        <v>Autocuidado</v>
      </c>
      <c r="AB42" s="88"/>
      <c r="AC42" s="90"/>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36" customHeight="1" thickBot="1">
      <c r="A43" s="110"/>
      <c r="B43" s="110"/>
      <c r="C43" s="83"/>
      <c r="D43" s="84"/>
      <c r="E43" s="85"/>
      <c r="F43" s="85"/>
      <c r="G43" s="48" t="str">
        <f>VLOOKUP(H43,Hoja1!A$1:G$445,2,0)</f>
        <v>CONCENTRACIÓN EN ACTIVIDADES DE ALTO DESEMPEÑO MENTAL</v>
      </c>
      <c r="H43" s="24" t="s">
        <v>72</v>
      </c>
      <c r="I43" s="48" t="str">
        <f>VLOOKUP(H43,Hoja1!A$2:G$445,3,0)</f>
        <v>ESTRÉS, CEFALEA, IRRITABILIDAD</v>
      </c>
      <c r="J43" s="18"/>
      <c r="K43" s="48" t="str">
        <f>VLOOKUP(H43,Hoja1!A$2:G$445,4,0)</f>
        <v>N/A</v>
      </c>
      <c r="L43" s="48" t="str">
        <f>VLOOKUP(H43,Hoja1!A$2:G$445,5,0)</f>
        <v>PVE PSICOSOCIAL</v>
      </c>
      <c r="M43" s="18">
        <v>2</v>
      </c>
      <c r="N43" s="19">
        <v>3</v>
      </c>
      <c r="O43" s="19">
        <v>10</v>
      </c>
      <c r="P43" s="26">
        <f t="shared" si="1"/>
        <v>6</v>
      </c>
      <c r="Q43" s="26">
        <f t="shared" si="2"/>
        <v>60</v>
      </c>
      <c r="R43" s="33" t="str">
        <f t="shared" si="3"/>
        <v>M-6</v>
      </c>
      <c r="S43" s="74" t="str">
        <f t="shared" si="0"/>
        <v>III</v>
      </c>
      <c r="T43" s="75" t="str">
        <f t="shared" si="4"/>
        <v>Mejorable</v>
      </c>
      <c r="U43" s="87"/>
      <c r="V43" s="48" t="str">
        <f>VLOOKUP(H43,Hoja1!A$2:G$445,6,0)</f>
        <v>ESTRÉS</v>
      </c>
      <c r="W43" s="20"/>
      <c r="X43" s="20"/>
      <c r="Y43" s="20"/>
      <c r="Z43" s="17"/>
      <c r="AA43" s="22" t="str">
        <f>VLOOKUP(H43,Hoja1!A$2:G$445,7,0)</f>
        <v>N/A</v>
      </c>
      <c r="AB43" s="119" t="s">
        <v>1211</v>
      </c>
      <c r="AC43" s="90"/>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36" customHeight="1" thickBot="1">
      <c r="A44" s="110"/>
      <c r="B44" s="110"/>
      <c r="C44" s="83"/>
      <c r="D44" s="84"/>
      <c r="E44" s="85"/>
      <c r="F44" s="85"/>
      <c r="G44" s="48" t="str">
        <f>VLOOKUP(H44,Hoja1!A$1:G$445,2,0)</f>
        <v>NATURALEZA DE LA TAREA</v>
      </c>
      <c r="H44" s="24" t="s">
        <v>76</v>
      </c>
      <c r="I44" s="48" t="str">
        <f>VLOOKUP(H44,Hoja1!A$2:G$445,3,0)</f>
        <v>ESTRÉS,  TRANSTORNOS DEL SUEÑO</v>
      </c>
      <c r="J44" s="18"/>
      <c r="K44" s="48" t="str">
        <f>VLOOKUP(H44,Hoja1!A$2:G$445,4,0)</f>
        <v>N/A</v>
      </c>
      <c r="L44" s="48" t="str">
        <f>VLOOKUP(H44,Hoja1!A$2:G$445,5,0)</f>
        <v>PVE PSICOSOCIAL</v>
      </c>
      <c r="M44" s="18">
        <v>2</v>
      </c>
      <c r="N44" s="19">
        <v>3</v>
      </c>
      <c r="O44" s="19">
        <v>10</v>
      </c>
      <c r="P44" s="26">
        <f t="shared" si="1"/>
        <v>6</v>
      </c>
      <c r="Q44" s="26">
        <f t="shared" si="2"/>
        <v>60</v>
      </c>
      <c r="R44" s="33" t="str">
        <f t="shared" si="3"/>
        <v>M-6</v>
      </c>
      <c r="S44" s="74" t="str">
        <f t="shared" si="0"/>
        <v>III</v>
      </c>
      <c r="T44" s="75" t="str">
        <f t="shared" si="4"/>
        <v>Mejorable</v>
      </c>
      <c r="U44" s="87"/>
      <c r="V44" s="48" t="str">
        <f>VLOOKUP(H44,Hoja1!A$2:G$445,6,0)</f>
        <v>ESTRÉS</v>
      </c>
      <c r="W44" s="20"/>
      <c r="X44" s="20"/>
      <c r="Y44" s="20"/>
      <c r="Z44" s="17"/>
      <c r="AA44" s="22" t="str">
        <f>VLOOKUP(H44,Hoja1!A$2:G$445,7,0)</f>
        <v>N/A</v>
      </c>
      <c r="AB44" s="88"/>
      <c r="AC44" s="90"/>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4" customHeight="1" thickBot="1">
      <c r="A45" s="110"/>
      <c r="B45" s="110"/>
      <c r="C45" s="83"/>
      <c r="D45" s="84"/>
      <c r="E45" s="85"/>
      <c r="F45" s="85"/>
      <c r="G45" s="48" t="str">
        <f>VLOOKUP(H45,Hoja1!A$1:G$445,2,0)</f>
        <v>Forzadas, Prolongadas</v>
      </c>
      <c r="H45" s="24" t="s">
        <v>40</v>
      </c>
      <c r="I45" s="48" t="str">
        <f>VLOOKUP(H45,Hoja1!A$2:G$445,3,0)</f>
        <v xml:space="preserve">Lesiones osteomusculares, lesiones osteoarticulares
</v>
      </c>
      <c r="J45" s="18"/>
      <c r="K45" s="48" t="str">
        <f>VLOOKUP(H45,Hoja1!A$2:G$445,4,0)</f>
        <v>Inspecciones planeadas e inspecciones no planeadas, procedimientos de programas de seguridad y salud en el trabajo</v>
      </c>
      <c r="L45" s="48" t="str">
        <f>VLOOKUP(H45,Hoja1!A$2:G$445,5,0)</f>
        <v>PVE Biomecánico, programa pausas activas, exámenes periódicos, recomendaciones, control de posturas</v>
      </c>
      <c r="M45" s="18">
        <v>2</v>
      </c>
      <c r="N45" s="19">
        <v>3</v>
      </c>
      <c r="O45" s="19">
        <v>25</v>
      </c>
      <c r="P45" s="26">
        <f t="shared" si="1"/>
        <v>6</v>
      </c>
      <c r="Q45" s="26">
        <f t="shared" si="2"/>
        <v>150</v>
      </c>
      <c r="R45" s="33" t="str">
        <f t="shared" si="3"/>
        <v>M-6</v>
      </c>
      <c r="S45" s="74" t="str">
        <f t="shared" si="0"/>
        <v>II</v>
      </c>
      <c r="T45" s="75" t="str">
        <f t="shared" si="4"/>
        <v>No Aceptable o Aceptable Con Control Especifico</v>
      </c>
      <c r="U45" s="87"/>
      <c r="V45" s="48" t="str">
        <f>VLOOKUP(H45,Hoja1!A$2:G$445,6,0)</f>
        <v>Enfermedades Osteomusculares</v>
      </c>
      <c r="W45" s="20"/>
      <c r="X45" s="20"/>
      <c r="Y45" s="20"/>
      <c r="Z45" s="17"/>
      <c r="AA45" s="22" t="str">
        <f>VLOOKUP(H45,Hoja1!A$2:G$445,7,0)</f>
        <v>Prevención en lesiones osteomusculares, líderes de pausas activas</v>
      </c>
      <c r="AB45" s="20" t="s">
        <v>1212</v>
      </c>
      <c r="AC45" s="90"/>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39" customHeight="1" thickBot="1">
      <c r="A46" s="110"/>
      <c r="B46" s="110"/>
      <c r="C46" s="83"/>
      <c r="D46" s="84"/>
      <c r="E46" s="85"/>
      <c r="F46" s="85"/>
      <c r="G46" s="48" t="str">
        <f>VLOOKUP(H46,Hoja1!A$1:G$445,2,0)</f>
        <v>Higiene Muscular</v>
      </c>
      <c r="H46" s="24" t="s">
        <v>483</v>
      </c>
      <c r="I46" s="48" t="str">
        <f>VLOOKUP(H46,Hoja1!A$2:G$445,3,0)</f>
        <v>Lesiones Musculoesqueléticas</v>
      </c>
      <c r="J46" s="18"/>
      <c r="K46" s="48" t="str">
        <f>VLOOKUP(H46,Hoja1!A$2:G$445,4,0)</f>
        <v>N/A</v>
      </c>
      <c r="L46" s="48" t="str">
        <f>VLOOKUP(H46,Hoja1!A$2:G$445,5,0)</f>
        <v>N/A</v>
      </c>
      <c r="M46" s="18">
        <v>2</v>
      </c>
      <c r="N46" s="19">
        <v>3</v>
      </c>
      <c r="O46" s="19">
        <v>10</v>
      </c>
      <c r="P46" s="26">
        <f t="shared" si="1"/>
        <v>6</v>
      </c>
      <c r="Q46" s="26">
        <f t="shared" si="2"/>
        <v>60</v>
      </c>
      <c r="R46" s="33" t="str">
        <f t="shared" si="3"/>
        <v>M-6</v>
      </c>
      <c r="S46" s="74" t="str">
        <f t="shared" si="0"/>
        <v>III</v>
      </c>
      <c r="T46" s="75" t="str">
        <f t="shared" si="4"/>
        <v>Mejorable</v>
      </c>
      <c r="U46" s="87"/>
      <c r="V46" s="48" t="str">
        <f>VLOOKUP(H46,Hoja1!A$2:G$445,6,0)</f>
        <v xml:space="preserve">Enfermedades Osteomusculares
</v>
      </c>
      <c r="W46" s="20"/>
      <c r="X46" s="20"/>
      <c r="Y46" s="20"/>
      <c r="Z46" s="17"/>
      <c r="AA46" s="22" t="str">
        <f>VLOOKUP(H46,Hoja1!A$2:G$445,7,0)</f>
        <v>Prevención en lesiones osteomusculares, líderes de pausas activas</v>
      </c>
      <c r="AB46" s="20" t="s">
        <v>1213</v>
      </c>
      <c r="AC46" s="90"/>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41.25" thickBot="1">
      <c r="A47" s="110"/>
      <c r="B47" s="110"/>
      <c r="C47" s="83"/>
      <c r="D47" s="84"/>
      <c r="E47" s="85"/>
      <c r="F47" s="85"/>
      <c r="G47" s="48" t="str">
        <f>VLOOKUP(H47,Hoja1!A$1:G$445,2,0)</f>
        <v>Superficies de trabajo irregulares o deslizantes</v>
      </c>
      <c r="H47" s="24" t="s">
        <v>597</v>
      </c>
      <c r="I47" s="48" t="str">
        <f>VLOOKUP(H47,Hoja1!A$2:G$445,3,0)</f>
        <v>Caidas del mismo nivel, fracturas, golpe con objetos, caídas de objetos, obstrucción de rutas de evacuación</v>
      </c>
      <c r="J47" s="18"/>
      <c r="K47" s="48" t="str">
        <f>VLOOKUP(H47,Hoja1!A$2:G$445,4,0)</f>
        <v>N/A</v>
      </c>
      <c r="L47" s="48" t="str">
        <f>VLOOKUP(H47,Hoja1!A$2:G$445,5,0)</f>
        <v>N/A</v>
      </c>
      <c r="M47" s="18">
        <v>2</v>
      </c>
      <c r="N47" s="19">
        <v>3</v>
      </c>
      <c r="O47" s="19">
        <v>25</v>
      </c>
      <c r="P47" s="26">
        <f t="shared" si="1"/>
        <v>6</v>
      </c>
      <c r="Q47" s="26">
        <f t="shared" si="2"/>
        <v>150</v>
      </c>
      <c r="R47" s="33" t="str">
        <f t="shared" si="3"/>
        <v>M-6</v>
      </c>
      <c r="S47" s="74" t="str">
        <f t="shared" si="0"/>
        <v>II</v>
      </c>
      <c r="T47" s="75" t="str">
        <f t="shared" si="4"/>
        <v>No Aceptable o Aceptable Con Control Especifico</v>
      </c>
      <c r="U47" s="87"/>
      <c r="V47" s="48" t="str">
        <f>VLOOKUP(H47,Hoja1!A$2:G$445,6,0)</f>
        <v>Caídas de distinto nivel</v>
      </c>
      <c r="W47" s="20"/>
      <c r="X47" s="20"/>
      <c r="Y47" s="20"/>
      <c r="Z47" s="17"/>
      <c r="AA47" s="22" t="str">
        <f>VLOOKUP(H47,Hoja1!A$2:G$445,7,0)</f>
        <v>Pautas Básicas en orden y aseo en el lugar de trabajo, actos y condiciones inseguras</v>
      </c>
      <c r="AB47" s="20" t="s">
        <v>1215</v>
      </c>
      <c r="AC47" s="90"/>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75" thickBot="1">
      <c r="A48" s="110"/>
      <c r="B48" s="110"/>
      <c r="C48" s="83"/>
      <c r="D48" s="84"/>
      <c r="E48" s="85"/>
      <c r="F48" s="85"/>
      <c r="G48" s="48" t="str">
        <f>VLOOKUP(H48,Hoja1!A$1:G$445,2,0)</f>
        <v>SISMOS, INCENDIOS, INUNDACIONES, TERREMOTOS, VENDAVALES, DERRUMBE</v>
      </c>
      <c r="H48" s="24" t="s">
        <v>62</v>
      </c>
      <c r="I48" s="48" t="str">
        <f>VLOOKUP(H48,Hoja1!A$2:G$445,3,0)</f>
        <v>SISMOS, INCENDIOS, INUNDACIONES, TERREMOTOS, VENDAVALES</v>
      </c>
      <c r="J48" s="18"/>
      <c r="K48" s="48" t="str">
        <f>VLOOKUP(H48,Hoja1!A$2:G$445,4,0)</f>
        <v>Inspecciones planeadas e inspecciones no planeadas, procedimientos de programas de seguridad y salud en el trabajo</v>
      </c>
      <c r="L48" s="48" t="str">
        <f>VLOOKUP(H48,Hoja1!A$2:G$445,5,0)</f>
        <v>BRIGADAS DE EMERGENCIAS</v>
      </c>
      <c r="M48" s="18">
        <v>2</v>
      </c>
      <c r="N48" s="19">
        <v>1</v>
      </c>
      <c r="O48" s="19">
        <v>100</v>
      </c>
      <c r="P48" s="26">
        <f t="shared" si="1"/>
        <v>2</v>
      </c>
      <c r="Q48" s="26">
        <f t="shared" si="2"/>
        <v>200</v>
      </c>
      <c r="R48" s="33" t="str">
        <f t="shared" si="3"/>
        <v>B-2</v>
      </c>
      <c r="S48" s="74" t="str">
        <f t="shared" si="0"/>
        <v>II</v>
      </c>
      <c r="T48" s="75" t="str">
        <f t="shared" si="4"/>
        <v>No Aceptable o Aceptable Con Control Especifico</v>
      </c>
      <c r="U48" s="88"/>
      <c r="V48" s="48" t="str">
        <f>VLOOKUP(H48,Hoja1!A$2:G$445,6,0)</f>
        <v>MUERTE</v>
      </c>
      <c r="W48" s="20"/>
      <c r="X48" s="20"/>
      <c r="Y48" s="20"/>
      <c r="Z48" s="17" t="s">
        <v>1218</v>
      </c>
      <c r="AA48" s="22" t="str">
        <f>VLOOKUP(H48,Hoja1!A$2:G$445,7,0)</f>
        <v>ENTRENAMIENTO DE LA BRIGADA; DIVULGACIÓN DE PLAN DE EMERGENCIA</v>
      </c>
      <c r="AB48" s="20" t="s">
        <v>1217</v>
      </c>
      <c r="AC48" s="91"/>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26.25" thickBot="1">
      <c r="A49" s="110"/>
      <c r="B49" s="110"/>
      <c r="C49" s="107" t="s">
        <v>1241</v>
      </c>
      <c r="D49" s="108" t="s">
        <v>1235</v>
      </c>
      <c r="E49" s="109" t="s">
        <v>1027</v>
      </c>
      <c r="F49" s="109" t="s">
        <v>1205</v>
      </c>
      <c r="G49" s="65" t="str">
        <f>VLOOKUP(H49,Hoja1!A$1:G$445,2,0)</f>
        <v>Bacterias</v>
      </c>
      <c r="H49" s="50" t="s">
        <v>113</v>
      </c>
      <c r="I49" s="65" t="str">
        <f>VLOOKUP(H49,Hoja1!A$2:G$445,3,0)</f>
        <v>Infecciones Bacterianas</v>
      </c>
      <c r="J49" s="58"/>
      <c r="K49" s="65" t="str">
        <f>VLOOKUP(H49,Hoja1!A$2:G$445,4,0)</f>
        <v>N/A</v>
      </c>
      <c r="L49" s="65" t="str">
        <f>VLOOKUP(H49,Hoja1!A$2:G$445,5,0)</f>
        <v>Vacunación</v>
      </c>
      <c r="M49" s="66">
        <v>2</v>
      </c>
      <c r="N49" s="52">
        <v>3</v>
      </c>
      <c r="O49" s="52">
        <v>10</v>
      </c>
      <c r="P49" s="52">
        <f t="shared" si="1"/>
        <v>6</v>
      </c>
      <c r="Q49" s="52">
        <f t="shared" si="2"/>
        <v>60</v>
      </c>
      <c r="R49" s="60" t="str">
        <f t="shared" si="3"/>
        <v>M-6</v>
      </c>
      <c r="S49" s="61" t="str">
        <f t="shared" si="0"/>
        <v>III</v>
      </c>
      <c r="T49" s="62" t="str">
        <f t="shared" si="4"/>
        <v>Mejorable</v>
      </c>
      <c r="U49" s="82">
        <v>6</v>
      </c>
      <c r="V49" s="65" t="str">
        <f>VLOOKUP(H49,Hoja1!A$2:G$445,6,0)</f>
        <v xml:space="preserve">Enfermedades Infectocontagiosas
</v>
      </c>
      <c r="W49" s="63"/>
      <c r="X49" s="63"/>
      <c r="Y49" s="63"/>
      <c r="Z49" s="64"/>
      <c r="AA49" s="57" t="str">
        <f>VLOOKUP(H49,Hoja1!A$2:G$445,7,0)</f>
        <v>Autocuidado</v>
      </c>
      <c r="AB49" s="76" t="s">
        <v>1209</v>
      </c>
      <c r="AC49" s="79" t="s">
        <v>1219</v>
      </c>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26.25" thickBot="1">
      <c r="A50" s="110"/>
      <c r="B50" s="110"/>
      <c r="C50" s="107"/>
      <c r="D50" s="108"/>
      <c r="E50" s="109"/>
      <c r="F50" s="109"/>
      <c r="G50" s="65" t="str">
        <f>VLOOKUP(H50,Hoja1!A$1:G$445,2,0)</f>
        <v>Virus</v>
      </c>
      <c r="H50" s="50" t="s">
        <v>122</v>
      </c>
      <c r="I50" s="65" t="str">
        <f>VLOOKUP(H50,Hoja1!A$2:G$445,3,0)</f>
        <v>Infecciones Virales</v>
      </c>
      <c r="J50" s="58"/>
      <c r="K50" s="65" t="str">
        <f>VLOOKUP(H50,Hoja1!A$2:G$445,4,0)</f>
        <v>N/A</v>
      </c>
      <c r="L50" s="65" t="str">
        <f>VLOOKUP(H50,Hoja1!A$2:G$445,5,0)</f>
        <v>Vacunación</v>
      </c>
      <c r="M50" s="58">
        <v>2</v>
      </c>
      <c r="N50" s="59">
        <v>3</v>
      </c>
      <c r="O50" s="59">
        <v>10</v>
      </c>
      <c r="P50" s="52">
        <f t="shared" si="1"/>
        <v>6</v>
      </c>
      <c r="Q50" s="52">
        <f t="shared" si="2"/>
        <v>60</v>
      </c>
      <c r="R50" s="60" t="str">
        <f t="shared" si="3"/>
        <v>M-6</v>
      </c>
      <c r="S50" s="61" t="str">
        <f t="shared" si="0"/>
        <v>III</v>
      </c>
      <c r="T50" s="62" t="str">
        <f t="shared" si="4"/>
        <v>Mejorable</v>
      </c>
      <c r="U50" s="77"/>
      <c r="V50" s="65" t="str">
        <f>VLOOKUP(H50,Hoja1!A$2:G$445,6,0)</f>
        <v xml:space="preserve">Enfermedades Infectocontagiosas
</v>
      </c>
      <c r="W50" s="63"/>
      <c r="X50" s="63"/>
      <c r="Y50" s="63"/>
      <c r="Z50" s="64"/>
      <c r="AA50" s="57" t="str">
        <f>VLOOKUP(H50,Hoja1!A$2:G$445,7,0)</f>
        <v>Autocuidado</v>
      </c>
      <c r="AB50" s="78"/>
      <c r="AC50" s="80"/>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110"/>
      <c r="B51" s="110"/>
      <c r="C51" s="107"/>
      <c r="D51" s="108"/>
      <c r="E51" s="109"/>
      <c r="F51" s="109"/>
      <c r="G51" s="65" t="str">
        <f>VLOOKUP(H51,Hoja1!A$1:G$445,2,0)</f>
        <v>INFRAROJA, ULTRAVIOLETA, VISIBLE, RADIOFRECUENCIA, MICROONDAS, LASER</v>
      </c>
      <c r="H51" s="50" t="s">
        <v>67</v>
      </c>
      <c r="I51" s="65" t="str">
        <f>VLOOKUP(H51,Hoja1!A$2:G$445,3,0)</f>
        <v>CÁNCER, LESIONES DÉRMICAS Y OCULARES</v>
      </c>
      <c r="J51" s="58"/>
      <c r="K51" s="65" t="str">
        <f>VLOOKUP(H51,Hoja1!A$2:G$445,4,0)</f>
        <v>Inspecciones planeadas e inspecciones no planeadas, procedimientos de programas de seguridad y salud en el trabajo</v>
      </c>
      <c r="L51" s="65" t="str">
        <f>VLOOKUP(H51,Hoja1!A$2:G$445,5,0)</f>
        <v>PROGRAMA BLOQUEADOR SOLAR</v>
      </c>
      <c r="M51" s="58">
        <v>2</v>
      </c>
      <c r="N51" s="59">
        <v>2</v>
      </c>
      <c r="O51" s="59">
        <v>10</v>
      </c>
      <c r="P51" s="52">
        <f t="shared" si="1"/>
        <v>4</v>
      </c>
      <c r="Q51" s="52">
        <f t="shared" si="2"/>
        <v>40</v>
      </c>
      <c r="R51" s="60" t="str">
        <f t="shared" si="3"/>
        <v>B-4</v>
      </c>
      <c r="S51" s="61" t="str">
        <f t="shared" si="0"/>
        <v>III</v>
      </c>
      <c r="T51" s="62" t="str">
        <f t="shared" si="4"/>
        <v>Mejorable</v>
      </c>
      <c r="U51" s="77"/>
      <c r="V51" s="65" t="str">
        <f>VLOOKUP(H51,Hoja1!A$2:G$445,6,0)</f>
        <v>CÁNCER</v>
      </c>
      <c r="W51" s="63"/>
      <c r="X51" s="63"/>
      <c r="Y51" s="63"/>
      <c r="Z51" s="64"/>
      <c r="AA51" s="57" t="str">
        <f>VLOOKUP(H51,Hoja1!A$2:G$445,7,0)</f>
        <v>N/A</v>
      </c>
      <c r="AB51" s="63" t="s">
        <v>1210</v>
      </c>
      <c r="AC51" s="80"/>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35.25" customHeight="1" thickBot="1">
      <c r="A52" s="110"/>
      <c r="B52" s="110"/>
      <c r="C52" s="107"/>
      <c r="D52" s="108"/>
      <c r="E52" s="109"/>
      <c r="F52" s="109"/>
      <c r="G52" s="65" t="str">
        <f>VLOOKUP(H52,Hoja1!A$1:G$445,2,0)</f>
        <v>CONCENTRACIÓN EN ACTIVIDADES DE ALTO DESEMPEÑO MENTAL</v>
      </c>
      <c r="H52" s="50" t="s">
        <v>72</v>
      </c>
      <c r="I52" s="65" t="str">
        <f>VLOOKUP(H52,Hoja1!A$2:G$445,3,0)</f>
        <v>ESTRÉS, CEFALEA, IRRITABILIDAD</v>
      </c>
      <c r="J52" s="58"/>
      <c r="K52" s="65" t="str">
        <f>VLOOKUP(H52,Hoja1!A$2:G$445,4,0)</f>
        <v>N/A</v>
      </c>
      <c r="L52" s="65" t="str">
        <f>VLOOKUP(H52,Hoja1!A$2:G$445,5,0)</f>
        <v>PVE PSICOSOCIAL</v>
      </c>
      <c r="M52" s="58">
        <v>2</v>
      </c>
      <c r="N52" s="59">
        <v>3</v>
      </c>
      <c r="O52" s="59">
        <v>10</v>
      </c>
      <c r="P52" s="52">
        <f t="shared" si="1"/>
        <v>6</v>
      </c>
      <c r="Q52" s="52">
        <f t="shared" si="2"/>
        <v>60</v>
      </c>
      <c r="R52" s="60" t="str">
        <f t="shared" si="3"/>
        <v>M-6</v>
      </c>
      <c r="S52" s="61" t="str">
        <f t="shared" si="0"/>
        <v>III</v>
      </c>
      <c r="T52" s="62" t="str">
        <f t="shared" si="4"/>
        <v>Mejorable</v>
      </c>
      <c r="U52" s="77"/>
      <c r="V52" s="65" t="str">
        <f>VLOOKUP(H52,Hoja1!A$2:G$445,6,0)</f>
        <v>ESTRÉS</v>
      </c>
      <c r="W52" s="63"/>
      <c r="X52" s="63"/>
      <c r="Y52" s="63"/>
      <c r="Z52" s="64"/>
      <c r="AA52" s="57" t="str">
        <f>VLOOKUP(H52,Hoja1!A$2:G$445,7,0)</f>
        <v>N/A</v>
      </c>
      <c r="AB52" s="118" t="s">
        <v>1211</v>
      </c>
      <c r="AC52" s="80"/>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35.25" customHeight="1" thickBot="1">
      <c r="A53" s="110"/>
      <c r="B53" s="110"/>
      <c r="C53" s="107"/>
      <c r="D53" s="108"/>
      <c r="E53" s="109"/>
      <c r="F53" s="109"/>
      <c r="G53" s="65" t="str">
        <f>VLOOKUP(H53,Hoja1!A$1:G$445,2,0)</f>
        <v>NATURALEZA DE LA TAREA</v>
      </c>
      <c r="H53" s="50" t="s">
        <v>76</v>
      </c>
      <c r="I53" s="65" t="str">
        <f>VLOOKUP(H53,Hoja1!A$2:G$445,3,0)</f>
        <v>ESTRÉS,  TRANSTORNOS DEL SUEÑO</v>
      </c>
      <c r="J53" s="58"/>
      <c r="K53" s="65" t="str">
        <f>VLOOKUP(H53,Hoja1!A$2:G$445,4,0)</f>
        <v>N/A</v>
      </c>
      <c r="L53" s="65" t="str">
        <f>VLOOKUP(H53,Hoja1!A$2:G$445,5,0)</f>
        <v>PVE PSICOSOCIAL</v>
      </c>
      <c r="M53" s="58">
        <v>2</v>
      </c>
      <c r="N53" s="59">
        <v>3</v>
      </c>
      <c r="O53" s="59">
        <v>10</v>
      </c>
      <c r="P53" s="52">
        <f t="shared" si="1"/>
        <v>6</v>
      </c>
      <c r="Q53" s="52">
        <f t="shared" si="2"/>
        <v>60</v>
      </c>
      <c r="R53" s="60" t="str">
        <f t="shared" si="3"/>
        <v>M-6</v>
      </c>
      <c r="S53" s="61" t="str">
        <f t="shared" si="0"/>
        <v>III</v>
      </c>
      <c r="T53" s="62" t="str">
        <f t="shared" si="4"/>
        <v>Mejorable</v>
      </c>
      <c r="U53" s="77"/>
      <c r="V53" s="65" t="str">
        <f>VLOOKUP(H53,Hoja1!A$2:G$445,6,0)</f>
        <v>ESTRÉS</v>
      </c>
      <c r="W53" s="63"/>
      <c r="X53" s="63"/>
      <c r="Y53" s="63"/>
      <c r="Z53" s="64"/>
      <c r="AA53" s="57" t="str">
        <f>VLOOKUP(H53,Hoja1!A$2:G$445,7,0)</f>
        <v>N/A</v>
      </c>
      <c r="AB53" s="78"/>
      <c r="AC53" s="80"/>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75" thickBot="1">
      <c r="A54" s="110"/>
      <c r="B54" s="110"/>
      <c r="C54" s="107"/>
      <c r="D54" s="108"/>
      <c r="E54" s="109"/>
      <c r="F54" s="109"/>
      <c r="G54" s="65" t="str">
        <f>VLOOKUP(H54,Hoja1!A$1:G$445,2,0)</f>
        <v>Forzadas, Prolongadas</v>
      </c>
      <c r="H54" s="50" t="s">
        <v>40</v>
      </c>
      <c r="I54" s="65" t="str">
        <f>VLOOKUP(H54,Hoja1!A$2:G$445,3,0)</f>
        <v xml:space="preserve">Lesiones osteomusculares, lesiones osteoarticulares
</v>
      </c>
      <c r="J54" s="58"/>
      <c r="K54" s="65" t="str">
        <f>VLOOKUP(H54,Hoja1!A$2:G$445,4,0)</f>
        <v>Inspecciones planeadas e inspecciones no planeadas, procedimientos de programas de seguridad y salud en el trabajo</v>
      </c>
      <c r="L54" s="65" t="str">
        <f>VLOOKUP(H54,Hoja1!A$2:G$445,5,0)</f>
        <v>PVE Biomecánico, programa pausas activas, exámenes periódicos, recomendaciones, control de posturas</v>
      </c>
      <c r="M54" s="58">
        <v>2</v>
      </c>
      <c r="N54" s="59">
        <v>3</v>
      </c>
      <c r="O54" s="59">
        <v>25</v>
      </c>
      <c r="P54" s="52">
        <f t="shared" si="1"/>
        <v>6</v>
      </c>
      <c r="Q54" s="52">
        <f t="shared" si="2"/>
        <v>150</v>
      </c>
      <c r="R54" s="60" t="str">
        <f t="shared" si="3"/>
        <v>M-6</v>
      </c>
      <c r="S54" s="61" t="str">
        <f t="shared" si="0"/>
        <v>II</v>
      </c>
      <c r="T54" s="62" t="str">
        <f t="shared" si="4"/>
        <v>No Aceptable o Aceptable Con Control Especifico</v>
      </c>
      <c r="U54" s="77"/>
      <c r="V54" s="65" t="str">
        <f>VLOOKUP(H54,Hoja1!A$2:G$445,6,0)</f>
        <v>Enfermedades Osteomusculares</v>
      </c>
      <c r="W54" s="63"/>
      <c r="X54" s="63"/>
      <c r="Y54" s="63"/>
      <c r="Z54" s="64"/>
      <c r="AA54" s="57" t="str">
        <f>VLOOKUP(H54,Hoja1!A$2:G$445,7,0)</f>
        <v>Prevención en lesiones osteomusculares, líderes de pausas activas</v>
      </c>
      <c r="AB54" s="63" t="s">
        <v>1212</v>
      </c>
      <c r="AC54" s="80"/>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39" thickBot="1">
      <c r="A55" s="110"/>
      <c r="B55" s="110"/>
      <c r="C55" s="107"/>
      <c r="D55" s="108"/>
      <c r="E55" s="109"/>
      <c r="F55" s="109"/>
      <c r="G55" s="65" t="str">
        <f>VLOOKUP(H55,Hoja1!A$1:G$445,2,0)</f>
        <v>Higiene Muscular</v>
      </c>
      <c r="H55" s="50" t="s">
        <v>483</v>
      </c>
      <c r="I55" s="65" t="str">
        <f>VLOOKUP(H55,Hoja1!A$2:G$445,3,0)</f>
        <v>Lesiones Musculoesqueléticas</v>
      </c>
      <c r="J55" s="58"/>
      <c r="K55" s="65" t="str">
        <f>VLOOKUP(H55,Hoja1!A$2:G$445,4,0)</f>
        <v>N/A</v>
      </c>
      <c r="L55" s="65" t="str">
        <f>VLOOKUP(H55,Hoja1!A$2:G$445,5,0)</f>
        <v>N/A</v>
      </c>
      <c r="M55" s="58">
        <v>2</v>
      </c>
      <c r="N55" s="59">
        <v>3</v>
      </c>
      <c r="O55" s="59">
        <v>10</v>
      </c>
      <c r="P55" s="52">
        <f t="shared" si="1"/>
        <v>6</v>
      </c>
      <c r="Q55" s="52">
        <f t="shared" si="2"/>
        <v>60</v>
      </c>
      <c r="R55" s="60" t="str">
        <f t="shared" si="3"/>
        <v>M-6</v>
      </c>
      <c r="S55" s="61" t="str">
        <f t="shared" si="0"/>
        <v>III</v>
      </c>
      <c r="T55" s="62" t="str">
        <f t="shared" si="4"/>
        <v>Mejorable</v>
      </c>
      <c r="U55" s="77"/>
      <c r="V55" s="65" t="str">
        <f>VLOOKUP(H55,Hoja1!A$2:G$445,6,0)</f>
        <v xml:space="preserve">Enfermedades Osteomusculares
</v>
      </c>
      <c r="W55" s="63"/>
      <c r="X55" s="63"/>
      <c r="Y55" s="63"/>
      <c r="Z55" s="64"/>
      <c r="AA55" s="57" t="str">
        <f>VLOOKUP(H55,Hoja1!A$2:G$445,7,0)</f>
        <v>Prevención en lesiones osteomusculares, líderes de pausas activas</v>
      </c>
      <c r="AB55" s="63" t="s">
        <v>1213</v>
      </c>
      <c r="AC55" s="80"/>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75" thickBot="1">
      <c r="A56" s="110"/>
      <c r="B56" s="110"/>
      <c r="C56" s="107"/>
      <c r="D56" s="108"/>
      <c r="E56" s="109"/>
      <c r="F56" s="109"/>
      <c r="G56" s="65" t="str">
        <f>VLOOKUP(H56,Hoja1!A$1:G$445,2,0)</f>
        <v>Atropellamiento, Envestir</v>
      </c>
      <c r="H56" s="50" t="s">
        <v>1187</v>
      </c>
      <c r="I56" s="65" t="str">
        <f>VLOOKUP(H56,Hoja1!A$2:G$445,3,0)</f>
        <v>Lesiones, pérdidas materiales, muerte</v>
      </c>
      <c r="J56" s="58"/>
      <c r="K56" s="65" t="str">
        <f>VLOOKUP(H56,Hoja1!A$2:G$445,4,0)</f>
        <v>Inspecciones planeadas e inspecciones no planeadas, procedimientos de programas de seguridad y salud en el trabajo</v>
      </c>
      <c r="L56" s="65" t="str">
        <f>VLOOKUP(H56,Hoja1!A$2:G$445,5,0)</f>
        <v>Programa de seguridad vial, señalización</v>
      </c>
      <c r="M56" s="58">
        <v>2</v>
      </c>
      <c r="N56" s="59">
        <v>2</v>
      </c>
      <c r="O56" s="59">
        <v>60</v>
      </c>
      <c r="P56" s="52">
        <f t="shared" si="1"/>
        <v>4</v>
      </c>
      <c r="Q56" s="52">
        <f t="shared" si="2"/>
        <v>240</v>
      </c>
      <c r="R56" s="60" t="str">
        <f t="shared" si="3"/>
        <v>B-4</v>
      </c>
      <c r="S56" s="61" t="str">
        <f t="shared" si="0"/>
        <v>II</v>
      </c>
      <c r="T56" s="62" t="str">
        <f t="shared" si="4"/>
        <v>No Aceptable o Aceptable Con Control Especifico</v>
      </c>
      <c r="U56" s="77"/>
      <c r="V56" s="65" t="str">
        <f>VLOOKUP(H56,Hoja1!A$2:G$445,6,0)</f>
        <v>Muerte</v>
      </c>
      <c r="W56" s="63"/>
      <c r="X56" s="63"/>
      <c r="Y56" s="63"/>
      <c r="Z56" s="64"/>
      <c r="AA56" s="57" t="str">
        <f>VLOOKUP(H56,Hoja1!A$2:G$445,7,0)</f>
        <v>Seguridad vial y manejo defensivo, aseguramiento de áreas de trabajo</v>
      </c>
      <c r="AB56" s="63" t="s">
        <v>1214</v>
      </c>
      <c r="AC56" s="80"/>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41.25" thickBot="1">
      <c r="A57" s="110"/>
      <c r="B57" s="110"/>
      <c r="C57" s="107"/>
      <c r="D57" s="108"/>
      <c r="E57" s="109"/>
      <c r="F57" s="109"/>
      <c r="G57" s="65" t="str">
        <f>VLOOKUP(H57,Hoja1!A$1:G$445,2,0)</f>
        <v>Superficies de trabajo irregulares o deslizantes</v>
      </c>
      <c r="H57" s="50" t="s">
        <v>597</v>
      </c>
      <c r="I57" s="65" t="str">
        <f>VLOOKUP(H57,Hoja1!A$2:G$445,3,0)</f>
        <v>Caidas del mismo nivel, fracturas, golpe con objetos, caídas de objetos, obstrucción de rutas de evacuación</v>
      </c>
      <c r="J57" s="58"/>
      <c r="K57" s="65" t="str">
        <f>VLOOKUP(H57,Hoja1!A$2:G$445,4,0)</f>
        <v>N/A</v>
      </c>
      <c r="L57" s="65" t="str">
        <f>VLOOKUP(H57,Hoja1!A$2:G$445,5,0)</f>
        <v>N/A</v>
      </c>
      <c r="M57" s="58">
        <v>2</v>
      </c>
      <c r="N57" s="59">
        <v>3</v>
      </c>
      <c r="O57" s="59">
        <v>25</v>
      </c>
      <c r="P57" s="52">
        <f t="shared" si="1"/>
        <v>6</v>
      </c>
      <c r="Q57" s="52">
        <f t="shared" si="2"/>
        <v>150</v>
      </c>
      <c r="R57" s="60" t="str">
        <f t="shared" si="3"/>
        <v>M-6</v>
      </c>
      <c r="S57" s="61" t="str">
        <f t="shared" si="0"/>
        <v>II</v>
      </c>
      <c r="T57" s="62" t="str">
        <f t="shared" si="4"/>
        <v>No Aceptable o Aceptable Con Control Especifico</v>
      </c>
      <c r="U57" s="77"/>
      <c r="V57" s="65" t="str">
        <f>VLOOKUP(H57,Hoja1!A$2:G$445,6,0)</f>
        <v>Caídas de distinto nivel</v>
      </c>
      <c r="W57" s="63"/>
      <c r="X57" s="63"/>
      <c r="Y57" s="63"/>
      <c r="Z57" s="64"/>
      <c r="AA57" s="57" t="str">
        <f>VLOOKUP(H57,Hoja1!A$2:G$445,7,0)</f>
        <v>Pautas Básicas en orden y aseo en el lugar de trabajo, actos y condiciones inseguras</v>
      </c>
      <c r="AB57" s="63" t="s">
        <v>1215</v>
      </c>
      <c r="AC57" s="80"/>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64.5" thickBot="1">
      <c r="A58" s="110"/>
      <c r="B58" s="110"/>
      <c r="C58" s="107"/>
      <c r="D58" s="108"/>
      <c r="E58" s="109"/>
      <c r="F58" s="109"/>
      <c r="G58" s="65" t="str">
        <f>VLOOKUP(H58,Hoja1!A$1:G$445,2,0)</f>
        <v>Atraco, golpiza, atentados y secuestrados</v>
      </c>
      <c r="H58" s="50" t="s">
        <v>57</v>
      </c>
      <c r="I58" s="65" t="str">
        <f>VLOOKUP(H58,Hoja1!A$2:G$445,3,0)</f>
        <v>Estrés, golpes, Secuestros</v>
      </c>
      <c r="J58" s="58"/>
      <c r="K58" s="65" t="str">
        <f>VLOOKUP(H58,Hoja1!A$2:G$445,4,0)</f>
        <v>Inspecciones planeadas e inspecciones no planeadas, procedimientos de programas de seguridad y salud en el trabajo</v>
      </c>
      <c r="L58" s="65" t="str">
        <f>VLOOKUP(H58,Hoja1!A$2:G$445,5,0)</f>
        <v xml:space="preserve">Uniformes Corporativos, Caquetas corporativas, Carnetización
</v>
      </c>
      <c r="M58" s="58">
        <v>2</v>
      </c>
      <c r="N58" s="59">
        <v>2</v>
      </c>
      <c r="O58" s="59">
        <v>60</v>
      </c>
      <c r="P58" s="52">
        <f t="shared" si="1"/>
        <v>4</v>
      </c>
      <c r="Q58" s="52">
        <f t="shared" si="2"/>
        <v>240</v>
      </c>
      <c r="R58" s="60" t="str">
        <f t="shared" si="3"/>
        <v>B-4</v>
      </c>
      <c r="S58" s="61" t="str">
        <f t="shared" si="0"/>
        <v>II</v>
      </c>
      <c r="T58" s="62" t="str">
        <f t="shared" si="4"/>
        <v>No Aceptable o Aceptable Con Control Especifico</v>
      </c>
      <c r="U58" s="77"/>
      <c r="V58" s="65" t="str">
        <f>VLOOKUP(H58,Hoja1!A$2:G$445,6,0)</f>
        <v>Secuestros</v>
      </c>
      <c r="W58" s="63"/>
      <c r="X58" s="63"/>
      <c r="Y58" s="63"/>
      <c r="Z58" s="64"/>
      <c r="AA58" s="57" t="str">
        <f>VLOOKUP(H58,Hoja1!A$2:G$445,7,0)</f>
        <v>N/A</v>
      </c>
      <c r="AB58" s="63" t="s">
        <v>1216</v>
      </c>
      <c r="AC58" s="80"/>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75" thickBot="1">
      <c r="A59" s="110"/>
      <c r="B59" s="110"/>
      <c r="C59" s="107"/>
      <c r="D59" s="108"/>
      <c r="E59" s="109"/>
      <c r="F59" s="109"/>
      <c r="G59" s="65" t="str">
        <f>VLOOKUP(H59,Hoja1!A$1:G$445,2,0)</f>
        <v>SISMOS, INCENDIOS, INUNDACIONES, TERREMOTOS, VENDAVALES, DERRUMBE</v>
      </c>
      <c r="H59" s="50" t="s">
        <v>62</v>
      </c>
      <c r="I59" s="65" t="str">
        <f>VLOOKUP(H59,Hoja1!A$2:G$445,3,0)</f>
        <v>SISMOS, INCENDIOS, INUNDACIONES, TERREMOTOS, VENDAVALES</v>
      </c>
      <c r="J59" s="58"/>
      <c r="K59" s="65" t="str">
        <f>VLOOKUP(H59,Hoja1!A$2:G$445,4,0)</f>
        <v>Inspecciones planeadas e inspecciones no planeadas, procedimientos de programas de seguridad y salud en el trabajo</v>
      </c>
      <c r="L59" s="65" t="str">
        <f>VLOOKUP(H59,Hoja1!A$2:G$445,5,0)</f>
        <v>BRIGADAS DE EMERGENCIAS</v>
      </c>
      <c r="M59" s="58">
        <v>2</v>
      </c>
      <c r="N59" s="59">
        <v>1</v>
      </c>
      <c r="O59" s="59">
        <v>100</v>
      </c>
      <c r="P59" s="52">
        <f t="shared" si="1"/>
        <v>2</v>
      </c>
      <c r="Q59" s="52">
        <f t="shared" si="2"/>
        <v>200</v>
      </c>
      <c r="R59" s="60" t="str">
        <f t="shared" si="3"/>
        <v>B-2</v>
      </c>
      <c r="S59" s="61" t="str">
        <f t="shared" si="0"/>
        <v>II</v>
      </c>
      <c r="T59" s="62" t="str">
        <f t="shared" si="4"/>
        <v>No Aceptable o Aceptable Con Control Especifico</v>
      </c>
      <c r="U59" s="78"/>
      <c r="V59" s="65" t="str">
        <f>VLOOKUP(H59,Hoja1!A$2:G$445,6,0)</f>
        <v>MUERTE</v>
      </c>
      <c r="W59" s="63"/>
      <c r="X59" s="63"/>
      <c r="Y59" s="63"/>
      <c r="Z59" s="64" t="s">
        <v>1218</v>
      </c>
      <c r="AA59" s="57" t="str">
        <f>VLOOKUP(H59,Hoja1!A$2:G$445,7,0)</f>
        <v>ENTRENAMIENTO DE LA BRIGADA; DIVULGACIÓN DE PLAN DE EMERGENCIA</v>
      </c>
      <c r="AB59" s="63" t="s">
        <v>1217</v>
      </c>
      <c r="AC59" s="81"/>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26.25" thickBot="1">
      <c r="A60" s="110"/>
      <c r="B60" s="110"/>
      <c r="C60" s="83" t="str">
        <f>VLOOKUP(E60,Hoja2!A$2:C$82,2,0)</f>
        <v>Llevar el registro y control de la información del area y asegurar la realización de las actividades de soporte administrativo y tecnico mediante los procedimientos establecidos por el area.</v>
      </c>
      <c r="D60" s="84" t="str">
        <f>VLOOKUP(E60,Hoja2!A$2:C$82,3,0)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60" s="85" t="s">
        <v>1023</v>
      </c>
      <c r="F60" s="85" t="s">
        <v>1205</v>
      </c>
      <c r="G60" s="48" t="str">
        <f>VLOOKUP(H60,Hoja1!A$1:G$445,2,0)</f>
        <v>Bacterias</v>
      </c>
      <c r="H60" s="24" t="s">
        <v>113</v>
      </c>
      <c r="I60" s="48" t="str">
        <f>VLOOKUP(H60,Hoja1!A$2:G$445,3,0)</f>
        <v>Infecciones Bacterianas</v>
      </c>
      <c r="J60" s="18"/>
      <c r="K60" s="48" t="str">
        <f>VLOOKUP(H60,Hoja1!A$2:G$445,4,0)</f>
        <v>N/A</v>
      </c>
      <c r="L60" s="48" t="str">
        <f>VLOOKUP(H60,Hoja1!A$2:G$445,5,0)</f>
        <v>Vacunación</v>
      </c>
      <c r="M60" s="67">
        <v>2</v>
      </c>
      <c r="N60" s="26">
        <v>3</v>
      </c>
      <c r="O60" s="26">
        <v>10</v>
      </c>
      <c r="P60" s="26">
        <f t="shared" si="1"/>
        <v>6</v>
      </c>
      <c r="Q60" s="26">
        <f t="shared" si="2"/>
        <v>60</v>
      </c>
      <c r="R60" s="33" t="str">
        <f t="shared" si="3"/>
        <v>M-6</v>
      </c>
      <c r="S60" s="74" t="str">
        <f t="shared" si="0"/>
        <v>III</v>
      </c>
      <c r="T60" s="75" t="str">
        <f t="shared" si="4"/>
        <v>Mejorable</v>
      </c>
      <c r="U60" s="86">
        <v>2</v>
      </c>
      <c r="V60" s="48" t="str">
        <f>VLOOKUP(H60,Hoja1!A$2:G$445,6,0)</f>
        <v xml:space="preserve">Enfermedades Infectocontagiosas
</v>
      </c>
      <c r="W60" s="20"/>
      <c r="X60" s="20"/>
      <c r="Y60" s="20"/>
      <c r="Z60" s="17"/>
      <c r="AA60" s="22" t="str">
        <f>VLOOKUP(H60,Hoja1!A$2:G$445,7,0)</f>
        <v>Autocuidado</v>
      </c>
      <c r="AB60" s="120" t="s">
        <v>1209</v>
      </c>
      <c r="AC60" s="121" t="s">
        <v>1219</v>
      </c>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26.25" thickBot="1">
      <c r="A61" s="110"/>
      <c r="B61" s="110"/>
      <c r="C61" s="83"/>
      <c r="D61" s="84"/>
      <c r="E61" s="85"/>
      <c r="F61" s="85"/>
      <c r="G61" s="48" t="str">
        <f>VLOOKUP(H61,Hoja1!A$1:G$445,2,0)</f>
        <v>Virus</v>
      </c>
      <c r="H61" s="24" t="s">
        <v>122</v>
      </c>
      <c r="I61" s="48" t="str">
        <f>VLOOKUP(H61,Hoja1!A$2:G$445,3,0)</f>
        <v>Infecciones Virales</v>
      </c>
      <c r="J61" s="18"/>
      <c r="K61" s="48" t="str">
        <f>VLOOKUP(H61,Hoja1!A$2:G$445,4,0)</f>
        <v>N/A</v>
      </c>
      <c r="L61" s="48" t="str">
        <f>VLOOKUP(H61,Hoja1!A$2:G$445,5,0)</f>
        <v>Vacunación</v>
      </c>
      <c r="M61" s="18">
        <v>2</v>
      </c>
      <c r="N61" s="19">
        <v>3</v>
      </c>
      <c r="O61" s="19">
        <v>10</v>
      </c>
      <c r="P61" s="26">
        <f t="shared" si="1"/>
        <v>6</v>
      </c>
      <c r="Q61" s="26">
        <f t="shared" si="2"/>
        <v>60</v>
      </c>
      <c r="R61" s="33" t="str">
        <f t="shared" si="3"/>
        <v>M-6</v>
      </c>
      <c r="S61" s="74" t="str">
        <f t="shared" si="0"/>
        <v>III</v>
      </c>
      <c r="T61" s="75" t="str">
        <f t="shared" si="4"/>
        <v>Mejorable</v>
      </c>
      <c r="U61" s="87"/>
      <c r="V61" s="48" t="str">
        <f>VLOOKUP(H61,Hoja1!A$2:G$445,6,0)</f>
        <v xml:space="preserve">Enfermedades Infectocontagiosas
</v>
      </c>
      <c r="W61" s="20"/>
      <c r="X61" s="20"/>
      <c r="Y61" s="20"/>
      <c r="Z61" s="17"/>
      <c r="AA61" s="22" t="str">
        <f>VLOOKUP(H61,Hoja1!A$2:G$445,7,0)</f>
        <v>Autocuidado</v>
      </c>
      <c r="AB61" s="88"/>
      <c r="AC61" s="90"/>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38.25" customHeight="1" thickBot="1">
      <c r="A62" s="110"/>
      <c r="B62" s="110"/>
      <c r="C62" s="83"/>
      <c r="D62" s="84"/>
      <c r="E62" s="85"/>
      <c r="F62" s="85"/>
      <c r="G62" s="48" t="str">
        <f>VLOOKUP(H62,Hoja1!A$1:G$445,2,0)</f>
        <v>CONCENTRACIÓN EN ACTIVIDADES DE ALTO DESEMPEÑO MENTAL</v>
      </c>
      <c r="H62" s="24" t="s">
        <v>72</v>
      </c>
      <c r="I62" s="48" t="str">
        <f>VLOOKUP(H62,Hoja1!A$2:G$445,3,0)</f>
        <v>ESTRÉS, CEFALEA, IRRITABILIDAD</v>
      </c>
      <c r="J62" s="18"/>
      <c r="K62" s="48" t="str">
        <f>VLOOKUP(H62,Hoja1!A$2:G$445,4,0)</f>
        <v>N/A</v>
      </c>
      <c r="L62" s="48" t="str">
        <f>VLOOKUP(H62,Hoja1!A$2:G$445,5,0)</f>
        <v>PVE PSICOSOCIAL</v>
      </c>
      <c r="M62" s="18">
        <v>2</v>
      </c>
      <c r="N62" s="19">
        <v>3</v>
      </c>
      <c r="O62" s="19">
        <v>10</v>
      </c>
      <c r="P62" s="26">
        <f t="shared" si="1"/>
        <v>6</v>
      </c>
      <c r="Q62" s="26">
        <f t="shared" si="2"/>
        <v>60</v>
      </c>
      <c r="R62" s="33" t="str">
        <f t="shared" si="3"/>
        <v>M-6</v>
      </c>
      <c r="S62" s="74" t="str">
        <f t="shared" si="0"/>
        <v>III</v>
      </c>
      <c r="T62" s="75" t="str">
        <f t="shared" si="4"/>
        <v>Mejorable</v>
      </c>
      <c r="U62" s="87"/>
      <c r="V62" s="48" t="str">
        <f>VLOOKUP(H62,Hoja1!A$2:G$445,6,0)</f>
        <v>ESTRÉS</v>
      </c>
      <c r="W62" s="20"/>
      <c r="X62" s="20"/>
      <c r="Y62" s="20"/>
      <c r="Z62" s="17"/>
      <c r="AA62" s="22" t="str">
        <f>VLOOKUP(H62,Hoja1!A$2:G$445,7,0)</f>
        <v>N/A</v>
      </c>
      <c r="AB62" s="119" t="s">
        <v>1211</v>
      </c>
      <c r="AC62" s="90"/>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38.25" customHeight="1" thickBot="1">
      <c r="A63" s="110"/>
      <c r="B63" s="110"/>
      <c r="C63" s="83"/>
      <c r="D63" s="84"/>
      <c r="E63" s="85"/>
      <c r="F63" s="85"/>
      <c r="G63" s="48" t="str">
        <f>VLOOKUP(H63,Hoja1!A$1:G$445,2,0)</f>
        <v>NATURALEZA DE LA TAREA</v>
      </c>
      <c r="H63" s="24" t="s">
        <v>76</v>
      </c>
      <c r="I63" s="48" t="str">
        <f>VLOOKUP(H63,Hoja1!A$2:G$445,3,0)</f>
        <v>ESTRÉS,  TRANSTORNOS DEL SUEÑO</v>
      </c>
      <c r="J63" s="18"/>
      <c r="K63" s="48" t="str">
        <f>VLOOKUP(H63,Hoja1!A$2:G$445,4,0)</f>
        <v>N/A</v>
      </c>
      <c r="L63" s="48" t="str">
        <f>VLOOKUP(H63,Hoja1!A$2:G$445,5,0)</f>
        <v>PVE PSICOSOCIAL</v>
      </c>
      <c r="M63" s="18">
        <v>2</v>
      </c>
      <c r="N63" s="19">
        <v>3</v>
      </c>
      <c r="O63" s="19">
        <v>10</v>
      </c>
      <c r="P63" s="26">
        <f t="shared" si="1"/>
        <v>6</v>
      </c>
      <c r="Q63" s="26">
        <f t="shared" si="2"/>
        <v>60</v>
      </c>
      <c r="R63" s="33" t="str">
        <f t="shared" si="3"/>
        <v>M-6</v>
      </c>
      <c r="S63" s="74" t="str">
        <f t="shared" si="0"/>
        <v>III</v>
      </c>
      <c r="T63" s="75" t="str">
        <f t="shared" si="4"/>
        <v>Mejorable</v>
      </c>
      <c r="U63" s="87"/>
      <c r="V63" s="48" t="str">
        <f>VLOOKUP(H63,Hoja1!A$2:G$445,6,0)</f>
        <v>ESTRÉS</v>
      </c>
      <c r="W63" s="20"/>
      <c r="X63" s="20"/>
      <c r="Y63" s="20"/>
      <c r="Z63" s="17"/>
      <c r="AA63" s="22" t="str">
        <f>VLOOKUP(H63,Hoja1!A$2:G$445,7,0)</f>
        <v>N/A</v>
      </c>
      <c r="AB63" s="88"/>
      <c r="AC63" s="90"/>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51.75" thickBot="1">
      <c r="A64" s="110"/>
      <c r="B64" s="110"/>
      <c r="C64" s="83"/>
      <c r="D64" s="84"/>
      <c r="E64" s="85"/>
      <c r="F64" s="85"/>
      <c r="G64" s="48" t="str">
        <f>VLOOKUP(H64,Hoja1!A$1:G$445,2,0)</f>
        <v>Forzadas, Prolongadas</v>
      </c>
      <c r="H64" s="24" t="s">
        <v>40</v>
      </c>
      <c r="I64" s="48" t="str">
        <f>VLOOKUP(H64,Hoja1!A$2:G$445,3,0)</f>
        <v xml:space="preserve">Lesiones osteomusculares, lesiones osteoarticulares
</v>
      </c>
      <c r="J64" s="18"/>
      <c r="K64" s="48" t="str">
        <f>VLOOKUP(H64,Hoja1!A$2:G$445,4,0)</f>
        <v>Inspecciones planeadas e inspecciones no planeadas, procedimientos de programas de seguridad y salud en el trabajo</v>
      </c>
      <c r="L64" s="48" t="str">
        <f>VLOOKUP(H64,Hoja1!A$2:G$445,5,0)</f>
        <v>PVE Biomecánico, programa pausas activas, exámenes periódicos, recomendaciones, control de posturas</v>
      </c>
      <c r="M64" s="18">
        <v>2</v>
      </c>
      <c r="N64" s="19">
        <v>3</v>
      </c>
      <c r="O64" s="19">
        <v>25</v>
      </c>
      <c r="P64" s="26">
        <f t="shared" si="1"/>
        <v>6</v>
      </c>
      <c r="Q64" s="26">
        <f t="shared" si="2"/>
        <v>150</v>
      </c>
      <c r="R64" s="33" t="str">
        <f t="shared" si="3"/>
        <v>M-6</v>
      </c>
      <c r="S64" s="74" t="str">
        <f t="shared" si="0"/>
        <v>II</v>
      </c>
      <c r="T64" s="75" t="str">
        <f t="shared" si="4"/>
        <v>No Aceptable o Aceptable Con Control Especifico</v>
      </c>
      <c r="U64" s="87"/>
      <c r="V64" s="48" t="str">
        <f>VLOOKUP(H64,Hoja1!A$2:G$445,6,0)</f>
        <v>Enfermedades Osteomusculares</v>
      </c>
      <c r="W64" s="20"/>
      <c r="X64" s="20"/>
      <c r="Y64" s="20"/>
      <c r="Z64" s="17"/>
      <c r="AA64" s="22" t="str">
        <f>VLOOKUP(H64,Hoja1!A$2:G$445,7,0)</f>
        <v>Prevención en lesiones osteomusculares, líderes de pausas activas</v>
      </c>
      <c r="AB64" s="20" t="s">
        <v>1212</v>
      </c>
      <c r="AC64" s="90"/>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39" thickBot="1">
      <c r="A65" s="110"/>
      <c r="B65" s="110"/>
      <c r="C65" s="83"/>
      <c r="D65" s="84"/>
      <c r="E65" s="85"/>
      <c r="F65" s="85"/>
      <c r="G65" s="48" t="str">
        <f>VLOOKUP(H65,Hoja1!A$1:G$445,2,0)</f>
        <v>Higiene Muscular</v>
      </c>
      <c r="H65" s="24" t="s">
        <v>483</v>
      </c>
      <c r="I65" s="48" t="str">
        <f>VLOOKUP(H65,Hoja1!A$2:G$445,3,0)</f>
        <v>Lesiones Musculoesqueléticas</v>
      </c>
      <c r="J65" s="18"/>
      <c r="K65" s="48" t="str">
        <f>VLOOKUP(H65,Hoja1!A$2:G$445,4,0)</f>
        <v>N/A</v>
      </c>
      <c r="L65" s="48" t="str">
        <f>VLOOKUP(H65,Hoja1!A$2:G$445,5,0)</f>
        <v>N/A</v>
      </c>
      <c r="M65" s="18">
        <v>2</v>
      </c>
      <c r="N65" s="19">
        <v>3</v>
      </c>
      <c r="O65" s="19">
        <v>10</v>
      </c>
      <c r="P65" s="26">
        <f t="shared" si="1"/>
        <v>6</v>
      </c>
      <c r="Q65" s="26">
        <f t="shared" si="2"/>
        <v>60</v>
      </c>
      <c r="R65" s="33" t="str">
        <f t="shared" si="3"/>
        <v>M-6</v>
      </c>
      <c r="S65" s="74" t="str">
        <f t="shared" si="0"/>
        <v>III</v>
      </c>
      <c r="T65" s="75" t="str">
        <f t="shared" si="4"/>
        <v>Mejorable</v>
      </c>
      <c r="U65" s="87"/>
      <c r="V65" s="48" t="str">
        <f>VLOOKUP(H65,Hoja1!A$2:G$445,6,0)</f>
        <v xml:space="preserve">Enfermedades Osteomusculares
</v>
      </c>
      <c r="W65" s="20"/>
      <c r="X65" s="20"/>
      <c r="Y65" s="20"/>
      <c r="Z65" s="17"/>
      <c r="AA65" s="22" t="str">
        <f>VLOOKUP(H65,Hoja1!A$2:G$445,7,0)</f>
        <v>Prevención en lesiones osteomusculares, líderes de pausas activas</v>
      </c>
      <c r="AB65" s="20" t="s">
        <v>1213</v>
      </c>
      <c r="AC65" s="90"/>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41.25" thickBot="1">
      <c r="A66" s="110"/>
      <c r="B66" s="110"/>
      <c r="C66" s="83"/>
      <c r="D66" s="84"/>
      <c r="E66" s="85"/>
      <c r="F66" s="85"/>
      <c r="G66" s="48" t="str">
        <f>VLOOKUP(H66,Hoja1!A$1:G$445,2,0)</f>
        <v>Superficies de trabajo irregulares o deslizantes</v>
      </c>
      <c r="H66" s="24" t="s">
        <v>597</v>
      </c>
      <c r="I66" s="48" t="str">
        <f>VLOOKUP(H66,Hoja1!A$2:G$445,3,0)</f>
        <v>Caidas del mismo nivel, fracturas, golpe con objetos, caídas de objetos, obstrucción de rutas de evacuación</v>
      </c>
      <c r="J66" s="18"/>
      <c r="K66" s="48" t="str">
        <f>VLOOKUP(H66,Hoja1!A$2:G$445,4,0)</f>
        <v>N/A</v>
      </c>
      <c r="L66" s="48" t="str">
        <f>VLOOKUP(H66,Hoja1!A$2:G$445,5,0)</f>
        <v>N/A</v>
      </c>
      <c r="M66" s="18">
        <v>2</v>
      </c>
      <c r="N66" s="19">
        <v>3</v>
      </c>
      <c r="O66" s="19">
        <v>25</v>
      </c>
      <c r="P66" s="26">
        <f t="shared" si="1"/>
        <v>6</v>
      </c>
      <c r="Q66" s="26">
        <f t="shared" si="2"/>
        <v>150</v>
      </c>
      <c r="R66" s="33" t="str">
        <f t="shared" si="3"/>
        <v>M-6</v>
      </c>
      <c r="S66" s="74" t="str">
        <f t="shared" si="0"/>
        <v>II</v>
      </c>
      <c r="T66" s="75" t="str">
        <f t="shared" si="4"/>
        <v>No Aceptable o Aceptable Con Control Especifico</v>
      </c>
      <c r="U66" s="87"/>
      <c r="V66" s="48" t="str">
        <f>VLOOKUP(H66,Hoja1!A$2:G$445,6,0)</f>
        <v>Caídas de distinto nivel</v>
      </c>
      <c r="W66" s="20"/>
      <c r="X66" s="20"/>
      <c r="Y66" s="20"/>
      <c r="Z66" s="17"/>
      <c r="AA66" s="22" t="str">
        <f>VLOOKUP(H66,Hoja1!A$2:G$445,7,0)</f>
        <v>Pautas Básicas en orden y aseo en el lugar de trabajo, actos y condiciones inseguras</v>
      </c>
      <c r="AB66" s="20" t="s">
        <v>1215</v>
      </c>
      <c r="AC66" s="90"/>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75" thickBot="1">
      <c r="A67" s="110"/>
      <c r="B67" s="110"/>
      <c r="C67" s="83"/>
      <c r="D67" s="84"/>
      <c r="E67" s="85"/>
      <c r="F67" s="85"/>
      <c r="G67" s="48" t="str">
        <f>VLOOKUP(H67,Hoja1!A$1:G$445,2,0)</f>
        <v>SISMOS, INCENDIOS, INUNDACIONES, TERREMOTOS, VENDAVALES, DERRUMBE</v>
      </c>
      <c r="H67" s="24" t="s">
        <v>62</v>
      </c>
      <c r="I67" s="48" t="str">
        <f>VLOOKUP(H67,Hoja1!A$2:G$445,3,0)</f>
        <v>SISMOS, INCENDIOS, INUNDACIONES, TERREMOTOS, VENDAVALES</v>
      </c>
      <c r="J67" s="18"/>
      <c r="K67" s="48" t="str">
        <f>VLOOKUP(H67,Hoja1!A$2:G$445,4,0)</f>
        <v>Inspecciones planeadas e inspecciones no planeadas, procedimientos de programas de seguridad y salud en el trabajo</v>
      </c>
      <c r="L67" s="48" t="str">
        <f>VLOOKUP(H67,Hoja1!A$2:G$445,5,0)</f>
        <v>BRIGADAS DE EMERGENCIAS</v>
      </c>
      <c r="M67" s="18">
        <v>2</v>
      </c>
      <c r="N67" s="19">
        <v>1</v>
      </c>
      <c r="O67" s="19">
        <v>100</v>
      </c>
      <c r="P67" s="26">
        <f t="shared" si="1"/>
        <v>2</v>
      </c>
      <c r="Q67" s="26">
        <f t="shared" si="2"/>
        <v>200</v>
      </c>
      <c r="R67" s="33" t="str">
        <f t="shared" si="3"/>
        <v>B-2</v>
      </c>
      <c r="S67" s="74" t="str">
        <f t="shared" si="0"/>
        <v>II</v>
      </c>
      <c r="T67" s="75" t="str">
        <f t="shared" si="4"/>
        <v>No Aceptable o Aceptable Con Control Especifico</v>
      </c>
      <c r="U67" s="88"/>
      <c r="V67" s="48" t="str">
        <f>VLOOKUP(H67,Hoja1!A$2:G$445,6,0)</f>
        <v>MUERTE</v>
      </c>
      <c r="W67" s="20"/>
      <c r="X67" s="20"/>
      <c r="Y67" s="20"/>
      <c r="Z67" s="17" t="s">
        <v>1218</v>
      </c>
      <c r="AA67" s="22" t="str">
        <f>VLOOKUP(H67,Hoja1!A$2:G$445,7,0)</f>
        <v>ENTRENAMIENTO DE LA BRIGADA; DIVULGACIÓN DE PLAN DE EMERGENCIA</v>
      </c>
      <c r="AB67" s="20" t="s">
        <v>1217</v>
      </c>
      <c r="AC67" s="91"/>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70" customFormat="1" ht="41.25" thickBot="1">
      <c r="A68" s="110"/>
      <c r="B68" s="110"/>
      <c r="C68" s="107" t="str">
        <f>VLOOKUP(E68,Hoja2!A$2:C$82,2,0)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68" s="108" t="str">
        <f>VLOOKUP(E68,Hoja2!A$2:C$82,3,0)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68" s="109" t="s">
        <v>1037</v>
      </c>
      <c r="F68" s="109" t="s">
        <v>1205</v>
      </c>
      <c r="G68" s="65" t="str">
        <f>VLOOKUP(H68,'[2]Hoja1'!A$1:G$445,2,0)</f>
        <v>Modeduras</v>
      </c>
      <c r="H68" s="50" t="s">
        <v>79</v>
      </c>
      <c r="I68" s="65" t="str">
        <f>VLOOKUP(H68,'[2]Hoja1'!A$2:G$445,3,0)</f>
        <v>Lesiones, tejidos, muerte, enfermedades infectocontagiosas</v>
      </c>
      <c r="J68" s="66"/>
      <c r="K68" s="65" t="str">
        <f>VLOOKUP(H68,'[2]Hoja1'!A$2:G$445,4,0)</f>
        <v>N/A</v>
      </c>
      <c r="L68" s="65" t="str">
        <f>VLOOKUP(H68,'[2]Hoja1'!A$2:G$445,5,0)</f>
        <v>N/A</v>
      </c>
      <c r="M68" s="66">
        <v>2</v>
      </c>
      <c r="N68" s="52">
        <v>3</v>
      </c>
      <c r="O68" s="52">
        <v>25</v>
      </c>
      <c r="P68" s="52">
        <f>M68*N68</f>
        <v>6</v>
      </c>
      <c r="Q68" s="52">
        <f>O68*P68</f>
        <v>150</v>
      </c>
      <c r="R68" s="53" t="str">
        <f>IF(P68=40,"MA-40",IF(P68=30,"MA-30",IF(P68=20,"A-20",IF(P68=10,"A-10",IF(P68=24,"MA-24",IF(P68=18,"A-18",IF(P68=12,"A-12",IF(P68=6,"M-6",IF(P68=8,"M-8",IF(P68=6,"M-6",IF(P68=4,"B-4",IF(P68=2,"B-2",))))))))))))</f>
        <v>M-6</v>
      </c>
      <c r="S68" s="54" t="str">
        <f t="shared" si="0"/>
        <v>II</v>
      </c>
      <c r="T68" s="55" t="str">
        <f>IF(S68=0,"",IF(S68="IV","Aceptable",IF(S68="III","Mejorable",IF(S68="II","No Aceptable o Aceptable Con Control Especifico",IF(S68="I","No Aceptable","")))))</f>
        <v>No Aceptable o Aceptable Con Control Especifico</v>
      </c>
      <c r="U68" s="82">
        <v>1</v>
      </c>
      <c r="V68" s="65" t="str">
        <f>VLOOKUP(H68,'[2]Hoja1'!A$2:G$445,6,0)</f>
        <v>Posibles enfermedades</v>
      </c>
      <c r="W68" s="56"/>
      <c r="X68" s="56"/>
      <c r="Y68" s="56"/>
      <c r="Z68" s="57"/>
      <c r="AA68" s="57" t="str">
        <f>VLOOKUP(H68,'[2]Hoja1'!A$2:G$445,7,0)</f>
        <v xml:space="preserve">Riesgo Biológico, Autocuidado y/o Uso y manejo adecuado de E.P.P.
</v>
      </c>
      <c r="AB68" s="56" t="s">
        <v>1231</v>
      </c>
      <c r="AC68" s="124" t="s">
        <v>1219</v>
      </c>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69"/>
    </row>
    <row r="69" spans="1:150" s="70" customFormat="1" ht="51.75" thickBot="1">
      <c r="A69" s="110"/>
      <c r="B69" s="110"/>
      <c r="C69" s="107"/>
      <c r="D69" s="108"/>
      <c r="E69" s="109"/>
      <c r="F69" s="109"/>
      <c r="G69" s="65" t="str">
        <f>VLOOKUP(H69,'[2]Hoja1'!A$1:G$445,2,0)</f>
        <v>Bacteria</v>
      </c>
      <c r="H69" s="50" t="s">
        <v>108</v>
      </c>
      <c r="I69" s="65" t="str">
        <f>VLOOKUP(H69,'[2]Hoja1'!A$2:G$445,3,0)</f>
        <v>Infecciones producidas por Bacterianas</v>
      </c>
      <c r="J69" s="58"/>
      <c r="K69" s="65" t="str">
        <f>VLOOKUP(H69,'[2]Hoja1'!A$2:G$445,4,0)</f>
        <v>Inspecciones planeadas e inspecciones no planeadas, procedimientos de programas de seguridad y salud en el trabajo</v>
      </c>
      <c r="L69" s="65" t="str">
        <f>VLOOKUP(H69,'[2]Hoja1'!A$2:G$445,5,0)</f>
        <v>Programa de vacunación, bota pantalon, overol, guantes, tapabocas, mascarillas con filtos</v>
      </c>
      <c r="M69" s="58">
        <v>2</v>
      </c>
      <c r="N69" s="59">
        <v>4</v>
      </c>
      <c r="O69" s="59">
        <v>10</v>
      </c>
      <c r="P69" s="52">
        <f aca="true" t="shared" si="5" ref="P69:P71">M69*N69</f>
        <v>8</v>
      </c>
      <c r="Q69" s="52">
        <f aca="true" t="shared" si="6" ref="Q69:Q71">O69*P69</f>
        <v>80</v>
      </c>
      <c r="R69" s="60" t="str">
        <f aca="true" t="shared" si="7" ref="R69:R71">IF(P69=40,"MA-40",IF(P69=30,"MA-30",IF(P69=20,"A-20",IF(P69=10,"A-10",IF(P69=24,"MA-24",IF(P69=18,"A-18",IF(P69=12,"A-12",IF(P69=6,"M-6",IF(P69=8,"M-8",IF(P69=6,"M-6",IF(P69=4,"B-4",IF(P69=2,"B-2",))))))))))))</f>
        <v>M-8</v>
      </c>
      <c r="S69" s="61" t="str">
        <f t="shared" si="0"/>
        <v>III</v>
      </c>
      <c r="T69" s="62" t="str">
        <f aca="true" t="shared" si="8" ref="T69:T71">IF(S69=0,"",IF(S69="IV","Aceptable",IF(S69="III","Mejorable",IF(S69="II","No Aceptable o Aceptable Con Control Especifico",IF(S69="I","No Aceptable","")))))</f>
        <v>Mejorable</v>
      </c>
      <c r="U69" s="77"/>
      <c r="V69" s="65" t="str">
        <f>VLOOKUP(H69,'[2]Hoja1'!A$2:G$445,6,0)</f>
        <v xml:space="preserve">Enfermedades Infectocontagiosas
</v>
      </c>
      <c r="W69" s="63"/>
      <c r="X69" s="63"/>
      <c r="Y69" s="63"/>
      <c r="Z69" s="64"/>
      <c r="AA69" s="57" t="str">
        <f>VLOOKUP(H69,'[2]Hoja1'!A$2:G$445,7,0)</f>
        <v xml:space="preserve">Riesgo Biológico, Autocuidado y/o Uso y manejo adecuado de E.P.P.
</v>
      </c>
      <c r="AB69" s="82" t="s">
        <v>1208</v>
      </c>
      <c r="AC69" s="80"/>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69"/>
    </row>
    <row r="70" spans="1:150" s="70" customFormat="1" ht="51.75" thickBot="1">
      <c r="A70" s="110"/>
      <c r="B70" s="110"/>
      <c r="C70" s="107"/>
      <c r="D70" s="108"/>
      <c r="E70" s="109"/>
      <c r="F70" s="109"/>
      <c r="G70" s="65" t="str">
        <f>VLOOKUP(H70,'[2]Hoja1'!A$1:G$445,2,0)</f>
        <v>Hongos</v>
      </c>
      <c r="H70" s="50" t="s">
        <v>117</v>
      </c>
      <c r="I70" s="65" t="str">
        <f>VLOOKUP(H70,'[2]Hoja1'!A$2:G$445,3,0)</f>
        <v>Micosis</v>
      </c>
      <c r="J70" s="58"/>
      <c r="K70" s="65" t="str">
        <f>VLOOKUP(H70,'[2]Hoja1'!A$2:G$445,4,0)</f>
        <v>Inspecciones planeadas e inspecciones no planeadas, procedimientos de programas de seguridad y salud en el trabajo</v>
      </c>
      <c r="L70" s="65" t="str">
        <f>VLOOKUP(H70,'[2]Hoja1'!A$2:G$445,5,0)</f>
        <v>Programa de vacunación, éxamenes periódicos</v>
      </c>
      <c r="M70" s="58">
        <v>2</v>
      </c>
      <c r="N70" s="59">
        <v>4</v>
      </c>
      <c r="O70" s="59">
        <v>10</v>
      </c>
      <c r="P70" s="52">
        <f t="shared" si="5"/>
        <v>8</v>
      </c>
      <c r="Q70" s="52">
        <f t="shared" si="6"/>
        <v>80</v>
      </c>
      <c r="R70" s="60" t="str">
        <f t="shared" si="7"/>
        <v>M-8</v>
      </c>
      <c r="S70" s="61" t="str">
        <f t="shared" si="0"/>
        <v>III</v>
      </c>
      <c r="T70" s="62" t="str">
        <f t="shared" si="8"/>
        <v>Mejorable</v>
      </c>
      <c r="U70" s="77"/>
      <c r="V70" s="65" t="str">
        <f>VLOOKUP(H70,'[2]Hoja1'!A$2:G$445,6,0)</f>
        <v>Micosis</v>
      </c>
      <c r="W70" s="63"/>
      <c r="X70" s="63"/>
      <c r="Y70" s="63"/>
      <c r="Z70" s="64"/>
      <c r="AA70" s="57" t="str">
        <f>VLOOKUP(H70,'[2]Hoja1'!A$2:G$445,7,0)</f>
        <v xml:space="preserve">Riesgo Biológico, Autocuidado y/o Uso y manejo adecuado de E.P.P.
</v>
      </c>
      <c r="AB70" s="77"/>
      <c r="AC70" s="80"/>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69"/>
    </row>
    <row r="71" spans="1:150" s="70" customFormat="1" ht="51.75" thickBot="1">
      <c r="A71" s="110"/>
      <c r="B71" s="110"/>
      <c r="C71" s="107"/>
      <c r="D71" s="108"/>
      <c r="E71" s="109"/>
      <c r="F71" s="109"/>
      <c r="G71" s="65" t="str">
        <f>VLOOKUP(H71,'[2]Hoja1'!A$1:G$445,2,0)</f>
        <v>Virus</v>
      </c>
      <c r="H71" s="50" t="s">
        <v>120</v>
      </c>
      <c r="I71" s="65" t="str">
        <f>VLOOKUP(H71,'[2]Hoja1'!A$2:G$445,3,0)</f>
        <v>Infecciones Virales</v>
      </c>
      <c r="J71" s="58"/>
      <c r="K71" s="65" t="str">
        <f>VLOOKUP(H71,'[2]Hoja1'!A$2:G$445,4,0)</f>
        <v>Inspecciones planeadas e inspecciones no planeadas, procedimientos de programas de seguridad y salud en el trabajo</v>
      </c>
      <c r="L71" s="65" t="str">
        <f>VLOOKUP(H71,'[2]Hoja1'!A$2:G$445,5,0)</f>
        <v>Programa de vacunación, bota pantalon, overol, guantes, tapabocas, mascarillas con filtos</v>
      </c>
      <c r="M71" s="58">
        <v>2</v>
      </c>
      <c r="N71" s="59">
        <v>4</v>
      </c>
      <c r="O71" s="59">
        <v>10</v>
      </c>
      <c r="P71" s="52">
        <f t="shared" si="5"/>
        <v>8</v>
      </c>
      <c r="Q71" s="52">
        <f t="shared" si="6"/>
        <v>80</v>
      </c>
      <c r="R71" s="60" t="str">
        <f t="shared" si="7"/>
        <v>M-8</v>
      </c>
      <c r="S71" s="61" t="str">
        <f t="shared" si="0"/>
        <v>III</v>
      </c>
      <c r="T71" s="62" t="str">
        <f t="shared" si="8"/>
        <v>Mejorable</v>
      </c>
      <c r="U71" s="77"/>
      <c r="V71" s="65" t="str">
        <f>VLOOKUP(H71,'[2]Hoja1'!A$2:G$445,6,0)</f>
        <v xml:space="preserve">Enfermedades Infectocontagiosas
</v>
      </c>
      <c r="W71" s="63"/>
      <c r="X71" s="63"/>
      <c r="Y71" s="63"/>
      <c r="Z71" s="64"/>
      <c r="AA71" s="57" t="str">
        <f>VLOOKUP(H71,'[2]Hoja1'!A$2:G$445,7,0)</f>
        <v xml:space="preserve">Riesgo Biológico, Autocuidado y/o Uso y manejo adecuado de E.P.P.
</v>
      </c>
      <c r="AB71" s="78"/>
      <c r="AC71" s="80"/>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69"/>
    </row>
    <row r="72" spans="1:150" s="13" customFormat="1" ht="51.75" thickBot="1">
      <c r="A72" s="110"/>
      <c r="B72" s="110"/>
      <c r="C72" s="107"/>
      <c r="D72" s="108"/>
      <c r="E72" s="109"/>
      <c r="F72" s="109"/>
      <c r="G72" s="65" t="str">
        <f>VLOOKUP(H72,Hoja1!A$1:G$445,2,0)</f>
        <v>INFRAROJA, ULTRAVIOLETA, VISIBLE, RADIOFRECUENCIA, MICROONDAS, LASER</v>
      </c>
      <c r="H72" s="50" t="s">
        <v>67</v>
      </c>
      <c r="I72" s="65" t="str">
        <f>VLOOKUP(H72,Hoja1!A$2:G$445,3,0)</f>
        <v>CÁNCER, LESIONES DÉRMICAS Y OCULARES</v>
      </c>
      <c r="J72" s="58"/>
      <c r="K72" s="65" t="str">
        <f>VLOOKUP(H72,Hoja1!A$2:G$445,4,0)</f>
        <v>Inspecciones planeadas e inspecciones no planeadas, procedimientos de programas de seguridad y salud en el trabajo</v>
      </c>
      <c r="L72" s="65" t="str">
        <f>VLOOKUP(H72,Hoja1!A$2:G$445,5,0)</f>
        <v>PROGRAMA BLOQUEADOR SOLAR</v>
      </c>
      <c r="M72" s="58">
        <v>2</v>
      </c>
      <c r="N72" s="59">
        <v>2</v>
      </c>
      <c r="O72" s="59">
        <v>10</v>
      </c>
      <c r="P72" s="52">
        <f t="shared" si="1"/>
        <v>4</v>
      </c>
      <c r="Q72" s="52">
        <f t="shared" si="2"/>
        <v>40</v>
      </c>
      <c r="R72" s="60" t="str">
        <f t="shared" si="3"/>
        <v>B-4</v>
      </c>
      <c r="S72" s="61" t="str">
        <f t="shared" si="0"/>
        <v>III</v>
      </c>
      <c r="T72" s="62" t="str">
        <f t="shared" si="4"/>
        <v>Mejorable</v>
      </c>
      <c r="U72" s="77"/>
      <c r="V72" s="65" t="str">
        <f>VLOOKUP(H72,Hoja1!A$2:G$445,6,0)</f>
        <v>CÁNCER</v>
      </c>
      <c r="W72" s="63"/>
      <c r="X72" s="63"/>
      <c r="Y72" s="63"/>
      <c r="Z72" s="64"/>
      <c r="AA72" s="57" t="str">
        <f>VLOOKUP(H72,Hoja1!A$2:G$445,7,0)</f>
        <v>N/A</v>
      </c>
      <c r="AB72" s="63" t="s">
        <v>1210</v>
      </c>
      <c r="AC72" s="80"/>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70" customFormat="1" ht="60.75" customHeight="1" thickBot="1">
      <c r="A73" s="110"/>
      <c r="B73" s="110"/>
      <c r="C73" s="107"/>
      <c r="D73" s="108"/>
      <c r="E73" s="109"/>
      <c r="F73" s="109"/>
      <c r="G73" s="65" t="str">
        <f>VLOOKUP(H73,'[4]Hoja1'!A$1:G$445,2,0)</f>
        <v>GASES Y VAPORES</v>
      </c>
      <c r="H73" s="50" t="s">
        <v>250</v>
      </c>
      <c r="I73" s="65" t="str">
        <f>VLOOKUP(H73,'[4]Hoja1'!A$2:G$445,3,0)</f>
        <v xml:space="preserve"> LESIONES EN LA PIEL, IRRITACIÓN EN VÍAS  RESPIRATORIAS, MUERTE</v>
      </c>
      <c r="J73" s="58"/>
      <c r="K73" s="65" t="str">
        <f>VLOOKUP(H73,'[4]Hoja1'!A$2:G$445,4,0)</f>
        <v>Inspecciones planeadas e inspecciones no planeadas, procedimientos de programas de seguridad y salud en el trabajo</v>
      </c>
      <c r="L73" s="65" t="str">
        <f>VLOOKUP(H73,'[4]Hoja1'!A$2:G$445,5,0)</f>
        <v>EPP TAPABOCAS, CARETAS CON FILTROS</v>
      </c>
      <c r="M73" s="58">
        <v>2</v>
      </c>
      <c r="N73" s="59">
        <v>3</v>
      </c>
      <c r="O73" s="59">
        <v>10</v>
      </c>
      <c r="P73" s="52">
        <f t="shared" si="1"/>
        <v>6</v>
      </c>
      <c r="Q73" s="52">
        <f t="shared" si="2"/>
        <v>60</v>
      </c>
      <c r="R73" s="60" t="str">
        <f t="shared" si="3"/>
        <v>M-6</v>
      </c>
      <c r="S73" s="35" t="str">
        <f t="shared" si="0"/>
        <v>III</v>
      </c>
      <c r="T73" s="37" t="str">
        <f t="shared" si="4"/>
        <v>Mejorable</v>
      </c>
      <c r="U73" s="77"/>
      <c r="V73" s="65" t="str">
        <f>VLOOKUP(H73,'[4]Hoja1'!A$2:G$445,6,0)</f>
        <v xml:space="preserve"> MUERTE</v>
      </c>
      <c r="W73" s="63"/>
      <c r="X73" s="63"/>
      <c r="Y73" s="63"/>
      <c r="Z73" s="64"/>
      <c r="AA73" s="57" t="str">
        <f>VLOOKUP(H73,'[4]Hoja1'!A$2:G$445,7,0)</f>
        <v>USO Y MANEJO ADECUADO DE E.P.P.</v>
      </c>
      <c r="AB73" s="63" t="s">
        <v>1222</v>
      </c>
      <c r="AC73" s="80"/>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69"/>
    </row>
    <row r="74" spans="1:150" s="13" customFormat="1" ht="37.5" customHeight="1" thickBot="1">
      <c r="A74" s="110"/>
      <c r="B74" s="110"/>
      <c r="C74" s="107"/>
      <c r="D74" s="108"/>
      <c r="E74" s="109"/>
      <c r="F74" s="109"/>
      <c r="G74" s="65" t="str">
        <f>VLOOKUP(H74,Hoja1!A$1:G$445,2,0)</f>
        <v>CONCENTRACIÓN EN ACTIVIDADES DE ALTO DESEMPEÑO MENTAL</v>
      </c>
      <c r="H74" s="50" t="s">
        <v>72</v>
      </c>
      <c r="I74" s="65" t="str">
        <f>VLOOKUP(H74,Hoja1!A$2:G$445,3,0)</f>
        <v>ESTRÉS, CEFALEA, IRRITABILIDAD</v>
      </c>
      <c r="J74" s="58"/>
      <c r="K74" s="65" t="str">
        <f>VLOOKUP(H74,Hoja1!A$2:G$445,4,0)</f>
        <v>N/A</v>
      </c>
      <c r="L74" s="65" t="str">
        <f>VLOOKUP(H74,Hoja1!A$2:G$445,5,0)</f>
        <v>PVE PSICOSOCIAL</v>
      </c>
      <c r="M74" s="58">
        <v>2</v>
      </c>
      <c r="N74" s="59">
        <v>3</v>
      </c>
      <c r="O74" s="59">
        <v>10</v>
      </c>
      <c r="P74" s="52">
        <f t="shared" si="1"/>
        <v>6</v>
      </c>
      <c r="Q74" s="52">
        <f t="shared" si="2"/>
        <v>60</v>
      </c>
      <c r="R74" s="60" t="str">
        <f t="shared" si="3"/>
        <v>M-6</v>
      </c>
      <c r="S74" s="61" t="str">
        <f t="shared" si="0"/>
        <v>III</v>
      </c>
      <c r="T74" s="62" t="str">
        <f t="shared" si="4"/>
        <v>Mejorable</v>
      </c>
      <c r="U74" s="77"/>
      <c r="V74" s="65" t="str">
        <f>VLOOKUP(H74,Hoja1!A$2:G$445,6,0)</f>
        <v>ESTRÉS</v>
      </c>
      <c r="W74" s="63"/>
      <c r="X74" s="63"/>
      <c r="Y74" s="63"/>
      <c r="Z74" s="64"/>
      <c r="AA74" s="57" t="str">
        <f>VLOOKUP(H74,Hoja1!A$2:G$445,7,0)</f>
        <v>N/A</v>
      </c>
      <c r="AB74" s="118" t="s">
        <v>1211</v>
      </c>
      <c r="AC74" s="80"/>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37.5" customHeight="1" thickBot="1">
      <c r="A75" s="110"/>
      <c r="B75" s="110"/>
      <c r="C75" s="107"/>
      <c r="D75" s="108"/>
      <c r="E75" s="109"/>
      <c r="F75" s="109"/>
      <c r="G75" s="65" t="str">
        <f>VLOOKUP(H75,Hoja1!A$1:G$445,2,0)</f>
        <v>NATURALEZA DE LA TAREA</v>
      </c>
      <c r="H75" s="50" t="s">
        <v>76</v>
      </c>
      <c r="I75" s="65" t="str">
        <f>VLOOKUP(H75,Hoja1!A$2:G$445,3,0)</f>
        <v>ESTRÉS,  TRANSTORNOS DEL SUEÑO</v>
      </c>
      <c r="J75" s="58"/>
      <c r="K75" s="65" t="str">
        <f>VLOOKUP(H75,Hoja1!A$2:G$445,4,0)</f>
        <v>N/A</v>
      </c>
      <c r="L75" s="65" t="str">
        <f>VLOOKUP(H75,Hoja1!A$2:G$445,5,0)</f>
        <v>PVE PSICOSOCIAL</v>
      </c>
      <c r="M75" s="58">
        <v>2</v>
      </c>
      <c r="N75" s="59">
        <v>3</v>
      </c>
      <c r="O75" s="59">
        <v>10</v>
      </c>
      <c r="P75" s="52">
        <f t="shared" si="1"/>
        <v>6</v>
      </c>
      <c r="Q75" s="52">
        <f t="shared" si="2"/>
        <v>60</v>
      </c>
      <c r="R75" s="60" t="str">
        <f t="shared" si="3"/>
        <v>M-6</v>
      </c>
      <c r="S75" s="61" t="str">
        <f t="shared" si="0"/>
        <v>III</v>
      </c>
      <c r="T75" s="62" t="str">
        <f t="shared" si="4"/>
        <v>Mejorable</v>
      </c>
      <c r="U75" s="77"/>
      <c r="V75" s="65" t="str">
        <f>VLOOKUP(H75,Hoja1!A$2:G$445,6,0)</f>
        <v>ESTRÉS</v>
      </c>
      <c r="W75" s="63"/>
      <c r="X75" s="63"/>
      <c r="Y75" s="63"/>
      <c r="Z75" s="64"/>
      <c r="AA75" s="57" t="str">
        <f>VLOOKUP(H75,Hoja1!A$2:G$445,7,0)</f>
        <v>N/A</v>
      </c>
      <c r="AB75" s="78"/>
      <c r="AC75" s="80"/>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75" thickBot="1">
      <c r="A76" s="110"/>
      <c r="B76" s="110"/>
      <c r="C76" s="107"/>
      <c r="D76" s="108"/>
      <c r="E76" s="109"/>
      <c r="F76" s="109"/>
      <c r="G76" s="65" t="str">
        <f>VLOOKUP(H76,Hoja1!A$1:G$445,2,0)</f>
        <v>Forzadas, Prolongadas</v>
      </c>
      <c r="H76" s="50" t="s">
        <v>40</v>
      </c>
      <c r="I76" s="65" t="str">
        <f>VLOOKUP(H76,Hoja1!A$2:G$445,3,0)</f>
        <v xml:space="preserve">Lesiones osteomusculares, lesiones osteoarticulares
</v>
      </c>
      <c r="J76" s="58"/>
      <c r="K76" s="65" t="str">
        <f>VLOOKUP(H76,Hoja1!A$2:G$445,4,0)</f>
        <v>Inspecciones planeadas e inspecciones no planeadas, procedimientos de programas de seguridad y salud en el trabajo</v>
      </c>
      <c r="L76" s="65" t="str">
        <f>VLOOKUP(H76,Hoja1!A$2:G$445,5,0)</f>
        <v>PVE Biomecánico, programa pausas activas, exámenes periódicos, recomendaciones, control de posturas</v>
      </c>
      <c r="M76" s="58">
        <v>2</v>
      </c>
      <c r="N76" s="59">
        <v>3</v>
      </c>
      <c r="O76" s="59">
        <v>25</v>
      </c>
      <c r="P76" s="52">
        <f t="shared" si="1"/>
        <v>6</v>
      </c>
      <c r="Q76" s="52">
        <f t="shared" si="2"/>
        <v>150</v>
      </c>
      <c r="R76" s="60" t="str">
        <f t="shared" si="3"/>
        <v>M-6</v>
      </c>
      <c r="S76" s="61" t="str">
        <f t="shared" si="0"/>
        <v>II</v>
      </c>
      <c r="T76" s="62" t="str">
        <f t="shared" si="4"/>
        <v>No Aceptable o Aceptable Con Control Especifico</v>
      </c>
      <c r="U76" s="77"/>
      <c r="V76" s="65" t="str">
        <f>VLOOKUP(H76,Hoja1!A$2:G$445,6,0)</f>
        <v>Enfermedades Osteomusculares</v>
      </c>
      <c r="W76" s="63"/>
      <c r="X76" s="63"/>
      <c r="Y76" s="63"/>
      <c r="Z76" s="64"/>
      <c r="AA76" s="57" t="str">
        <f>VLOOKUP(H76,Hoja1!A$2:G$445,7,0)</f>
        <v>Prevención en lesiones osteomusculares, líderes de pausas activas</v>
      </c>
      <c r="AB76" s="63" t="s">
        <v>1212</v>
      </c>
      <c r="AC76" s="80"/>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39" thickBot="1">
      <c r="A77" s="110"/>
      <c r="B77" s="110"/>
      <c r="C77" s="107"/>
      <c r="D77" s="108"/>
      <c r="E77" s="109"/>
      <c r="F77" s="109"/>
      <c r="G77" s="65" t="str">
        <f>VLOOKUP(H77,Hoja1!A$1:G$445,2,0)</f>
        <v>Higiene Muscular</v>
      </c>
      <c r="H77" s="50" t="s">
        <v>483</v>
      </c>
      <c r="I77" s="65" t="str">
        <f>VLOOKUP(H77,Hoja1!A$2:G$445,3,0)</f>
        <v>Lesiones Musculoesqueléticas</v>
      </c>
      <c r="J77" s="58"/>
      <c r="K77" s="65" t="str">
        <f>VLOOKUP(H77,Hoja1!A$2:G$445,4,0)</f>
        <v>N/A</v>
      </c>
      <c r="L77" s="65" t="str">
        <f>VLOOKUP(H77,Hoja1!A$2:G$445,5,0)</f>
        <v>N/A</v>
      </c>
      <c r="M77" s="58">
        <v>2</v>
      </c>
      <c r="N77" s="59">
        <v>3</v>
      </c>
      <c r="O77" s="59">
        <v>10</v>
      </c>
      <c r="P77" s="52">
        <f t="shared" si="1"/>
        <v>6</v>
      </c>
      <c r="Q77" s="52">
        <f t="shared" si="2"/>
        <v>60</v>
      </c>
      <c r="R77" s="60" t="str">
        <f t="shared" si="3"/>
        <v>M-6</v>
      </c>
      <c r="S77" s="61" t="str">
        <f t="shared" si="0"/>
        <v>III</v>
      </c>
      <c r="T77" s="62" t="str">
        <f t="shared" si="4"/>
        <v>Mejorable</v>
      </c>
      <c r="U77" s="77"/>
      <c r="V77" s="65" t="str">
        <f>VLOOKUP(H77,Hoja1!A$2:G$445,6,0)</f>
        <v xml:space="preserve">Enfermedades Osteomusculares
</v>
      </c>
      <c r="W77" s="63"/>
      <c r="X77" s="63"/>
      <c r="Y77" s="63"/>
      <c r="Z77" s="64"/>
      <c r="AA77" s="57" t="str">
        <f>VLOOKUP(H77,Hoja1!A$2:G$445,7,0)</f>
        <v>Prevención en lesiones osteomusculares, líderes de pausas activas</v>
      </c>
      <c r="AB77" s="63" t="s">
        <v>1213</v>
      </c>
      <c r="AC77" s="80"/>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51.75" thickBot="1">
      <c r="A78" s="110"/>
      <c r="B78" s="110"/>
      <c r="C78" s="107"/>
      <c r="D78" s="108"/>
      <c r="E78" s="109"/>
      <c r="F78" s="109"/>
      <c r="G78" s="65" t="str">
        <f>VLOOKUP(H78,Hoja1!A$1:G$445,2,0)</f>
        <v>Atropellamiento, Envestir</v>
      </c>
      <c r="H78" s="50" t="s">
        <v>1187</v>
      </c>
      <c r="I78" s="65" t="str">
        <f>VLOOKUP(H78,Hoja1!A$2:G$445,3,0)</f>
        <v>Lesiones, pérdidas materiales, muerte</v>
      </c>
      <c r="J78" s="58"/>
      <c r="K78" s="65" t="str">
        <f>VLOOKUP(H78,Hoja1!A$2:G$445,4,0)</f>
        <v>Inspecciones planeadas e inspecciones no planeadas, procedimientos de programas de seguridad y salud en el trabajo</v>
      </c>
      <c r="L78" s="65" t="str">
        <f>VLOOKUP(H78,Hoja1!A$2:G$445,5,0)</f>
        <v>Programa de seguridad vial, señalización</v>
      </c>
      <c r="M78" s="58">
        <v>2</v>
      </c>
      <c r="N78" s="59">
        <v>2</v>
      </c>
      <c r="O78" s="59">
        <v>60</v>
      </c>
      <c r="P78" s="52">
        <f t="shared" si="1"/>
        <v>4</v>
      </c>
      <c r="Q78" s="52">
        <f t="shared" si="2"/>
        <v>240</v>
      </c>
      <c r="R78" s="60" t="str">
        <f t="shared" si="3"/>
        <v>B-4</v>
      </c>
      <c r="S78" s="61" t="str">
        <f t="shared" si="0"/>
        <v>II</v>
      </c>
      <c r="T78" s="62" t="str">
        <f t="shared" si="4"/>
        <v>No Aceptable o Aceptable Con Control Especifico</v>
      </c>
      <c r="U78" s="77"/>
      <c r="V78" s="65" t="str">
        <f>VLOOKUP(H78,Hoja1!A$2:G$445,6,0)</f>
        <v>Muerte</v>
      </c>
      <c r="W78" s="63"/>
      <c r="X78" s="63"/>
      <c r="Y78" s="63"/>
      <c r="Z78" s="64"/>
      <c r="AA78" s="57" t="str">
        <f>VLOOKUP(H78,Hoja1!A$2:G$445,7,0)</f>
        <v>Seguridad vial y manejo defensivo, aseguramiento de áreas de trabajo</v>
      </c>
      <c r="AB78" s="63" t="s">
        <v>1214</v>
      </c>
      <c r="AC78" s="80"/>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41.25" thickBot="1">
      <c r="A79" s="110"/>
      <c r="B79" s="110"/>
      <c r="C79" s="107"/>
      <c r="D79" s="108"/>
      <c r="E79" s="109"/>
      <c r="F79" s="109"/>
      <c r="G79" s="65" t="str">
        <f>VLOOKUP(H79,Hoja1!A$1:G$445,2,0)</f>
        <v>Superficies de trabajo irregulares o deslizantes</v>
      </c>
      <c r="H79" s="50" t="s">
        <v>597</v>
      </c>
      <c r="I79" s="65" t="str">
        <f>VLOOKUP(H79,Hoja1!A$2:G$445,3,0)</f>
        <v>Caidas del mismo nivel, fracturas, golpe con objetos, caídas de objetos, obstrucción de rutas de evacuación</v>
      </c>
      <c r="J79" s="58"/>
      <c r="K79" s="65" t="str">
        <f>VLOOKUP(H79,Hoja1!A$2:G$445,4,0)</f>
        <v>N/A</v>
      </c>
      <c r="L79" s="65" t="str">
        <f>VLOOKUP(H79,Hoja1!A$2:G$445,5,0)</f>
        <v>N/A</v>
      </c>
      <c r="M79" s="58">
        <v>2</v>
      </c>
      <c r="N79" s="59">
        <v>3</v>
      </c>
      <c r="O79" s="59">
        <v>25</v>
      </c>
      <c r="P79" s="52">
        <f t="shared" si="1"/>
        <v>6</v>
      </c>
      <c r="Q79" s="52">
        <f t="shared" si="2"/>
        <v>150</v>
      </c>
      <c r="R79" s="60" t="str">
        <f t="shared" si="3"/>
        <v>M-6</v>
      </c>
      <c r="S79" s="61" t="str">
        <f t="shared" si="0"/>
        <v>II</v>
      </c>
      <c r="T79" s="62" t="str">
        <f t="shared" si="4"/>
        <v>No Aceptable o Aceptable Con Control Especifico</v>
      </c>
      <c r="U79" s="77"/>
      <c r="V79" s="65" t="str">
        <f>VLOOKUP(H79,Hoja1!A$2:G$445,6,0)</f>
        <v>Caídas de distinto nivel</v>
      </c>
      <c r="W79" s="63"/>
      <c r="X79" s="63"/>
      <c r="Y79" s="63"/>
      <c r="Z79" s="64"/>
      <c r="AA79" s="57" t="str">
        <f>VLOOKUP(H79,Hoja1!A$2:G$445,7,0)</f>
        <v>Pautas Básicas en orden y aseo en el lugar de trabajo, actos y condiciones inseguras</v>
      </c>
      <c r="AB79" s="63" t="s">
        <v>1215</v>
      </c>
      <c r="AC79" s="80"/>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64.5" thickBot="1">
      <c r="A80" s="110"/>
      <c r="B80" s="110"/>
      <c r="C80" s="107"/>
      <c r="D80" s="108"/>
      <c r="E80" s="109"/>
      <c r="F80" s="109"/>
      <c r="G80" s="65" t="str">
        <f>VLOOKUP(H80,Hoja1!A$1:G$445,2,0)</f>
        <v>Atraco, golpiza, atentados y secuestrados</v>
      </c>
      <c r="H80" s="50" t="s">
        <v>57</v>
      </c>
      <c r="I80" s="65" t="str">
        <f>VLOOKUP(H80,Hoja1!A$2:G$445,3,0)</f>
        <v>Estrés, golpes, Secuestros</v>
      </c>
      <c r="J80" s="58"/>
      <c r="K80" s="65" t="str">
        <f>VLOOKUP(H80,Hoja1!A$2:G$445,4,0)</f>
        <v>Inspecciones planeadas e inspecciones no planeadas, procedimientos de programas de seguridad y salud en el trabajo</v>
      </c>
      <c r="L80" s="65" t="str">
        <f>VLOOKUP(H80,Hoja1!A$2:G$445,5,0)</f>
        <v xml:space="preserve">Uniformes Corporativos, Caquetas corporativas, Carnetización
</v>
      </c>
      <c r="M80" s="58">
        <v>2</v>
      </c>
      <c r="N80" s="59">
        <v>2</v>
      </c>
      <c r="O80" s="59">
        <v>60</v>
      </c>
      <c r="P80" s="52">
        <f t="shared" si="1"/>
        <v>4</v>
      </c>
      <c r="Q80" s="52">
        <f t="shared" si="2"/>
        <v>240</v>
      </c>
      <c r="R80" s="60" t="str">
        <f t="shared" si="3"/>
        <v>B-4</v>
      </c>
      <c r="S80" s="61" t="str">
        <f t="shared" si="0"/>
        <v>II</v>
      </c>
      <c r="T80" s="62" t="str">
        <f t="shared" si="4"/>
        <v>No Aceptable o Aceptable Con Control Especifico</v>
      </c>
      <c r="U80" s="77"/>
      <c r="V80" s="65" t="str">
        <f>VLOOKUP(H80,Hoja1!A$2:G$445,6,0)</f>
        <v>Secuestros</v>
      </c>
      <c r="W80" s="63"/>
      <c r="X80" s="63"/>
      <c r="Y80" s="63"/>
      <c r="Z80" s="64"/>
      <c r="AA80" s="57" t="str">
        <f>VLOOKUP(H80,Hoja1!A$2:G$445,7,0)</f>
        <v>N/A</v>
      </c>
      <c r="AB80" s="63" t="s">
        <v>1216</v>
      </c>
      <c r="AC80" s="80"/>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51.75" thickBot="1">
      <c r="A81" s="110"/>
      <c r="B81" s="110"/>
      <c r="C81" s="107"/>
      <c r="D81" s="108"/>
      <c r="E81" s="109"/>
      <c r="F81" s="109"/>
      <c r="G81" s="65" t="str">
        <f>VLOOKUP(H81,Hoja1!A$1:G$445,2,0)</f>
        <v>SISMOS, INCENDIOS, INUNDACIONES, TERREMOTOS, VENDAVALES, DERRUMBE</v>
      </c>
      <c r="H81" s="50" t="s">
        <v>62</v>
      </c>
      <c r="I81" s="65" t="str">
        <f>VLOOKUP(H81,Hoja1!A$2:G$445,3,0)</f>
        <v>SISMOS, INCENDIOS, INUNDACIONES, TERREMOTOS, VENDAVALES</v>
      </c>
      <c r="J81" s="58"/>
      <c r="K81" s="65" t="str">
        <f>VLOOKUP(H81,Hoja1!A$2:G$445,4,0)</f>
        <v>Inspecciones planeadas e inspecciones no planeadas, procedimientos de programas de seguridad y salud en el trabajo</v>
      </c>
      <c r="L81" s="65" t="str">
        <f>VLOOKUP(H81,Hoja1!A$2:G$445,5,0)</f>
        <v>BRIGADAS DE EMERGENCIAS</v>
      </c>
      <c r="M81" s="58">
        <v>2</v>
      </c>
      <c r="N81" s="59">
        <v>1</v>
      </c>
      <c r="O81" s="59">
        <v>100</v>
      </c>
      <c r="P81" s="52">
        <f t="shared" si="1"/>
        <v>2</v>
      </c>
      <c r="Q81" s="52">
        <f t="shared" si="2"/>
        <v>200</v>
      </c>
      <c r="R81" s="60" t="str">
        <f t="shared" si="3"/>
        <v>B-2</v>
      </c>
      <c r="S81" s="61" t="str">
        <f t="shared" si="0"/>
        <v>II</v>
      </c>
      <c r="T81" s="62" t="str">
        <f t="shared" si="4"/>
        <v>No Aceptable o Aceptable Con Control Especifico</v>
      </c>
      <c r="U81" s="78"/>
      <c r="V81" s="65" t="str">
        <f>VLOOKUP(H81,Hoja1!A$2:G$445,6,0)</f>
        <v>MUERTE</v>
      </c>
      <c r="W81" s="63"/>
      <c r="X81" s="63"/>
      <c r="Y81" s="63"/>
      <c r="Z81" s="64" t="s">
        <v>1218</v>
      </c>
      <c r="AA81" s="57" t="str">
        <f>VLOOKUP(H81,Hoja1!A$2:G$445,7,0)</f>
        <v>ENTRENAMIENTO DE LA BRIGADA; DIVULGACIÓN DE PLAN DE EMERGENCIA</v>
      </c>
      <c r="AB81" s="63" t="s">
        <v>1217</v>
      </c>
      <c r="AC81" s="81"/>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41.25" thickBot="1">
      <c r="A82" s="110"/>
      <c r="B82" s="110"/>
      <c r="C82" s="83" t="s">
        <v>1229</v>
      </c>
      <c r="D82" s="84" t="s">
        <v>1230</v>
      </c>
      <c r="E82" s="85" t="s">
        <v>1063</v>
      </c>
      <c r="F82" s="85" t="s">
        <v>1205</v>
      </c>
      <c r="G82" s="23" t="str">
        <f>VLOOKUP(H82,Hoja1!A$1:G$445,2,0)</f>
        <v>Modeduras</v>
      </c>
      <c r="H82" s="24" t="s">
        <v>79</v>
      </c>
      <c r="I82" s="23" t="str">
        <f>VLOOKUP(H82,Hoja1!A$2:G$445,3,0)</f>
        <v>Lesiones, tejidos, muerte, enfermedades infectocontagiosas</v>
      </c>
      <c r="J82" s="18"/>
      <c r="K82" s="23" t="str">
        <f>VLOOKUP(H82,Hoja1!A$2:G$445,4,0)</f>
        <v>N/A</v>
      </c>
      <c r="L82" s="23" t="str">
        <f>VLOOKUP(H82,Hoja1!A$2:G$445,5,0)</f>
        <v>N/A</v>
      </c>
      <c r="M82" s="67">
        <v>2</v>
      </c>
      <c r="N82" s="26">
        <v>3</v>
      </c>
      <c r="O82" s="26">
        <v>25</v>
      </c>
      <c r="P82" s="26">
        <f t="shared" si="1"/>
        <v>6</v>
      </c>
      <c r="Q82" s="26">
        <f t="shared" si="2"/>
        <v>150</v>
      </c>
      <c r="R82" s="33" t="str">
        <f t="shared" si="3"/>
        <v>M-6</v>
      </c>
      <c r="S82" s="35" t="str">
        <f t="shared" si="0"/>
        <v>II</v>
      </c>
      <c r="T82" s="37" t="str">
        <f t="shared" si="4"/>
        <v>No Aceptable o Aceptable Con Control Especifico</v>
      </c>
      <c r="U82" s="86">
        <v>69</v>
      </c>
      <c r="V82" s="23" t="str">
        <f>VLOOKUP(H82,Hoja1!A$2:G$445,6,0)</f>
        <v>Posibles enfermedades</v>
      </c>
      <c r="W82" s="20"/>
      <c r="X82" s="20"/>
      <c r="Y82" s="20"/>
      <c r="Z82" s="17"/>
      <c r="AA82" s="22" t="str">
        <f>VLOOKUP(H82,Hoja1!A$2:G$445,7,0)</f>
        <v xml:space="preserve">Riesgo Biológico, Autocuidado y/o Uso y manejo adecuado de E.P.P.
</v>
      </c>
      <c r="AB82" s="27" t="s">
        <v>1231</v>
      </c>
      <c r="AC82" s="89" t="s">
        <v>1219</v>
      </c>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75" thickBot="1">
      <c r="A83" s="110"/>
      <c r="B83" s="110"/>
      <c r="C83" s="83"/>
      <c r="D83" s="84"/>
      <c r="E83" s="85"/>
      <c r="F83" s="85"/>
      <c r="G83" s="23" t="str">
        <f>VLOOKUP(H83,Hoja1!A$1:G$445,2,0)</f>
        <v>Bacteria</v>
      </c>
      <c r="H83" s="24" t="s">
        <v>108</v>
      </c>
      <c r="I83" s="23" t="str">
        <f>VLOOKUP(H83,Hoja1!A$2:G$445,3,0)</f>
        <v>Infecciones producidas por Bacterianas</v>
      </c>
      <c r="J83" s="18"/>
      <c r="K83" s="23" t="str">
        <f>VLOOKUP(H83,Hoja1!A$2:G$445,4,0)</f>
        <v>Inspecciones planeadas e inspecciones no planeadas, procedimientos de programas de seguridad y salud en el trabajo</v>
      </c>
      <c r="L83" s="23" t="str">
        <f>VLOOKUP(H83,Hoja1!A$2:G$445,5,0)</f>
        <v>Programa de vacunación, bota pantalon, overol, guantes, tapabocas, mascarillas con filtos</v>
      </c>
      <c r="M83" s="18">
        <v>2</v>
      </c>
      <c r="N83" s="19">
        <v>4</v>
      </c>
      <c r="O83" s="19">
        <v>10</v>
      </c>
      <c r="P83" s="26">
        <f t="shared" si="1"/>
        <v>8</v>
      </c>
      <c r="Q83" s="26">
        <f t="shared" si="2"/>
        <v>80</v>
      </c>
      <c r="R83" s="33" t="str">
        <f t="shared" si="3"/>
        <v>M-8</v>
      </c>
      <c r="S83" s="35" t="str">
        <f aca="true" t="shared" si="9" ref="S83:S95">IF(Q83&lt;=20,"IV",IF(Q83&lt;=120,"III",IF(Q83&lt;=500,"II",IF(Q83&lt;=4000,"I"))))</f>
        <v>III</v>
      </c>
      <c r="T83" s="37" t="str">
        <f t="shared" si="4"/>
        <v>Mejorable</v>
      </c>
      <c r="U83" s="87"/>
      <c r="V83" s="23" t="str">
        <f>VLOOKUP(H83,Hoja1!A$2:G$445,6,0)</f>
        <v xml:space="preserve">Enfermedades Infectocontagiosas
</v>
      </c>
      <c r="W83" s="20"/>
      <c r="X83" s="20"/>
      <c r="Y83" s="20"/>
      <c r="Z83" s="17"/>
      <c r="AA83" s="22" t="str">
        <f>VLOOKUP(H83,Hoja1!A$2:G$445,7,0)</f>
        <v xml:space="preserve">Riesgo Biológico, Autocuidado y/o Uso y manejo adecuado de E.P.P.
</v>
      </c>
      <c r="AB83" s="86" t="s">
        <v>1208</v>
      </c>
      <c r="AC83" s="90"/>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75" thickBot="1">
      <c r="A84" s="110"/>
      <c r="B84" s="110"/>
      <c r="C84" s="83"/>
      <c r="D84" s="84"/>
      <c r="E84" s="85"/>
      <c r="F84" s="85"/>
      <c r="G84" s="23" t="str">
        <f>VLOOKUP(H84,Hoja1!A$1:G$445,2,0)</f>
        <v>Hongos</v>
      </c>
      <c r="H84" s="24" t="s">
        <v>117</v>
      </c>
      <c r="I84" s="23" t="str">
        <f>VLOOKUP(H84,Hoja1!A$2:G$445,3,0)</f>
        <v>Micosis</v>
      </c>
      <c r="J84" s="18"/>
      <c r="K84" s="23" t="str">
        <f>VLOOKUP(H84,Hoja1!A$2:G$445,4,0)</f>
        <v>Inspecciones planeadas e inspecciones no planeadas, procedimientos de programas de seguridad y salud en el trabajo</v>
      </c>
      <c r="L84" s="23" t="str">
        <f>VLOOKUP(H84,Hoja1!A$2:G$445,5,0)</f>
        <v>Programa de vacunación, éxamenes periódicos</v>
      </c>
      <c r="M84" s="18">
        <v>2</v>
      </c>
      <c r="N84" s="19">
        <v>4</v>
      </c>
      <c r="O84" s="19">
        <v>10</v>
      </c>
      <c r="P84" s="26">
        <f aca="true" t="shared" si="10" ref="P84:P95">M84*N84</f>
        <v>8</v>
      </c>
      <c r="Q84" s="26">
        <f aca="true" t="shared" si="11" ref="Q84:Q95">O84*P84</f>
        <v>80</v>
      </c>
      <c r="R84" s="33" t="str">
        <f aca="true" t="shared" si="12" ref="R84:R95">IF(P84=40,"MA-40",IF(P84=30,"MA-30",IF(P84=20,"A-20",IF(P84=10,"A-10",IF(P84=24,"MA-24",IF(P84=18,"A-18",IF(P84=12,"A-12",IF(P84=6,"M-6",IF(P84=8,"M-8",IF(P84=6,"M-6",IF(P84=4,"B-4",IF(P84=2,"B-2",))))))))))))</f>
        <v>M-8</v>
      </c>
      <c r="S84" s="35" t="str">
        <f t="shared" si="9"/>
        <v>III</v>
      </c>
      <c r="T84" s="37" t="str">
        <f aca="true" t="shared" si="13" ref="T84:T95">IF(S84=0,"",IF(S84="IV","Aceptable",IF(S84="III","Mejorable",IF(S84="II","No Aceptable o Aceptable Con Control Especifico",IF(S84="I","No Aceptable","")))))</f>
        <v>Mejorable</v>
      </c>
      <c r="U84" s="87"/>
      <c r="V84" s="23" t="str">
        <f>VLOOKUP(H84,Hoja1!A$2:G$445,6,0)</f>
        <v>Micosis</v>
      </c>
      <c r="W84" s="20"/>
      <c r="X84" s="20"/>
      <c r="Y84" s="20"/>
      <c r="Z84" s="17"/>
      <c r="AA84" s="22" t="str">
        <f>VLOOKUP(H84,Hoja1!A$2:G$445,7,0)</f>
        <v xml:space="preserve">Riesgo Biológico, Autocuidado y/o Uso y manejo adecuado de E.P.P.
</v>
      </c>
      <c r="AB84" s="87"/>
      <c r="AC84" s="90"/>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1.75" thickBot="1">
      <c r="A85" s="110"/>
      <c r="B85" s="110"/>
      <c r="C85" s="83"/>
      <c r="D85" s="84"/>
      <c r="E85" s="85"/>
      <c r="F85" s="85"/>
      <c r="G85" s="23" t="str">
        <f>VLOOKUP(H85,Hoja1!A$1:G$445,2,0)</f>
        <v>Virus</v>
      </c>
      <c r="H85" s="24" t="s">
        <v>120</v>
      </c>
      <c r="I85" s="23" t="str">
        <f>VLOOKUP(H85,Hoja1!A$2:G$445,3,0)</f>
        <v>Infecciones Virales</v>
      </c>
      <c r="J85" s="18"/>
      <c r="K85" s="23" t="str">
        <f>VLOOKUP(H85,Hoja1!A$2:G$445,4,0)</f>
        <v>Inspecciones planeadas e inspecciones no planeadas, procedimientos de programas de seguridad y salud en el trabajo</v>
      </c>
      <c r="L85" s="23" t="str">
        <f>VLOOKUP(H85,Hoja1!A$2:G$445,5,0)</f>
        <v>Programa de vacunación, bota pantalon, overol, guantes, tapabocas, mascarillas con filtos</v>
      </c>
      <c r="M85" s="18">
        <v>2</v>
      </c>
      <c r="N85" s="19">
        <v>4</v>
      </c>
      <c r="O85" s="19">
        <v>10</v>
      </c>
      <c r="P85" s="26">
        <f t="shared" si="10"/>
        <v>8</v>
      </c>
      <c r="Q85" s="26">
        <f t="shared" si="11"/>
        <v>80</v>
      </c>
      <c r="R85" s="33" t="str">
        <f t="shared" si="12"/>
        <v>M-8</v>
      </c>
      <c r="S85" s="35" t="str">
        <f t="shared" si="9"/>
        <v>III</v>
      </c>
      <c r="T85" s="37" t="str">
        <f t="shared" si="13"/>
        <v>Mejorable</v>
      </c>
      <c r="U85" s="87"/>
      <c r="V85" s="23" t="str">
        <f>VLOOKUP(H85,Hoja1!A$2:G$445,6,0)</f>
        <v xml:space="preserve">Enfermedades Infectocontagiosas
</v>
      </c>
      <c r="W85" s="20"/>
      <c r="X85" s="20"/>
      <c r="Y85" s="20"/>
      <c r="Z85" s="17"/>
      <c r="AA85" s="22" t="str">
        <f>VLOOKUP(H85,Hoja1!A$2:G$445,7,0)</f>
        <v xml:space="preserve">Riesgo Biológico, Autocuidado y/o Uso y manejo adecuado de E.P.P.
</v>
      </c>
      <c r="AB85" s="88"/>
      <c r="AC85" s="90"/>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75" thickBot="1">
      <c r="A86" s="110"/>
      <c r="B86" s="110"/>
      <c r="C86" s="83"/>
      <c r="D86" s="84"/>
      <c r="E86" s="85"/>
      <c r="F86" s="85"/>
      <c r="G86" s="23" t="str">
        <f>VLOOKUP(H86,Hoja1!A$1:G$445,2,0)</f>
        <v>INFRAROJA, ULTRAVIOLETA, VISIBLE, RADIOFRECUENCIA, MICROONDAS, LASER</v>
      </c>
      <c r="H86" s="24" t="s">
        <v>67</v>
      </c>
      <c r="I86" s="23" t="str">
        <f>VLOOKUP(H86,Hoja1!A$2:G$445,3,0)</f>
        <v>CÁNCER, LESIONES DÉRMICAS Y OCULARES</v>
      </c>
      <c r="J86" s="18"/>
      <c r="K86" s="23" t="str">
        <f>VLOOKUP(H86,Hoja1!A$2:G$445,4,0)</f>
        <v>Inspecciones planeadas e inspecciones no planeadas, procedimientos de programas de seguridad y salud en el trabajo</v>
      </c>
      <c r="L86" s="23" t="str">
        <f>VLOOKUP(H86,Hoja1!A$2:G$445,5,0)</f>
        <v>PROGRAMA BLOQUEADOR SOLAR</v>
      </c>
      <c r="M86" s="18">
        <v>2</v>
      </c>
      <c r="N86" s="19">
        <v>2</v>
      </c>
      <c r="O86" s="19">
        <v>10</v>
      </c>
      <c r="P86" s="26">
        <f t="shared" si="10"/>
        <v>4</v>
      </c>
      <c r="Q86" s="26">
        <f t="shared" si="11"/>
        <v>40</v>
      </c>
      <c r="R86" s="33" t="str">
        <f t="shared" si="12"/>
        <v>B-4</v>
      </c>
      <c r="S86" s="35" t="str">
        <f t="shared" si="9"/>
        <v>III</v>
      </c>
      <c r="T86" s="37" t="str">
        <f t="shared" si="13"/>
        <v>Mejorable</v>
      </c>
      <c r="U86" s="87"/>
      <c r="V86" s="23" t="str">
        <f>VLOOKUP(H86,Hoja1!A$2:G$445,6,0)</f>
        <v>CÁNCER</v>
      </c>
      <c r="W86" s="20"/>
      <c r="X86" s="20"/>
      <c r="Y86" s="20"/>
      <c r="Z86" s="17"/>
      <c r="AA86" s="22" t="str">
        <f>VLOOKUP(H86,Hoja1!A$2:G$445,7,0)</f>
        <v>N/A</v>
      </c>
      <c r="AB86" s="20" t="s">
        <v>1210</v>
      </c>
      <c r="AC86" s="90"/>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75" thickBot="1">
      <c r="A87" s="110"/>
      <c r="B87" s="110"/>
      <c r="C87" s="83"/>
      <c r="D87" s="84"/>
      <c r="E87" s="85"/>
      <c r="F87" s="85"/>
      <c r="G87" s="23" t="str">
        <f>VLOOKUP(H87,Hoja1!A$1:G$445,2,0)</f>
        <v>GASES Y VAPORES</v>
      </c>
      <c r="H87" s="24" t="s">
        <v>250</v>
      </c>
      <c r="I87" s="23" t="str">
        <f>VLOOKUP(H87,Hoja1!A$2:G$445,3,0)</f>
        <v xml:space="preserve"> LESIONES EN LA PIEL, IRRITACIÓN EN VÍAS  RESPIRATORIAS, MUERTE</v>
      </c>
      <c r="J87" s="18"/>
      <c r="K87" s="23" t="str">
        <f>VLOOKUP(H87,Hoja1!A$2:G$445,4,0)</f>
        <v>Inspecciones planeadas e inspecciones no planeadas, procedimientos de programas de seguridad y salud en el trabajo</v>
      </c>
      <c r="L87" s="23" t="str">
        <f>VLOOKUP(H87,Hoja1!A$2:G$445,5,0)</f>
        <v>EPP TAPABOCAS, CARETAS CON FILTROS</v>
      </c>
      <c r="M87" s="18">
        <v>2</v>
      </c>
      <c r="N87" s="19">
        <v>3</v>
      </c>
      <c r="O87" s="19">
        <v>10</v>
      </c>
      <c r="P87" s="26">
        <f t="shared" si="10"/>
        <v>6</v>
      </c>
      <c r="Q87" s="26">
        <f t="shared" si="11"/>
        <v>60</v>
      </c>
      <c r="R87" s="33" t="str">
        <f t="shared" si="12"/>
        <v>M-6</v>
      </c>
      <c r="S87" s="35" t="str">
        <f t="shared" si="9"/>
        <v>III</v>
      </c>
      <c r="T87" s="37" t="str">
        <f t="shared" si="13"/>
        <v>Mejorable</v>
      </c>
      <c r="U87" s="87"/>
      <c r="V87" s="23" t="str">
        <f>VLOOKUP(H87,Hoja1!A$2:G$445,6,0)</f>
        <v xml:space="preserve"> MUERTE</v>
      </c>
      <c r="W87" s="20"/>
      <c r="X87" s="20"/>
      <c r="Y87" s="20"/>
      <c r="Z87" s="17"/>
      <c r="AA87" s="22" t="str">
        <f>VLOOKUP(H87,Hoja1!A$2:G$445,7,0)</f>
        <v>USO Y MANEJO ADECUADO DE E.P.P.</v>
      </c>
      <c r="AB87" s="20" t="s">
        <v>1222</v>
      </c>
      <c r="AC87" s="90"/>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36" customHeight="1" thickBot="1">
      <c r="A88" s="110"/>
      <c r="B88" s="110"/>
      <c r="C88" s="83"/>
      <c r="D88" s="84"/>
      <c r="E88" s="85"/>
      <c r="F88" s="85"/>
      <c r="G88" s="23" t="str">
        <f>VLOOKUP(H88,Hoja1!A$1:G$445,2,0)</f>
        <v>CONCENTRACIÓN EN ACTIVIDADES DE ALTO DESEMPEÑO MENTAL</v>
      </c>
      <c r="H88" s="24" t="s">
        <v>72</v>
      </c>
      <c r="I88" s="23" t="str">
        <f>VLOOKUP(H88,Hoja1!A$2:G$445,3,0)</f>
        <v>ESTRÉS, CEFALEA, IRRITABILIDAD</v>
      </c>
      <c r="J88" s="18"/>
      <c r="K88" s="23" t="str">
        <f>VLOOKUP(H88,Hoja1!A$2:G$445,4,0)</f>
        <v>N/A</v>
      </c>
      <c r="L88" s="23" t="str">
        <f>VLOOKUP(H88,Hoja1!A$2:G$445,5,0)</f>
        <v>PVE PSICOSOCIAL</v>
      </c>
      <c r="M88" s="18">
        <v>2</v>
      </c>
      <c r="N88" s="19">
        <v>3</v>
      </c>
      <c r="O88" s="19">
        <v>10</v>
      </c>
      <c r="P88" s="26">
        <f t="shared" si="10"/>
        <v>6</v>
      </c>
      <c r="Q88" s="26">
        <f t="shared" si="11"/>
        <v>60</v>
      </c>
      <c r="R88" s="33" t="str">
        <f t="shared" si="12"/>
        <v>M-6</v>
      </c>
      <c r="S88" s="35" t="str">
        <f t="shared" si="9"/>
        <v>III</v>
      </c>
      <c r="T88" s="37" t="str">
        <f t="shared" si="13"/>
        <v>Mejorable</v>
      </c>
      <c r="U88" s="87"/>
      <c r="V88" s="23" t="str">
        <f>VLOOKUP(H88,Hoja1!A$2:G$445,6,0)</f>
        <v>ESTRÉS</v>
      </c>
      <c r="W88" s="20"/>
      <c r="X88" s="20"/>
      <c r="Y88" s="20"/>
      <c r="Z88" s="17"/>
      <c r="AA88" s="22" t="str">
        <f>VLOOKUP(H88,Hoja1!A$2:G$445,7,0)</f>
        <v>N/A</v>
      </c>
      <c r="AB88" s="119" t="s">
        <v>1211</v>
      </c>
      <c r="AC88" s="90"/>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36" customHeight="1" thickBot="1">
      <c r="A89" s="110"/>
      <c r="B89" s="110"/>
      <c r="C89" s="83"/>
      <c r="D89" s="84"/>
      <c r="E89" s="85"/>
      <c r="F89" s="85"/>
      <c r="G89" s="23" t="str">
        <f>VLOOKUP(H89,Hoja1!A$1:G$445,2,0)</f>
        <v>NATURALEZA DE LA TAREA</v>
      </c>
      <c r="H89" s="24" t="s">
        <v>76</v>
      </c>
      <c r="I89" s="23" t="str">
        <f>VLOOKUP(H89,Hoja1!A$2:G$445,3,0)</f>
        <v>ESTRÉS,  TRANSTORNOS DEL SUEÑO</v>
      </c>
      <c r="J89" s="18"/>
      <c r="K89" s="23" t="str">
        <f>VLOOKUP(H89,Hoja1!A$2:G$445,4,0)</f>
        <v>N/A</v>
      </c>
      <c r="L89" s="23" t="str">
        <f>VLOOKUP(H89,Hoja1!A$2:G$445,5,0)</f>
        <v>PVE PSICOSOCIAL</v>
      </c>
      <c r="M89" s="18">
        <v>2</v>
      </c>
      <c r="N89" s="19">
        <v>3</v>
      </c>
      <c r="O89" s="19">
        <v>10</v>
      </c>
      <c r="P89" s="26">
        <f t="shared" si="10"/>
        <v>6</v>
      </c>
      <c r="Q89" s="26">
        <f t="shared" si="11"/>
        <v>60</v>
      </c>
      <c r="R89" s="33" t="str">
        <f t="shared" si="12"/>
        <v>M-6</v>
      </c>
      <c r="S89" s="35" t="str">
        <f t="shared" si="9"/>
        <v>III</v>
      </c>
      <c r="T89" s="37" t="str">
        <f t="shared" si="13"/>
        <v>Mejorable</v>
      </c>
      <c r="U89" s="87"/>
      <c r="V89" s="23" t="str">
        <f>VLOOKUP(H89,Hoja1!A$2:G$445,6,0)</f>
        <v>ESTRÉS</v>
      </c>
      <c r="W89" s="20"/>
      <c r="X89" s="20"/>
      <c r="Y89" s="20"/>
      <c r="Z89" s="17"/>
      <c r="AA89" s="22" t="str">
        <f>VLOOKUP(H89,Hoja1!A$2:G$445,7,0)</f>
        <v>N/A</v>
      </c>
      <c r="AB89" s="88"/>
      <c r="AC89" s="90"/>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1.75" thickBot="1">
      <c r="A90" s="110"/>
      <c r="B90" s="110"/>
      <c r="C90" s="83"/>
      <c r="D90" s="84"/>
      <c r="E90" s="85"/>
      <c r="F90" s="85"/>
      <c r="G90" s="23" t="str">
        <f>VLOOKUP(H90,Hoja1!A$1:G$445,2,0)</f>
        <v>Forzadas, Prolongadas</v>
      </c>
      <c r="H90" s="24" t="s">
        <v>40</v>
      </c>
      <c r="I90" s="23" t="str">
        <f>VLOOKUP(H90,Hoja1!A$2:G$445,3,0)</f>
        <v xml:space="preserve">Lesiones osteomusculares, lesiones osteoarticulares
</v>
      </c>
      <c r="J90" s="18"/>
      <c r="K90" s="23" t="str">
        <f>VLOOKUP(H90,Hoja1!A$2:G$445,4,0)</f>
        <v>Inspecciones planeadas e inspecciones no planeadas, procedimientos de programas de seguridad y salud en el trabajo</v>
      </c>
      <c r="L90" s="23" t="str">
        <f>VLOOKUP(H90,Hoja1!A$2:G$445,5,0)</f>
        <v>PVE Biomecánico, programa pausas activas, exámenes periódicos, recomendaciones, control de posturas</v>
      </c>
      <c r="M90" s="18">
        <v>2</v>
      </c>
      <c r="N90" s="19">
        <v>3</v>
      </c>
      <c r="O90" s="19">
        <v>25</v>
      </c>
      <c r="P90" s="26">
        <f t="shared" si="10"/>
        <v>6</v>
      </c>
      <c r="Q90" s="26">
        <f t="shared" si="11"/>
        <v>150</v>
      </c>
      <c r="R90" s="33" t="str">
        <f t="shared" si="12"/>
        <v>M-6</v>
      </c>
      <c r="S90" s="35" t="str">
        <f t="shared" si="9"/>
        <v>II</v>
      </c>
      <c r="T90" s="37" t="str">
        <f t="shared" si="13"/>
        <v>No Aceptable o Aceptable Con Control Especifico</v>
      </c>
      <c r="U90" s="87"/>
      <c r="V90" s="23" t="str">
        <f>VLOOKUP(H90,Hoja1!A$2:G$445,6,0)</f>
        <v>Enfermedades Osteomusculares</v>
      </c>
      <c r="W90" s="20"/>
      <c r="X90" s="20"/>
      <c r="Y90" s="20"/>
      <c r="Z90" s="17"/>
      <c r="AA90" s="22" t="str">
        <f>VLOOKUP(H90,Hoja1!A$2:G$445,7,0)</f>
        <v>Prevención en lesiones osteomusculares, líderes de pausas activas</v>
      </c>
      <c r="AB90" s="20" t="s">
        <v>1212</v>
      </c>
      <c r="AC90" s="90"/>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39" thickBot="1">
      <c r="A91" s="110"/>
      <c r="B91" s="110"/>
      <c r="C91" s="83"/>
      <c r="D91" s="84"/>
      <c r="E91" s="85"/>
      <c r="F91" s="85"/>
      <c r="G91" s="23" t="str">
        <f>VLOOKUP(H91,Hoja1!A$1:G$445,2,0)</f>
        <v>Higiene Muscular</v>
      </c>
      <c r="H91" s="24" t="s">
        <v>483</v>
      </c>
      <c r="I91" s="23" t="str">
        <f>VLOOKUP(H91,Hoja1!A$2:G$445,3,0)</f>
        <v>Lesiones Musculoesqueléticas</v>
      </c>
      <c r="J91" s="18"/>
      <c r="K91" s="23" t="str">
        <f>VLOOKUP(H91,Hoja1!A$2:G$445,4,0)</f>
        <v>N/A</v>
      </c>
      <c r="L91" s="23" t="str">
        <f>VLOOKUP(H91,Hoja1!A$2:G$445,5,0)</f>
        <v>N/A</v>
      </c>
      <c r="M91" s="18">
        <v>2</v>
      </c>
      <c r="N91" s="19">
        <v>3</v>
      </c>
      <c r="O91" s="19">
        <v>10</v>
      </c>
      <c r="P91" s="26">
        <f t="shared" si="10"/>
        <v>6</v>
      </c>
      <c r="Q91" s="26">
        <f t="shared" si="11"/>
        <v>60</v>
      </c>
      <c r="R91" s="33" t="str">
        <f t="shared" si="12"/>
        <v>M-6</v>
      </c>
      <c r="S91" s="35" t="str">
        <f t="shared" si="9"/>
        <v>III</v>
      </c>
      <c r="T91" s="37" t="str">
        <f t="shared" si="13"/>
        <v>Mejorable</v>
      </c>
      <c r="U91" s="87"/>
      <c r="V91" s="23" t="str">
        <f>VLOOKUP(H91,Hoja1!A$2:G$445,6,0)</f>
        <v xml:space="preserve">Enfermedades Osteomusculares
</v>
      </c>
      <c r="W91" s="20"/>
      <c r="X91" s="20"/>
      <c r="Y91" s="20"/>
      <c r="Z91" s="17"/>
      <c r="AA91" s="22" t="str">
        <f>VLOOKUP(H91,Hoja1!A$2:G$445,7,0)</f>
        <v>Prevención en lesiones osteomusculares, líderes de pausas activas</v>
      </c>
      <c r="AB91" s="20" t="s">
        <v>1213</v>
      </c>
      <c r="AC91" s="90"/>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51.75" thickBot="1">
      <c r="A92" s="110"/>
      <c r="B92" s="110"/>
      <c r="C92" s="83"/>
      <c r="D92" s="84"/>
      <c r="E92" s="85"/>
      <c r="F92" s="85"/>
      <c r="G92" s="23" t="str">
        <f>VLOOKUP(H92,Hoja1!A$1:G$445,2,0)</f>
        <v>Atropellamiento, Envestir</v>
      </c>
      <c r="H92" s="24" t="s">
        <v>1187</v>
      </c>
      <c r="I92" s="23" t="str">
        <f>VLOOKUP(H92,Hoja1!A$2:G$445,3,0)</f>
        <v>Lesiones, pérdidas materiales, muerte</v>
      </c>
      <c r="J92" s="18"/>
      <c r="K92" s="23" t="str">
        <f>VLOOKUP(H92,Hoja1!A$2:G$445,4,0)</f>
        <v>Inspecciones planeadas e inspecciones no planeadas, procedimientos de programas de seguridad y salud en el trabajo</v>
      </c>
      <c r="L92" s="23" t="str">
        <f>VLOOKUP(H92,Hoja1!A$2:G$445,5,0)</f>
        <v>Programa de seguridad vial, señalización</v>
      </c>
      <c r="M92" s="18">
        <v>2</v>
      </c>
      <c r="N92" s="19">
        <v>2</v>
      </c>
      <c r="O92" s="19">
        <v>60</v>
      </c>
      <c r="P92" s="26">
        <f t="shared" si="10"/>
        <v>4</v>
      </c>
      <c r="Q92" s="26">
        <f t="shared" si="11"/>
        <v>240</v>
      </c>
      <c r="R92" s="33" t="str">
        <f t="shared" si="12"/>
        <v>B-4</v>
      </c>
      <c r="S92" s="35" t="str">
        <f t="shared" si="9"/>
        <v>II</v>
      </c>
      <c r="T92" s="37" t="str">
        <f t="shared" si="13"/>
        <v>No Aceptable o Aceptable Con Control Especifico</v>
      </c>
      <c r="U92" s="87"/>
      <c r="V92" s="23" t="str">
        <f>VLOOKUP(H92,Hoja1!A$2:G$445,6,0)</f>
        <v>Muerte</v>
      </c>
      <c r="W92" s="20"/>
      <c r="X92" s="20"/>
      <c r="Y92" s="20"/>
      <c r="Z92" s="17"/>
      <c r="AA92" s="22" t="str">
        <f>VLOOKUP(H92,Hoja1!A$2:G$445,7,0)</f>
        <v>Seguridad vial y manejo defensivo, aseguramiento de áreas de trabajo</v>
      </c>
      <c r="AB92" s="20" t="s">
        <v>1214</v>
      </c>
      <c r="AC92" s="90"/>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41.25" thickBot="1">
      <c r="A93" s="110"/>
      <c r="B93" s="110"/>
      <c r="C93" s="83"/>
      <c r="D93" s="84"/>
      <c r="E93" s="85"/>
      <c r="F93" s="85"/>
      <c r="G93" s="23" t="str">
        <f>VLOOKUP(H93,Hoja1!A$1:G$445,2,0)</f>
        <v>Superficies de trabajo irregulares o deslizantes</v>
      </c>
      <c r="H93" s="24" t="s">
        <v>597</v>
      </c>
      <c r="I93" s="23" t="str">
        <f>VLOOKUP(H93,Hoja1!A$2:G$445,3,0)</f>
        <v>Caidas del mismo nivel, fracturas, golpe con objetos, caídas de objetos, obstrucción de rutas de evacuación</v>
      </c>
      <c r="J93" s="18"/>
      <c r="K93" s="23" t="str">
        <f>VLOOKUP(H93,Hoja1!A$2:G$445,4,0)</f>
        <v>N/A</v>
      </c>
      <c r="L93" s="23" t="str">
        <f>VLOOKUP(H93,Hoja1!A$2:G$445,5,0)</f>
        <v>N/A</v>
      </c>
      <c r="M93" s="18">
        <v>2</v>
      </c>
      <c r="N93" s="19">
        <v>3</v>
      </c>
      <c r="O93" s="19">
        <v>60</v>
      </c>
      <c r="P93" s="26">
        <f t="shared" si="10"/>
        <v>6</v>
      </c>
      <c r="Q93" s="26">
        <f t="shared" si="11"/>
        <v>360</v>
      </c>
      <c r="R93" s="33" t="str">
        <f t="shared" si="12"/>
        <v>M-6</v>
      </c>
      <c r="S93" s="35" t="str">
        <f t="shared" si="9"/>
        <v>II</v>
      </c>
      <c r="T93" s="37" t="str">
        <f t="shared" si="13"/>
        <v>No Aceptable o Aceptable Con Control Especifico</v>
      </c>
      <c r="U93" s="87"/>
      <c r="V93" s="23" t="str">
        <f>VLOOKUP(H93,Hoja1!A$2:G$445,6,0)</f>
        <v>Caídas de distinto nivel</v>
      </c>
      <c r="W93" s="20"/>
      <c r="X93" s="20"/>
      <c r="Y93" s="20"/>
      <c r="Z93" s="17"/>
      <c r="AA93" s="22" t="str">
        <f>VLOOKUP(H93,Hoja1!A$2:G$445,7,0)</f>
        <v>Pautas Básicas en orden y aseo en el lugar de trabajo, actos y condiciones inseguras</v>
      </c>
      <c r="AB93" s="20" t="s">
        <v>1215</v>
      </c>
      <c r="AC93" s="90"/>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64.5" thickBot="1">
      <c r="A94" s="110"/>
      <c r="B94" s="110"/>
      <c r="C94" s="83"/>
      <c r="D94" s="84"/>
      <c r="E94" s="85"/>
      <c r="F94" s="85"/>
      <c r="G94" s="23" t="str">
        <f>VLOOKUP(H94,Hoja1!A$1:G$445,2,0)</f>
        <v>Atraco, golpiza, atentados y secuestrados</v>
      </c>
      <c r="H94" s="24" t="s">
        <v>57</v>
      </c>
      <c r="I94" s="23" t="str">
        <f>VLOOKUP(H94,Hoja1!A$2:G$445,3,0)</f>
        <v>Estrés, golpes, Secuestros</v>
      </c>
      <c r="J94" s="18"/>
      <c r="K94" s="23" t="str">
        <f>VLOOKUP(H94,Hoja1!A$2:G$445,4,0)</f>
        <v>Inspecciones planeadas e inspecciones no planeadas, procedimientos de programas de seguridad y salud en el trabajo</v>
      </c>
      <c r="L94" s="23" t="str">
        <f>VLOOKUP(H94,Hoja1!A$2:G$445,5,0)</f>
        <v xml:space="preserve">Uniformes Corporativos, Caquetas corporativas, Carnetización
</v>
      </c>
      <c r="M94" s="18">
        <v>2</v>
      </c>
      <c r="N94" s="19">
        <v>2</v>
      </c>
      <c r="O94" s="19">
        <v>60</v>
      </c>
      <c r="P94" s="26">
        <f t="shared" si="10"/>
        <v>4</v>
      </c>
      <c r="Q94" s="26">
        <f t="shared" si="11"/>
        <v>240</v>
      </c>
      <c r="R94" s="33" t="str">
        <f t="shared" si="12"/>
        <v>B-4</v>
      </c>
      <c r="S94" s="35" t="str">
        <f t="shared" si="9"/>
        <v>II</v>
      </c>
      <c r="T94" s="37" t="str">
        <f t="shared" si="13"/>
        <v>No Aceptable o Aceptable Con Control Especifico</v>
      </c>
      <c r="U94" s="87"/>
      <c r="V94" s="23" t="str">
        <f>VLOOKUP(H94,Hoja1!A$2:G$445,6,0)</f>
        <v>Secuestros</v>
      </c>
      <c r="W94" s="20"/>
      <c r="X94" s="20"/>
      <c r="Y94" s="20"/>
      <c r="Z94" s="17"/>
      <c r="AA94" s="22" t="str">
        <f>VLOOKUP(H94,Hoja1!A$2:G$445,7,0)</f>
        <v>N/A</v>
      </c>
      <c r="AB94" s="20" t="s">
        <v>1216</v>
      </c>
      <c r="AC94" s="90"/>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51.75" thickBot="1">
      <c r="A95" s="110"/>
      <c r="B95" s="110"/>
      <c r="C95" s="83"/>
      <c r="D95" s="84"/>
      <c r="E95" s="85"/>
      <c r="F95" s="85"/>
      <c r="G95" s="23" t="str">
        <f>VLOOKUP(H95,Hoja1!A$1:G$445,2,0)</f>
        <v>SISMOS, INCENDIOS, INUNDACIONES, TERREMOTOS, VENDAVALES, DERRUMBE</v>
      </c>
      <c r="H95" s="24" t="s">
        <v>62</v>
      </c>
      <c r="I95" s="23" t="str">
        <f>VLOOKUP(H95,Hoja1!A$2:G$445,3,0)</f>
        <v>SISMOS, INCENDIOS, INUNDACIONES, TERREMOTOS, VENDAVALES</v>
      </c>
      <c r="J95" s="18"/>
      <c r="K95" s="23" t="str">
        <f>VLOOKUP(H95,Hoja1!A$2:G$445,4,0)</f>
        <v>Inspecciones planeadas e inspecciones no planeadas, procedimientos de programas de seguridad y salud en el trabajo</v>
      </c>
      <c r="L95" s="23" t="str">
        <f>VLOOKUP(H95,Hoja1!A$2:G$445,5,0)</f>
        <v>BRIGADAS DE EMERGENCIAS</v>
      </c>
      <c r="M95" s="18">
        <v>2</v>
      </c>
      <c r="N95" s="19">
        <v>1</v>
      </c>
      <c r="O95" s="19">
        <v>100</v>
      </c>
      <c r="P95" s="26">
        <f t="shared" si="10"/>
        <v>2</v>
      </c>
      <c r="Q95" s="26">
        <f t="shared" si="11"/>
        <v>200</v>
      </c>
      <c r="R95" s="33" t="str">
        <f t="shared" si="12"/>
        <v>B-2</v>
      </c>
      <c r="S95" s="35" t="str">
        <f t="shared" si="9"/>
        <v>II</v>
      </c>
      <c r="T95" s="37" t="str">
        <f t="shared" si="13"/>
        <v>No Aceptable o Aceptable Con Control Especifico</v>
      </c>
      <c r="U95" s="88"/>
      <c r="V95" s="23" t="str">
        <f>VLOOKUP(H95,Hoja1!A$2:G$445,6,0)</f>
        <v>MUERTE</v>
      </c>
      <c r="W95" s="20"/>
      <c r="X95" s="20"/>
      <c r="Y95" s="20"/>
      <c r="Z95" s="17" t="s">
        <v>1218</v>
      </c>
      <c r="AA95" s="22" t="str">
        <f>VLOOKUP(H95,Hoja1!A$2:G$445,7,0)</f>
        <v>ENTRENAMIENTO DE LA BRIGADA; DIVULGACIÓN DE PLAN DE EMERGENCIA</v>
      </c>
      <c r="AB95" s="20" t="s">
        <v>1217</v>
      </c>
      <c r="AC95" s="91"/>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sheetData>
  <mergeCells count="82">
    <mergeCell ref="E5:G5"/>
    <mergeCell ref="C2:D2"/>
    <mergeCell ref="E2:I2"/>
    <mergeCell ref="E3:I3"/>
    <mergeCell ref="C4:D4"/>
    <mergeCell ref="E4:I4"/>
    <mergeCell ref="M8:S9"/>
    <mergeCell ref="T8:T9"/>
    <mergeCell ref="U8:V9"/>
    <mergeCell ref="W8:AC9"/>
    <mergeCell ref="A11:A95"/>
    <mergeCell ref="B11:B95"/>
    <mergeCell ref="A8:A10"/>
    <mergeCell ref="B8:B10"/>
    <mergeCell ref="C8:F9"/>
    <mergeCell ref="G8:H9"/>
    <mergeCell ref="I8:I10"/>
    <mergeCell ref="J8:L9"/>
    <mergeCell ref="F11:F21"/>
    <mergeCell ref="E11:E21"/>
    <mergeCell ref="D11:D21"/>
    <mergeCell ref="C11:C21"/>
    <mergeCell ref="AB22:AB23"/>
    <mergeCell ref="AB24:AB25"/>
    <mergeCell ref="U11:U21"/>
    <mergeCell ref="AB11:AB12"/>
    <mergeCell ref="AC11:AC21"/>
    <mergeCell ref="AB14:AB15"/>
    <mergeCell ref="AC22:AC29"/>
    <mergeCell ref="D30:D40"/>
    <mergeCell ref="C30:C40"/>
    <mergeCell ref="U30:U40"/>
    <mergeCell ref="E22:E29"/>
    <mergeCell ref="D22:D29"/>
    <mergeCell ref="C22:C29"/>
    <mergeCell ref="U22:U29"/>
    <mergeCell ref="F22:F29"/>
    <mergeCell ref="AB30:AB31"/>
    <mergeCell ref="AC30:AC40"/>
    <mergeCell ref="AB33:AB34"/>
    <mergeCell ref="F49:F59"/>
    <mergeCell ref="E49:E59"/>
    <mergeCell ref="F30:F40"/>
    <mergeCell ref="E30:E40"/>
    <mergeCell ref="D49:D59"/>
    <mergeCell ref="C49:C59"/>
    <mergeCell ref="U49:U59"/>
    <mergeCell ref="AB49:AB50"/>
    <mergeCell ref="AC49:AC59"/>
    <mergeCell ref="AB52:AB53"/>
    <mergeCell ref="AB60:AB61"/>
    <mergeCell ref="AC60:AC67"/>
    <mergeCell ref="AB62:AB63"/>
    <mergeCell ref="C41:C48"/>
    <mergeCell ref="D41:D48"/>
    <mergeCell ref="E41:E48"/>
    <mergeCell ref="F41:F48"/>
    <mergeCell ref="U41:U48"/>
    <mergeCell ref="AB41:AB42"/>
    <mergeCell ref="AC41:AC48"/>
    <mergeCell ref="AB43:AB44"/>
    <mergeCell ref="F60:F67"/>
    <mergeCell ref="E60:E67"/>
    <mergeCell ref="D60:D67"/>
    <mergeCell ref="C60:C67"/>
    <mergeCell ref="U60:U67"/>
    <mergeCell ref="F82:F95"/>
    <mergeCell ref="E82:E95"/>
    <mergeCell ref="D82:D95"/>
    <mergeCell ref="C82:C95"/>
    <mergeCell ref="U82:U95"/>
    <mergeCell ref="C68:C81"/>
    <mergeCell ref="D68:D81"/>
    <mergeCell ref="E68:E81"/>
    <mergeCell ref="F68:F81"/>
    <mergeCell ref="AC68:AC81"/>
    <mergeCell ref="U68:U81"/>
    <mergeCell ref="AC82:AC95"/>
    <mergeCell ref="AB83:AB85"/>
    <mergeCell ref="AB88:AB89"/>
    <mergeCell ref="AB74:AB75"/>
    <mergeCell ref="AB69:AB71"/>
  </mergeCells>
  <conditionalFormatting sqref="O22:O29 O72 O74:O81">
    <cfRule type="cellIs" priority="49" operator="equal" stopIfTrue="1">
      <formula>"10, 25, 50, 100"</formula>
    </cfRule>
  </conditionalFormatting>
  <conditionalFormatting sqref="T1:T10 T96:T1048576">
    <cfRule type="containsText" priority="46" dxfId="32" operator="containsText" text="No Aceptable o Aceptable con Control Especifico">
      <formula>NOT(ISERROR(SEARCH("No Aceptable o Aceptable con Control Especifico",T1)))</formula>
    </cfRule>
    <cfRule type="containsText" priority="47" dxfId="34" operator="containsText" text="No Aceptable">
      <formula>NOT(ISERROR(SEARCH("No Aceptable",T1)))</formula>
    </cfRule>
    <cfRule type="containsText" priority="48" dxfId="33" operator="containsText" text="No Aceptable o Aceptable con Control Especifico">
      <formula>NOT(ISERROR(SEARCH("No Aceptable o Aceptable con Control Especifico",T1)))</formula>
    </cfRule>
  </conditionalFormatting>
  <conditionalFormatting sqref="S1:S10 S96:S1048576">
    <cfRule type="cellIs" priority="45" dxfId="32" operator="equal">
      <formula>"II"</formula>
    </cfRule>
  </conditionalFormatting>
  <conditionalFormatting sqref="S11:S40 S49:S67 S72 S74:S95">
    <cfRule type="cellIs" priority="41" dxfId="8" operator="equal" stopIfTrue="1">
      <formula>"IV"</formula>
    </cfRule>
    <cfRule type="cellIs" priority="42" dxfId="7" operator="equal" stopIfTrue="1">
      <formula>"III"</formula>
    </cfRule>
    <cfRule type="cellIs" priority="43" dxfId="6" operator="equal" stopIfTrue="1">
      <formula>"II"</formula>
    </cfRule>
    <cfRule type="cellIs" priority="44" dxfId="4" operator="equal" stopIfTrue="1">
      <formula>"I"</formula>
    </cfRule>
  </conditionalFormatting>
  <conditionalFormatting sqref="T11:T40 T49:T67 T72 T74:T95">
    <cfRule type="cellIs" priority="39" dxfId="4" operator="equal" stopIfTrue="1">
      <formula>"No Aceptable"</formula>
    </cfRule>
    <cfRule type="cellIs" priority="40" dxfId="3" operator="equal" stopIfTrue="1">
      <formula>"Aceptable"</formula>
    </cfRule>
  </conditionalFormatting>
  <conditionalFormatting sqref="T11:T40 T49:T67 T72 T74:T95">
    <cfRule type="cellIs" priority="38" dxfId="2" operator="equal" stopIfTrue="1">
      <formula>"No Aceptable o Aceptable Con Control Especifico"</formula>
    </cfRule>
  </conditionalFormatting>
  <conditionalFormatting sqref="T11:T40 T49:T67 T72 T74:T95">
    <cfRule type="containsText" priority="37" dxfId="0" operator="containsText" stopIfTrue="1" text="Mejorable">
      <formula>NOT(ISERROR(SEARCH("Mejorable",T11)))</formula>
    </cfRule>
  </conditionalFormatting>
  <conditionalFormatting sqref="O11:O21">
    <cfRule type="cellIs" priority="36" operator="equal" stopIfTrue="1">
      <formula>"10, 25, 50, 100"</formula>
    </cfRule>
  </conditionalFormatting>
  <conditionalFormatting sqref="O30:O40">
    <cfRule type="cellIs" priority="34" operator="equal" stopIfTrue="1">
      <formula>"10, 25, 50, 100"</formula>
    </cfRule>
  </conditionalFormatting>
  <conditionalFormatting sqref="O49:O59">
    <cfRule type="cellIs" priority="33" operator="equal" stopIfTrue="1">
      <formula>"10, 25, 50, 100"</formula>
    </cfRule>
  </conditionalFormatting>
  <conditionalFormatting sqref="O60:O67">
    <cfRule type="cellIs" priority="32" operator="equal" stopIfTrue="1">
      <formula>"10, 25, 50, 100"</formula>
    </cfRule>
  </conditionalFormatting>
  <conditionalFormatting sqref="S41:S48">
    <cfRule type="cellIs" priority="28" dxfId="8" operator="equal" stopIfTrue="1">
      <formula>"IV"</formula>
    </cfRule>
    <cfRule type="cellIs" priority="29" dxfId="7" operator="equal" stopIfTrue="1">
      <formula>"III"</formula>
    </cfRule>
    <cfRule type="cellIs" priority="30" dxfId="6" operator="equal" stopIfTrue="1">
      <formula>"II"</formula>
    </cfRule>
    <cfRule type="cellIs" priority="31" dxfId="4" operator="equal" stopIfTrue="1">
      <formula>"I"</formula>
    </cfRule>
  </conditionalFormatting>
  <conditionalFormatting sqref="T41:T48">
    <cfRule type="cellIs" priority="26" dxfId="4" operator="equal" stopIfTrue="1">
      <formula>"No Aceptable"</formula>
    </cfRule>
    <cfRule type="cellIs" priority="27" dxfId="3" operator="equal" stopIfTrue="1">
      <formula>"Aceptable"</formula>
    </cfRule>
  </conditionalFormatting>
  <conditionalFormatting sqref="T41:T48">
    <cfRule type="cellIs" priority="25" dxfId="2" operator="equal" stopIfTrue="1">
      <formula>"No Aceptable o Aceptable Con Control Especifico"</formula>
    </cfRule>
  </conditionalFormatting>
  <conditionalFormatting sqref="O41:O48">
    <cfRule type="cellIs" priority="23" operator="equal" stopIfTrue="1">
      <formula>"10, 25, 50, 100"</formula>
    </cfRule>
  </conditionalFormatting>
  <conditionalFormatting sqref="S68:S71">
    <cfRule type="cellIs" priority="18" dxfId="8" operator="equal" stopIfTrue="1">
      <formula>"IV"</formula>
    </cfRule>
    <cfRule type="cellIs" priority="19" dxfId="7" operator="equal" stopIfTrue="1">
      <formula>"III"</formula>
    </cfRule>
    <cfRule type="cellIs" priority="20" dxfId="6" operator="equal" stopIfTrue="1">
      <formula>"II"</formula>
    </cfRule>
    <cfRule type="cellIs" priority="21" dxfId="4" operator="equal" stopIfTrue="1">
      <formula>"I"</formula>
    </cfRule>
  </conditionalFormatting>
  <conditionalFormatting sqref="T68:T71">
    <cfRule type="cellIs" priority="16" dxfId="4" operator="equal" stopIfTrue="1">
      <formula>"No Aceptable"</formula>
    </cfRule>
    <cfRule type="cellIs" priority="17" dxfId="3" operator="equal" stopIfTrue="1">
      <formula>"Aceptable"</formula>
    </cfRule>
  </conditionalFormatting>
  <conditionalFormatting sqref="T68:T71">
    <cfRule type="cellIs" priority="15" dxfId="2" operator="equal" stopIfTrue="1">
      <formula>"No Aceptable o Aceptable Con Control Especifico"</formula>
    </cfRule>
  </conditionalFormatting>
  <conditionalFormatting sqref="T68:T71">
    <cfRule type="containsText" priority="14" dxfId="0" operator="containsText" stopIfTrue="1" text="Mejorable">
      <formula>NOT(ISERROR(SEARCH("Mejorable",T68)))</formula>
    </cfRule>
  </conditionalFormatting>
  <conditionalFormatting sqref="O68:O71">
    <cfRule type="cellIs" priority="13" operator="equal" stopIfTrue="1">
      <formula>"10, 25, 50, 100"</formula>
    </cfRule>
  </conditionalFormatting>
  <conditionalFormatting sqref="O73">
    <cfRule type="cellIs" priority="12" operator="equal" stopIfTrue="1">
      <formula>"10, 25, 50, 100"</formula>
    </cfRule>
  </conditionalFormatting>
  <conditionalFormatting sqref="S73">
    <cfRule type="cellIs" priority="8" dxfId="8" operator="equal" stopIfTrue="1">
      <formula>"IV"</formula>
    </cfRule>
    <cfRule type="cellIs" priority="9" dxfId="7" operator="equal" stopIfTrue="1">
      <formula>"III"</formula>
    </cfRule>
    <cfRule type="cellIs" priority="10" dxfId="6" operator="equal" stopIfTrue="1">
      <formula>"II"</formula>
    </cfRule>
    <cfRule type="cellIs" priority="11" dxfId="4" operator="equal" stopIfTrue="1">
      <formula>"I"</formula>
    </cfRule>
  </conditionalFormatting>
  <conditionalFormatting sqref="T73">
    <cfRule type="cellIs" priority="6" dxfId="4" operator="equal" stopIfTrue="1">
      <formula>"No Aceptable"</formula>
    </cfRule>
    <cfRule type="cellIs" priority="7" dxfId="3" operator="equal" stopIfTrue="1">
      <formula>"Aceptable"</formula>
    </cfRule>
  </conditionalFormatting>
  <conditionalFormatting sqref="T73">
    <cfRule type="cellIs" priority="5" dxfId="2" operator="equal" stopIfTrue="1">
      <formula>"No Aceptable o Aceptable Con Control Especifico"</formula>
    </cfRule>
  </conditionalFormatting>
  <conditionalFormatting sqref="T73">
    <cfRule type="containsText" priority="4" dxfId="0" operator="containsText" stopIfTrue="1" text="Mejorable">
      <formula>NOT(ISERROR(SEARCH("Mejorable",T73)))</formula>
    </cfRule>
  </conditionalFormatting>
  <conditionalFormatting sqref="O86 O88:O95">
    <cfRule type="cellIs" priority="3" operator="equal" stopIfTrue="1">
      <formula>"10, 25, 50, 100"</formula>
    </cfRule>
  </conditionalFormatting>
  <conditionalFormatting sqref="O82:O85">
    <cfRule type="cellIs" priority="2" operator="equal" stopIfTrue="1">
      <formula>"10, 25, 50, 100"</formula>
    </cfRule>
  </conditionalFormatting>
  <conditionalFormatting sqref="O87">
    <cfRule type="cellIs" priority="1" operator="equal" stopIfTrue="1">
      <formula>"10, 25, 50, 100"</formula>
    </cfRule>
  </conditionalFormatting>
  <conditionalFormatting sqref="T41:T48">
    <cfRule type="containsText" priority="24" dxfId="0" operator="containsText" stopIfTrue="1" text="Mejorable">
      <formula>NOT(ISERROR(SEARCH("Mejorable",cartera!T41)))</formula>
    </cfRule>
  </conditionalFormatting>
  <dataValidations count="5">
    <dataValidation type="whole" allowBlank="1" showInputMessage="1" showErrorMessage="1" prompt="1 Esporadica (EE)_x000a_2 Ocasional (EO)_x000a_3 Frecuente (EF)_x000a_4 continua (EC)" sqref="N11:N95">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95">
      <formula1>10</formula1>
      <formula2>100</formula2>
    </dataValidation>
    <dataValidation type="list" allowBlank="1" showInputMessage="1" showErrorMessage="1" sqref="E11 E22 E30 E49 E60 E41 E68 E82">
      <formula1>Hoja2!$A$2:$A$82</formula1>
    </dataValidation>
    <dataValidation type="list" allowBlank="1" showInputMessage="1" showErrorMessage="1" sqref="H11:H67 H72 H74:H81 H88:H95 H86">
      <formula1>Hoja1!$A$2:$A$445</formula1>
    </dataValidation>
    <dataValidation type="list" allowBlank="1" showInputMessage="1" showErrorMessage="1" sqref="H68:H71 H73 H82:H85 H87">
      <formula1>[4]Hoja1!#REF!</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1187</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47" t="s">
        <v>1188</v>
      </c>
      <c r="B48" s="47" t="s">
        <v>1189</v>
      </c>
      <c r="C48" s="47" t="s">
        <v>1190</v>
      </c>
      <c r="D48" s="47" t="s">
        <v>43</v>
      </c>
      <c r="E48" s="47" t="s">
        <v>609</v>
      </c>
      <c r="F48" s="47" t="s">
        <v>1191</v>
      </c>
      <c r="G48" s="47" t="s">
        <v>1192</v>
      </c>
    </row>
    <row r="49" spans="1:7" s="28" customFormat="1" ht="75">
      <c r="A49" s="31" t="s">
        <v>606</v>
      </c>
      <c r="B49" s="31" t="s">
        <v>607</v>
      </c>
      <c r="C49" s="31" t="s">
        <v>608</v>
      </c>
      <c r="D49" s="31" t="s">
        <v>43</v>
      </c>
      <c r="E49" s="31" t="s">
        <v>609</v>
      </c>
      <c r="F49" s="31" t="s">
        <v>610</v>
      </c>
      <c r="G49" s="31" t="s">
        <v>611</v>
      </c>
    </row>
    <row r="50" spans="1:7" s="28" customFormat="1" ht="75">
      <c r="A50" s="31" t="s">
        <v>612</v>
      </c>
      <c r="B50" s="31" t="s">
        <v>613</v>
      </c>
      <c r="C50" s="31" t="s">
        <v>614</v>
      </c>
      <c r="D50" s="31" t="s">
        <v>43</v>
      </c>
      <c r="E50" s="31" t="s">
        <v>609</v>
      </c>
      <c r="F50" s="31" t="s">
        <v>615</v>
      </c>
      <c r="G50" s="31" t="s">
        <v>616</v>
      </c>
    </row>
    <row r="51" spans="1:7" s="28" customFormat="1" ht="75">
      <c r="A51" s="31" t="s">
        <v>57</v>
      </c>
      <c r="B51" s="31" t="s">
        <v>58</v>
      </c>
      <c r="C51" s="31" t="s">
        <v>59</v>
      </c>
      <c r="D51" s="31" t="s">
        <v>43</v>
      </c>
      <c r="E51" s="31" t="s">
        <v>60</v>
      </c>
      <c r="F51" s="31" t="s">
        <v>61</v>
      </c>
      <c r="G51" s="31" t="s">
        <v>32</v>
      </c>
    </row>
    <row r="52" spans="1:7" s="28" customFormat="1" ht="75">
      <c r="A52" s="31" t="s">
        <v>320</v>
      </c>
      <c r="B52" s="31" t="s">
        <v>617</v>
      </c>
      <c r="C52" s="31" t="s">
        <v>618</v>
      </c>
      <c r="D52" s="31" t="s">
        <v>43</v>
      </c>
      <c r="E52" s="31" t="s">
        <v>619</v>
      </c>
      <c r="F52" s="31" t="s">
        <v>55</v>
      </c>
      <c r="G52" s="31" t="s">
        <v>620</v>
      </c>
    </row>
    <row r="53" spans="1:7" s="28" customFormat="1" ht="45">
      <c r="A53" s="31" t="s">
        <v>621</v>
      </c>
      <c r="B53" s="31" t="s">
        <v>622</v>
      </c>
      <c r="C53" s="31" t="s">
        <v>623</v>
      </c>
      <c r="D53" s="31" t="s">
        <v>32</v>
      </c>
      <c r="E53" s="31" t="s">
        <v>32</v>
      </c>
      <c r="F53" s="31" t="s">
        <v>55</v>
      </c>
      <c r="G53" s="31" t="s">
        <v>32</v>
      </c>
    </row>
    <row r="54" spans="1:7" s="28" customFormat="1" ht="75">
      <c r="A54" s="31" t="s">
        <v>624</v>
      </c>
      <c r="B54" s="31" t="s">
        <v>625</v>
      </c>
      <c r="C54" s="31" t="s">
        <v>626</v>
      </c>
      <c r="D54" s="31" t="s">
        <v>43</v>
      </c>
      <c r="E54" s="31" t="s">
        <v>627</v>
      </c>
      <c r="F54" s="31" t="s">
        <v>65</v>
      </c>
      <c r="G54" s="31" t="s">
        <v>628</v>
      </c>
    </row>
    <row r="55" spans="1:7" s="28" customFormat="1" ht="75">
      <c r="A55" s="31" t="s">
        <v>86</v>
      </c>
      <c r="B55" s="31" t="s">
        <v>35</v>
      </c>
      <c r="C55" s="31" t="s">
        <v>87</v>
      </c>
      <c r="D55" s="31" t="s">
        <v>43</v>
      </c>
      <c r="E55" s="31" t="s">
        <v>64</v>
      </c>
      <c r="F55" s="31" t="s">
        <v>65</v>
      </c>
      <c r="G55" s="31" t="s">
        <v>66</v>
      </c>
    </row>
    <row r="56" spans="1:7" s="28" customFormat="1" ht="75">
      <c r="A56" s="31" t="s">
        <v>629</v>
      </c>
      <c r="B56" s="31" t="s">
        <v>35</v>
      </c>
      <c r="C56" s="31" t="s">
        <v>87</v>
      </c>
      <c r="D56" s="31" t="s">
        <v>43</v>
      </c>
      <c r="E56" s="31" t="s">
        <v>64</v>
      </c>
      <c r="F56" s="31" t="s">
        <v>65</v>
      </c>
      <c r="G56" s="31" t="s">
        <v>66</v>
      </c>
    </row>
    <row r="57" spans="1:7" s="28" customFormat="1" ht="75">
      <c r="A57" s="31" t="s">
        <v>630</v>
      </c>
      <c r="B57" s="31" t="s">
        <v>35</v>
      </c>
      <c r="C57" s="31" t="s">
        <v>87</v>
      </c>
      <c r="D57" s="31" t="s">
        <v>43</v>
      </c>
      <c r="E57" s="31" t="s">
        <v>64</v>
      </c>
      <c r="F57" s="31" t="s">
        <v>65</v>
      </c>
      <c r="G57" s="31" t="s">
        <v>66</v>
      </c>
    </row>
    <row r="58" spans="1:7" s="28" customFormat="1" ht="75">
      <c r="A58" s="31" t="s">
        <v>631</v>
      </c>
      <c r="B58" s="31" t="s">
        <v>63</v>
      </c>
      <c r="C58" s="31" t="s">
        <v>34</v>
      </c>
      <c r="D58" s="31" t="s">
        <v>43</v>
      </c>
      <c r="E58" s="31" t="s">
        <v>64</v>
      </c>
      <c r="F58" s="31" t="s">
        <v>65</v>
      </c>
      <c r="G58" s="31" t="s">
        <v>66</v>
      </c>
    </row>
    <row r="59" spans="1:7" s="28" customFormat="1" ht="75">
      <c r="A59" s="31" t="s">
        <v>632</v>
      </c>
      <c r="B59" s="31" t="s">
        <v>63</v>
      </c>
      <c r="C59" s="31" t="s">
        <v>34</v>
      </c>
      <c r="D59" s="31" t="s">
        <v>43</v>
      </c>
      <c r="E59" s="31" t="s">
        <v>64</v>
      </c>
      <c r="F59" s="31" t="s">
        <v>65</v>
      </c>
      <c r="G59" s="31" t="s">
        <v>66</v>
      </c>
    </row>
    <row r="60" spans="1:7" s="28" customFormat="1" ht="75">
      <c r="A60" s="31" t="s">
        <v>633</v>
      </c>
      <c r="B60" s="31" t="s">
        <v>35</v>
      </c>
      <c r="C60" s="31" t="s">
        <v>87</v>
      </c>
      <c r="D60" s="31" t="s">
        <v>43</v>
      </c>
      <c r="E60" s="31" t="s">
        <v>64</v>
      </c>
      <c r="F60" s="31" t="s">
        <v>65</v>
      </c>
      <c r="G60" s="31" t="s">
        <v>66</v>
      </c>
    </row>
    <row r="61" spans="1:7" s="28" customFormat="1" ht="75">
      <c r="A61" s="31" t="s">
        <v>62</v>
      </c>
      <c r="B61" s="31" t="s">
        <v>63</v>
      </c>
      <c r="C61" s="31" t="s">
        <v>34</v>
      </c>
      <c r="D61" s="31" t="s">
        <v>43</v>
      </c>
      <c r="E61" s="31" t="s">
        <v>64</v>
      </c>
      <c r="F61" s="31" t="s">
        <v>65</v>
      </c>
      <c r="G61" s="31" t="s">
        <v>66</v>
      </c>
    </row>
    <row r="62" spans="1:7" s="28" customFormat="1" ht="75">
      <c r="A62" s="31" t="s">
        <v>634</v>
      </c>
      <c r="B62" s="31" t="s">
        <v>63</v>
      </c>
      <c r="C62" s="31" t="s">
        <v>34</v>
      </c>
      <c r="D62" s="31" t="s">
        <v>43</v>
      </c>
      <c r="E62" s="31" t="s">
        <v>64</v>
      </c>
      <c r="F62" s="31" t="s">
        <v>65</v>
      </c>
      <c r="G62" s="31" t="s">
        <v>66</v>
      </c>
    </row>
    <row r="63" spans="1:7" s="28" customFormat="1" ht="75">
      <c r="A63" s="31" t="s">
        <v>635</v>
      </c>
      <c r="B63" s="31" t="s">
        <v>63</v>
      </c>
      <c r="C63" s="31" t="s">
        <v>34</v>
      </c>
      <c r="D63" s="31" t="s">
        <v>43</v>
      </c>
      <c r="E63" s="31" t="s">
        <v>64</v>
      </c>
      <c r="F63" s="31" t="s">
        <v>65</v>
      </c>
      <c r="G63" s="31" t="s">
        <v>66</v>
      </c>
    </row>
    <row r="64" spans="1:9" ht="15">
      <c r="A64" s="30" t="s">
        <v>123</v>
      </c>
      <c r="B64" s="30" t="s">
        <v>124</v>
      </c>
      <c r="C64" s="30" t="s">
        <v>125</v>
      </c>
      <c r="D64" s="30" t="s">
        <v>32</v>
      </c>
      <c r="E64" s="30" t="s">
        <v>32</v>
      </c>
      <c r="F64" s="30" t="s">
        <v>32</v>
      </c>
      <c r="G64" s="30" t="s">
        <v>32</v>
      </c>
      <c r="I64" s="28"/>
    </row>
    <row r="65" spans="1:7" ht="15">
      <c r="A65" s="30" t="s">
        <v>79</v>
      </c>
      <c r="B65" s="30" t="s">
        <v>80</v>
      </c>
      <c r="C65" s="30" t="s">
        <v>81</v>
      </c>
      <c r="D65" s="30" t="s">
        <v>82</v>
      </c>
      <c r="E65" s="30" t="s">
        <v>83</v>
      </c>
      <c r="F65" s="30" t="s">
        <v>84</v>
      </c>
      <c r="G65" s="30" t="s">
        <v>85</v>
      </c>
    </row>
    <row r="66" spans="1:7" ht="15">
      <c r="A66" s="30" t="s">
        <v>636</v>
      </c>
      <c r="B66" s="30" t="s">
        <v>129</v>
      </c>
      <c r="C66" s="30" t="s">
        <v>130</v>
      </c>
      <c r="D66" s="30" t="s">
        <v>131</v>
      </c>
      <c r="E66" s="30" t="s">
        <v>131</v>
      </c>
      <c r="F66" s="30" t="s">
        <v>130</v>
      </c>
      <c r="G66" s="30" t="s">
        <v>131</v>
      </c>
    </row>
    <row r="67" spans="1:7" ht="15">
      <c r="A67" s="30" t="s">
        <v>637</v>
      </c>
      <c r="B67" s="30" t="s">
        <v>129</v>
      </c>
      <c r="C67" s="30" t="s">
        <v>132</v>
      </c>
      <c r="D67" s="30" t="s">
        <v>131</v>
      </c>
      <c r="E67" s="30" t="s">
        <v>131</v>
      </c>
      <c r="F67" s="30" t="s">
        <v>132</v>
      </c>
      <c r="G67" s="30" t="s">
        <v>131</v>
      </c>
    </row>
    <row r="68" spans="1:7" ht="15">
      <c r="A68" s="30" t="s">
        <v>638</v>
      </c>
      <c r="B68" s="30" t="s">
        <v>129</v>
      </c>
      <c r="C68" s="30" t="s">
        <v>133</v>
      </c>
      <c r="D68" s="30" t="s">
        <v>131</v>
      </c>
      <c r="E68" s="30" t="s">
        <v>131</v>
      </c>
      <c r="F68" s="30" t="s">
        <v>133</v>
      </c>
      <c r="G68" s="30" t="s">
        <v>131</v>
      </c>
    </row>
    <row r="69" spans="1:7" ht="15">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ht="15">
      <c r="A71" s="30" t="s">
        <v>641</v>
      </c>
      <c r="B71" s="30" t="s">
        <v>129</v>
      </c>
      <c r="C71" s="30" t="s">
        <v>136</v>
      </c>
      <c r="D71" s="30" t="s">
        <v>131</v>
      </c>
      <c r="E71" s="30" t="s">
        <v>131</v>
      </c>
      <c r="F71" s="30" t="s">
        <v>136</v>
      </c>
      <c r="G71" s="30" t="s">
        <v>131</v>
      </c>
    </row>
    <row r="72" spans="1:7" ht="15">
      <c r="A72" s="30" t="s">
        <v>642</v>
      </c>
      <c r="B72" s="30" t="s">
        <v>129</v>
      </c>
      <c r="C72" s="30" t="s">
        <v>137</v>
      </c>
      <c r="D72" s="30" t="s">
        <v>131</v>
      </c>
      <c r="E72" s="30" t="s">
        <v>131</v>
      </c>
      <c r="F72" s="30" t="s">
        <v>137</v>
      </c>
      <c r="G72" s="30" t="s">
        <v>131</v>
      </c>
    </row>
    <row r="73" spans="1:7" ht="15">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ht="15">
      <c r="A76" s="30" t="s">
        <v>646</v>
      </c>
      <c r="B76" s="30" t="s">
        <v>129</v>
      </c>
      <c r="C76" s="30" t="s">
        <v>141</v>
      </c>
      <c r="D76" s="30" t="s">
        <v>131</v>
      </c>
      <c r="E76" s="30" t="s">
        <v>131</v>
      </c>
      <c r="F76" s="30" t="s">
        <v>141</v>
      </c>
      <c r="G76" s="30" t="s">
        <v>131</v>
      </c>
    </row>
    <row r="77" spans="1:7" ht="15">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ht="15">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ht="15">
      <c r="A83" s="30" t="s">
        <v>653</v>
      </c>
      <c r="B83" s="30" t="s">
        <v>146</v>
      </c>
      <c r="C83" s="30" t="s">
        <v>149</v>
      </c>
      <c r="D83" s="30" t="s">
        <v>131</v>
      </c>
      <c r="E83" s="30" t="s">
        <v>131</v>
      </c>
      <c r="F83" s="30" t="s">
        <v>149</v>
      </c>
      <c r="G83" s="30" t="s">
        <v>131</v>
      </c>
    </row>
    <row r="84" spans="1:7" ht="15">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ht="15">
      <c r="A88" s="30" t="s">
        <v>658</v>
      </c>
      <c r="B88" s="30" t="s">
        <v>177</v>
      </c>
      <c r="C88" s="30" t="s">
        <v>183</v>
      </c>
      <c r="D88" s="30" t="s">
        <v>131</v>
      </c>
      <c r="E88" s="30" t="s">
        <v>183</v>
      </c>
      <c r="F88" s="30" t="s">
        <v>183</v>
      </c>
      <c r="G88" s="30" t="s">
        <v>131</v>
      </c>
    </row>
    <row r="89" spans="1:7" ht="15">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ht="15">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ht="15">
      <c r="A96" s="30" t="s">
        <v>666</v>
      </c>
      <c r="B96" s="30" t="s">
        <v>177</v>
      </c>
      <c r="C96" s="30" t="s">
        <v>191</v>
      </c>
      <c r="D96" s="30" t="s">
        <v>131</v>
      </c>
      <c r="E96" s="30" t="s">
        <v>191</v>
      </c>
      <c r="F96" s="30" t="s">
        <v>191</v>
      </c>
      <c r="G96" s="30" t="s">
        <v>131</v>
      </c>
    </row>
    <row r="97" spans="1:7" ht="15">
      <c r="A97" s="30" t="s">
        <v>667</v>
      </c>
      <c r="B97" s="30" t="s">
        <v>177</v>
      </c>
      <c r="C97" s="30" t="s">
        <v>192</v>
      </c>
      <c r="D97" s="30" t="s">
        <v>131</v>
      </c>
      <c r="E97" s="30" t="s">
        <v>192</v>
      </c>
      <c r="F97" s="30" t="s">
        <v>192</v>
      </c>
      <c r="G97" s="30" t="s">
        <v>131</v>
      </c>
    </row>
    <row r="98" spans="1:7" ht="75">
      <c r="A98" s="30" t="s">
        <v>668</v>
      </c>
      <c r="B98" s="30" t="s">
        <v>177</v>
      </c>
      <c r="C98" s="30" t="s">
        <v>193</v>
      </c>
      <c r="D98" s="30" t="s">
        <v>131</v>
      </c>
      <c r="E98" s="30" t="s">
        <v>193</v>
      </c>
      <c r="F98" s="30" t="s">
        <v>193</v>
      </c>
      <c r="G98" s="30" t="s">
        <v>131</v>
      </c>
    </row>
    <row r="99" spans="1:7" ht="15">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ht="15">
      <c r="A101" s="30" t="s">
        <v>671</v>
      </c>
      <c r="B101" s="30" t="s">
        <v>194</v>
      </c>
      <c r="C101" s="30" t="s">
        <v>197</v>
      </c>
      <c r="D101" s="30" t="s">
        <v>131</v>
      </c>
      <c r="E101" s="30" t="s">
        <v>131</v>
      </c>
      <c r="F101" s="30" t="s">
        <v>197</v>
      </c>
      <c r="G101" s="30" t="s">
        <v>131</v>
      </c>
    </row>
    <row r="102" spans="1:7" ht="15">
      <c r="A102" s="30" t="s">
        <v>672</v>
      </c>
      <c r="B102" s="30" t="s">
        <v>194</v>
      </c>
      <c r="C102" s="30" t="s">
        <v>198</v>
      </c>
      <c r="D102" s="30" t="s">
        <v>131</v>
      </c>
      <c r="E102" s="30" t="s">
        <v>131</v>
      </c>
      <c r="F102" s="30" t="s">
        <v>198</v>
      </c>
      <c r="G102" s="30" t="s">
        <v>131</v>
      </c>
    </row>
    <row r="103" spans="1:7" ht="15">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ht="15">
      <c r="A105" s="30" t="s">
        <v>675</v>
      </c>
      <c r="B105" s="30" t="s">
        <v>194</v>
      </c>
      <c r="C105" s="30" t="s">
        <v>201</v>
      </c>
      <c r="D105" s="30" t="s">
        <v>131</v>
      </c>
      <c r="E105" s="30" t="s">
        <v>131</v>
      </c>
      <c r="F105" s="30" t="s">
        <v>201</v>
      </c>
      <c r="G105" s="30" t="s">
        <v>131</v>
      </c>
    </row>
    <row r="106" spans="1:7" ht="15">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ht="15">
      <c r="A112" s="30" t="s">
        <v>682</v>
      </c>
      <c r="B112" s="30" t="s">
        <v>205</v>
      </c>
      <c r="C112" s="30" t="s">
        <v>209</v>
      </c>
      <c r="D112" s="30" t="s">
        <v>131</v>
      </c>
      <c r="E112" s="30" t="s">
        <v>131</v>
      </c>
      <c r="F112" s="30" t="s">
        <v>209</v>
      </c>
      <c r="G112" s="30" t="s">
        <v>131</v>
      </c>
    </row>
    <row r="113" spans="1:7" ht="15">
      <c r="A113" s="30" t="s">
        <v>683</v>
      </c>
      <c r="B113" s="30" t="s">
        <v>205</v>
      </c>
      <c r="C113" s="30" t="s">
        <v>210</v>
      </c>
      <c r="D113" s="30" t="s">
        <v>131</v>
      </c>
      <c r="E113" s="30" t="s">
        <v>131</v>
      </c>
      <c r="F113" s="30" t="s">
        <v>210</v>
      </c>
      <c r="G113" s="30" t="s">
        <v>131</v>
      </c>
    </row>
    <row r="114" spans="1:7" ht="15">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ht="15">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ht="15">
      <c r="A120" s="30" t="s">
        <v>690</v>
      </c>
      <c r="B120" s="30" t="s">
        <v>205</v>
      </c>
      <c r="C120" s="30" t="s">
        <v>217</v>
      </c>
      <c r="D120" s="30" t="s">
        <v>131</v>
      </c>
      <c r="E120" s="30" t="s">
        <v>131</v>
      </c>
      <c r="F120" s="30" t="s">
        <v>217</v>
      </c>
      <c r="G120" s="30" t="s">
        <v>131</v>
      </c>
    </row>
    <row r="121" spans="1:7" ht="15">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ht="15">
      <c r="A123" s="30" t="s">
        <v>693</v>
      </c>
      <c r="B123" s="30" t="s">
        <v>205</v>
      </c>
      <c r="C123" s="30" t="s">
        <v>220</v>
      </c>
      <c r="D123" s="30" t="s">
        <v>131</v>
      </c>
      <c r="E123" s="30" t="s">
        <v>131</v>
      </c>
      <c r="F123" s="30" t="s">
        <v>220</v>
      </c>
      <c r="G123" s="30" t="s">
        <v>131</v>
      </c>
    </row>
    <row r="124" spans="1:7" ht="15">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ht="15">
      <c r="A127" s="30" t="s">
        <v>697</v>
      </c>
      <c r="B127" s="30" t="s">
        <v>224</v>
      </c>
      <c r="C127" s="30" t="s">
        <v>218</v>
      </c>
      <c r="D127" s="30" t="s">
        <v>131</v>
      </c>
      <c r="E127" s="30" t="s">
        <v>131</v>
      </c>
      <c r="F127" s="30" t="s">
        <v>218</v>
      </c>
      <c r="G127" s="30" t="s">
        <v>131</v>
      </c>
    </row>
    <row r="128" spans="1:7" ht="15">
      <c r="A128" s="30" t="s">
        <v>698</v>
      </c>
      <c r="B128" s="30" t="s">
        <v>224</v>
      </c>
      <c r="C128" s="30" t="s">
        <v>225</v>
      </c>
      <c r="D128" s="30" t="s">
        <v>131</v>
      </c>
      <c r="E128" s="30" t="s">
        <v>131</v>
      </c>
      <c r="F128" s="30" t="s">
        <v>225</v>
      </c>
      <c r="G128" s="30" t="s">
        <v>131</v>
      </c>
    </row>
    <row r="129" spans="1:7" ht="15">
      <c r="A129" s="30" t="s">
        <v>699</v>
      </c>
      <c r="B129" s="30" t="s">
        <v>224</v>
      </c>
      <c r="C129" s="30" t="s">
        <v>226</v>
      </c>
      <c r="D129" s="30" t="s">
        <v>131</v>
      </c>
      <c r="E129" s="30" t="s">
        <v>131</v>
      </c>
      <c r="F129" s="30" t="s">
        <v>226</v>
      </c>
      <c r="G129" s="30" t="s">
        <v>131</v>
      </c>
    </row>
    <row r="130" spans="1:7" ht="15">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ht="15">
      <c r="A132" s="30" t="s">
        <v>702</v>
      </c>
      <c r="B132" s="30" t="s">
        <v>224</v>
      </c>
      <c r="C132" s="30" t="s">
        <v>229</v>
      </c>
      <c r="D132" s="30" t="s">
        <v>131</v>
      </c>
      <c r="E132" s="30" t="s">
        <v>131</v>
      </c>
      <c r="F132" s="30" t="s">
        <v>229</v>
      </c>
      <c r="G132" s="30" t="s">
        <v>131</v>
      </c>
    </row>
    <row r="133" spans="1:7" ht="15">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ht="15">
      <c r="A136" s="30" t="s">
        <v>706</v>
      </c>
      <c r="B136" s="30" t="s">
        <v>224</v>
      </c>
      <c r="C136" s="30" t="s">
        <v>233</v>
      </c>
      <c r="D136" s="30" t="s">
        <v>131</v>
      </c>
      <c r="E136" s="30" t="s">
        <v>131</v>
      </c>
      <c r="F136" s="30" t="s">
        <v>233</v>
      </c>
      <c r="G136" s="30" t="s">
        <v>131</v>
      </c>
    </row>
    <row r="137" spans="1:7" ht="15">
      <c r="A137" s="30" t="s">
        <v>707</v>
      </c>
      <c r="B137" s="30" t="s">
        <v>234</v>
      </c>
      <c r="C137" s="30" t="s">
        <v>235</v>
      </c>
      <c r="D137" s="30" t="s">
        <v>131</v>
      </c>
      <c r="E137" s="30" t="s">
        <v>131</v>
      </c>
      <c r="F137" s="30" t="s">
        <v>235</v>
      </c>
      <c r="G137" s="30" t="s">
        <v>131</v>
      </c>
    </row>
    <row r="138" spans="1:7" ht="15">
      <c r="A138" s="30" t="s">
        <v>708</v>
      </c>
      <c r="B138" s="30" t="s">
        <v>234</v>
      </c>
      <c r="C138" s="30" t="s">
        <v>236</v>
      </c>
      <c r="D138" s="30" t="s">
        <v>131</v>
      </c>
      <c r="E138" s="30" t="s">
        <v>131</v>
      </c>
      <c r="F138" s="30" t="s">
        <v>236</v>
      </c>
      <c r="G138" s="30" t="s">
        <v>131</v>
      </c>
    </row>
    <row r="139" spans="1:7" ht="15">
      <c r="A139" s="30" t="s">
        <v>709</v>
      </c>
      <c r="B139" s="30" t="s">
        <v>234</v>
      </c>
      <c r="C139" s="30" t="s">
        <v>237</v>
      </c>
      <c r="D139" s="30" t="s">
        <v>131</v>
      </c>
      <c r="E139" s="30" t="s">
        <v>131</v>
      </c>
      <c r="F139" s="30" t="s">
        <v>237</v>
      </c>
      <c r="G139" s="30" t="s">
        <v>131</v>
      </c>
    </row>
    <row r="140" spans="1:7" ht="15">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ht="15">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ht="15">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ht="15">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ht="15">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ht="15">
      <c r="A150" s="30" t="s">
        <v>720</v>
      </c>
      <c r="B150" s="30" t="s">
        <v>278</v>
      </c>
      <c r="C150" s="30" t="s">
        <v>282</v>
      </c>
      <c r="D150" s="30" t="s">
        <v>131</v>
      </c>
      <c r="E150" s="30" t="s">
        <v>131</v>
      </c>
      <c r="F150" s="30" t="s">
        <v>282</v>
      </c>
      <c r="G150" s="30" t="s">
        <v>131</v>
      </c>
    </row>
    <row r="151" spans="1:7" ht="15">
      <c r="A151" s="30" t="s">
        <v>721</v>
      </c>
      <c r="B151" s="30" t="s">
        <v>278</v>
      </c>
      <c r="C151" s="30" t="s">
        <v>283</v>
      </c>
      <c r="D151" s="30" t="s">
        <v>131</v>
      </c>
      <c r="E151" s="30" t="s">
        <v>131</v>
      </c>
      <c r="F151" s="30" t="s">
        <v>283</v>
      </c>
      <c r="G151" s="30" t="s">
        <v>131</v>
      </c>
    </row>
    <row r="152" spans="1:7" ht="15">
      <c r="A152" s="30" t="s">
        <v>722</v>
      </c>
      <c r="B152" s="30" t="s">
        <v>278</v>
      </c>
      <c r="C152" s="30" t="s">
        <v>284</v>
      </c>
      <c r="D152" s="30" t="s">
        <v>131</v>
      </c>
      <c r="E152" s="30" t="s">
        <v>131</v>
      </c>
      <c r="F152" s="30" t="s">
        <v>284</v>
      </c>
      <c r="G152" s="30" t="s">
        <v>131</v>
      </c>
    </row>
    <row r="153" spans="1:7" ht="15">
      <c r="A153" s="30" t="s">
        <v>723</v>
      </c>
      <c r="B153" s="30" t="s">
        <v>278</v>
      </c>
      <c r="C153" s="30" t="s">
        <v>285</v>
      </c>
      <c r="D153" s="30" t="s">
        <v>131</v>
      </c>
      <c r="E153" s="30" t="s">
        <v>131</v>
      </c>
      <c r="F153" s="30" t="s">
        <v>285</v>
      </c>
      <c r="G153" s="30" t="s">
        <v>131</v>
      </c>
    </row>
    <row r="154" spans="1:7" ht="15">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ht="15">
      <c r="A157" s="30" t="s">
        <v>727</v>
      </c>
      <c r="B157" s="30" t="s">
        <v>278</v>
      </c>
      <c r="C157" s="30" t="s">
        <v>289</v>
      </c>
      <c r="D157" s="30" t="s">
        <v>131</v>
      </c>
      <c r="E157" s="30" t="s">
        <v>131</v>
      </c>
      <c r="F157" s="30" t="s">
        <v>289</v>
      </c>
      <c r="G157" s="30" t="s">
        <v>131</v>
      </c>
    </row>
    <row r="158" spans="1:7" ht="15">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ht="15">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ht="15">
      <c r="A165" s="30" t="s">
        <v>735</v>
      </c>
      <c r="B165" s="30" t="s">
        <v>278</v>
      </c>
      <c r="C165" s="30" t="s">
        <v>297</v>
      </c>
      <c r="D165" s="30" t="s">
        <v>131</v>
      </c>
      <c r="E165" s="30" t="s">
        <v>131</v>
      </c>
      <c r="F165" s="30" t="s">
        <v>297</v>
      </c>
      <c r="G165" s="30" t="s">
        <v>131</v>
      </c>
    </row>
    <row r="166" spans="1:7" ht="15">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ht="15">
      <c r="A168" s="30" t="s">
        <v>738</v>
      </c>
      <c r="B168" s="30" t="s">
        <v>278</v>
      </c>
      <c r="C168" s="30" t="s">
        <v>300</v>
      </c>
      <c r="D168" s="30" t="s">
        <v>131</v>
      </c>
      <c r="E168" s="30" t="s">
        <v>131</v>
      </c>
      <c r="F168" s="30" t="s">
        <v>300</v>
      </c>
      <c r="G168" s="30" t="s">
        <v>131</v>
      </c>
    </row>
    <row r="169" spans="1:7" ht="15">
      <c r="A169" s="30" t="s">
        <v>739</v>
      </c>
      <c r="B169" s="30" t="s">
        <v>301</v>
      </c>
      <c r="C169" s="30" t="s">
        <v>302</v>
      </c>
      <c r="D169" s="30" t="s">
        <v>131</v>
      </c>
      <c r="E169" s="30" t="s">
        <v>131</v>
      </c>
      <c r="F169" s="30" t="s">
        <v>302</v>
      </c>
      <c r="G169" s="30" t="s">
        <v>131</v>
      </c>
    </row>
    <row r="170" spans="1:7" ht="15">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ht="15">
      <c r="A172" s="30" t="s">
        <v>742</v>
      </c>
      <c r="B172" s="30" t="s">
        <v>301</v>
      </c>
      <c r="C172" s="30" t="s">
        <v>304</v>
      </c>
      <c r="D172" s="30" t="s">
        <v>131</v>
      </c>
      <c r="E172" s="30" t="s">
        <v>131</v>
      </c>
      <c r="F172" s="30" t="s">
        <v>304</v>
      </c>
      <c r="G172" s="30" t="s">
        <v>131</v>
      </c>
    </row>
    <row r="173" spans="1:7" ht="15">
      <c r="A173" s="30" t="s">
        <v>743</v>
      </c>
      <c r="B173" s="30" t="s">
        <v>301</v>
      </c>
      <c r="C173" s="30" t="s">
        <v>305</v>
      </c>
      <c r="D173" s="30" t="s">
        <v>131</v>
      </c>
      <c r="E173" s="30" t="s">
        <v>131</v>
      </c>
      <c r="F173" s="30" t="s">
        <v>305</v>
      </c>
      <c r="G173" s="30" t="s">
        <v>131</v>
      </c>
    </row>
    <row r="174" spans="1:7" ht="15">
      <c r="A174" s="30" t="s">
        <v>744</v>
      </c>
      <c r="B174" s="30" t="s">
        <v>301</v>
      </c>
      <c r="C174" s="30" t="s">
        <v>306</v>
      </c>
      <c r="D174" s="30" t="s">
        <v>131</v>
      </c>
      <c r="E174" s="30" t="s">
        <v>131</v>
      </c>
      <c r="F174" s="30" t="s">
        <v>306</v>
      </c>
      <c r="G174" s="30" t="s">
        <v>131</v>
      </c>
    </row>
    <row r="175" spans="1:7" ht="15">
      <c r="A175" s="30" t="s">
        <v>745</v>
      </c>
      <c r="B175" s="30" t="s">
        <v>301</v>
      </c>
      <c r="C175" s="30" t="s">
        <v>307</v>
      </c>
      <c r="D175" s="30" t="s">
        <v>131</v>
      </c>
      <c r="E175" s="30" t="s">
        <v>131</v>
      </c>
      <c r="F175" s="30" t="s">
        <v>307</v>
      </c>
      <c r="G175" s="30" t="s">
        <v>131</v>
      </c>
    </row>
    <row r="176" spans="1:7" ht="15">
      <c r="A176" s="30" t="s">
        <v>746</v>
      </c>
      <c r="B176" s="30" t="s">
        <v>301</v>
      </c>
      <c r="C176" s="30" t="s">
        <v>308</v>
      </c>
      <c r="D176" s="30" t="s">
        <v>131</v>
      </c>
      <c r="E176" s="30" t="s">
        <v>131</v>
      </c>
      <c r="F176" s="30" t="s">
        <v>308</v>
      </c>
      <c r="G176" s="30" t="s">
        <v>131</v>
      </c>
    </row>
    <row r="177" spans="1:7" ht="15">
      <c r="A177" s="30" t="s">
        <v>747</v>
      </c>
      <c r="B177" s="30" t="s">
        <v>301</v>
      </c>
      <c r="C177" s="30" t="s">
        <v>309</v>
      </c>
      <c r="D177" s="30" t="s">
        <v>131</v>
      </c>
      <c r="E177" s="30" t="s">
        <v>131</v>
      </c>
      <c r="F177" s="30" t="s">
        <v>309</v>
      </c>
      <c r="G177" s="30" t="s">
        <v>131</v>
      </c>
    </row>
    <row r="178" spans="1:7" ht="15">
      <c r="A178" s="30" t="s">
        <v>748</v>
      </c>
      <c r="B178" s="30" t="s">
        <v>310</v>
      </c>
      <c r="C178" s="30" t="s">
        <v>210</v>
      </c>
      <c r="D178" s="30" t="s">
        <v>131</v>
      </c>
      <c r="E178" s="30" t="s">
        <v>131</v>
      </c>
      <c r="F178" s="30" t="s">
        <v>210</v>
      </c>
      <c r="G178" s="30" t="s">
        <v>131</v>
      </c>
    </row>
    <row r="179" spans="1:7" ht="15">
      <c r="A179" s="30" t="s">
        <v>749</v>
      </c>
      <c r="B179" s="30" t="s">
        <v>310</v>
      </c>
      <c r="C179" s="30" t="s">
        <v>311</v>
      </c>
      <c r="D179" s="30" t="s">
        <v>131</v>
      </c>
      <c r="E179" s="30" t="s">
        <v>131</v>
      </c>
      <c r="F179" s="30" t="s">
        <v>311</v>
      </c>
      <c r="G179" s="30" t="s">
        <v>131</v>
      </c>
    </row>
    <row r="180" spans="1:7" ht="15">
      <c r="A180" s="30" t="s">
        <v>750</v>
      </c>
      <c r="B180" s="30" t="s">
        <v>310</v>
      </c>
      <c r="C180" s="30" t="s">
        <v>312</v>
      </c>
      <c r="D180" s="30" t="s">
        <v>131</v>
      </c>
      <c r="E180" s="30" t="s">
        <v>131</v>
      </c>
      <c r="F180" s="30" t="s">
        <v>312</v>
      </c>
      <c r="G180" s="30" t="s">
        <v>131</v>
      </c>
    </row>
    <row r="181" spans="1:7" ht="30">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ht="15">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ht="15">
      <c r="A187" s="30" t="s">
        <v>757</v>
      </c>
      <c r="B187" s="30" t="s">
        <v>310</v>
      </c>
      <c r="C187" s="30" t="s">
        <v>319</v>
      </c>
      <c r="D187" s="30" t="s">
        <v>131</v>
      </c>
      <c r="E187" s="30" t="s">
        <v>131</v>
      </c>
      <c r="F187" s="30" t="s">
        <v>319</v>
      </c>
      <c r="G187" s="30" t="s">
        <v>131</v>
      </c>
    </row>
    <row r="188" spans="1:7" ht="15">
      <c r="A188" s="30" t="s">
        <v>758</v>
      </c>
      <c r="B188" s="30" t="s">
        <v>310</v>
      </c>
      <c r="C188" s="30" t="s">
        <v>320</v>
      </c>
      <c r="D188" s="30" t="s">
        <v>131</v>
      </c>
      <c r="E188" s="30" t="s">
        <v>131</v>
      </c>
      <c r="F188" s="30" t="s">
        <v>320</v>
      </c>
      <c r="G188" s="30" t="s">
        <v>131</v>
      </c>
    </row>
    <row r="189" spans="1:7" ht="15">
      <c r="A189" s="30" t="s">
        <v>759</v>
      </c>
      <c r="B189" s="30" t="s">
        <v>310</v>
      </c>
      <c r="C189" s="30" t="s">
        <v>321</v>
      </c>
      <c r="D189" s="30" t="s">
        <v>131</v>
      </c>
      <c r="E189" s="30" t="s">
        <v>131</v>
      </c>
      <c r="F189" s="30" t="s">
        <v>321</v>
      </c>
      <c r="G189" s="30" t="s">
        <v>131</v>
      </c>
    </row>
    <row r="190" spans="1:7" ht="15">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ht="15">
      <c r="A193" s="30" t="s">
        <v>763</v>
      </c>
      <c r="B193" s="30" t="s">
        <v>324</v>
      </c>
      <c r="C193" s="30" t="s">
        <v>218</v>
      </c>
      <c r="D193" s="30" t="s">
        <v>131</v>
      </c>
      <c r="E193" s="30" t="s">
        <v>131</v>
      </c>
      <c r="F193" s="30" t="s">
        <v>218</v>
      </c>
      <c r="G193" s="30" t="s">
        <v>131</v>
      </c>
    </row>
    <row r="194" spans="1:7" ht="15">
      <c r="A194" s="30" t="s">
        <v>764</v>
      </c>
      <c r="B194" s="30" t="s">
        <v>324</v>
      </c>
      <c r="C194" s="30" t="s">
        <v>326</v>
      </c>
      <c r="D194" s="30" t="s">
        <v>131</v>
      </c>
      <c r="E194" s="30" t="s">
        <v>131</v>
      </c>
      <c r="F194" s="30" t="s">
        <v>326</v>
      </c>
      <c r="G194" s="30" t="s">
        <v>131</v>
      </c>
    </row>
    <row r="195" spans="1:7" ht="15">
      <c r="A195" s="30" t="s">
        <v>765</v>
      </c>
      <c r="B195" s="30" t="s">
        <v>324</v>
      </c>
      <c r="C195" s="30" t="s">
        <v>327</v>
      </c>
      <c r="D195" s="30" t="s">
        <v>131</v>
      </c>
      <c r="E195" s="30" t="s">
        <v>131</v>
      </c>
      <c r="F195" s="30" t="s">
        <v>327</v>
      </c>
      <c r="G195" s="30" t="s">
        <v>131</v>
      </c>
    </row>
    <row r="196" spans="1:7" ht="15">
      <c r="A196" s="30" t="s">
        <v>766</v>
      </c>
      <c r="B196" s="30" t="s">
        <v>324</v>
      </c>
      <c r="C196" s="30" t="s">
        <v>328</v>
      </c>
      <c r="D196" s="30" t="s">
        <v>131</v>
      </c>
      <c r="E196" s="30" t="s">
        <v>131</v>
      </c>
      <c r="F196" s="30" t="s">
        <v>328</v>
      </c>
      <c r="G196" s="30" t="s">
        <v>131</v>
      </c>
    </row>
    <row r="197" spans="1:7" ht="15">
      <c r="A197" s="30" t="s">
        <v>767</v>
      </c>
      <c r="B197" s="30" t="s">
        <v>324</v>
      </c>
      <c r="C197" s="30" t="s">
        <v>329</v>
      </c>
      <c r="D197" s="30" t="s">
        <v>131</v>
      </c>
      <c r="E197" s="30" t="s">
        <v>131</v>
      </c>
      <c r="F197" s="30" t="s">
        <v>329</v>
      </c>
      <c r="G197" s="30" t="s">
        <v>131</v>
      </c>
    </row>
    <row r="198" spans="1:7" ht="15">
      <c r="A198" s="30" t="s">
        <v>768</v>
      </c>
      <c r="B198" s="30" t="s">
        <v>324</v>
      </c>
      <c r="C198" s="30" t="s">
        <v>321</v>
      </c>
      <c r="D198" s="30" t="s">
        <v>131</v>
      </c>
      <c r="E198" s="30" t="s">
        <v>131</v>
      </c>
      <c r="F198" s="30" t="s">
        <v>321</v>
      </c>
      <c r="G198" s="30" t="s">
        <v>131</v>
      </c>
    </row>
    <row r="199" spans="1:7" ht="15">
      <c r="A199" s="30" t="s">
        <v>769</v>
      </c>
      <c r="B199" s="30" t="s">
        <v>324</v>
      </c>
      <c r="C199" s="30" t="s">
        <v>322</v>
      </c>
      <c r="D199" s="30" t="s">
        <v>131</v>
      </c>
      <c r="E199" s="30" t="s">
        <v>131</v>
      </c>
      <c r="F199" s="30" t="s">
        <v>322</v>
      </c>
      <c r="G199" s="30" t="s">
        <v>131</v>
      </c>
    </row>
    <row r="200" spans="1:7" ht="15">
      <c r="A200" s="30" t="s">
        <v>770</v>
      </c>
      <c r="B200" s="30" t="s">
        <v>330</v>
      </c>
      <c r="C200" s="30" t="s">
        <v>331</v>
      </c>
      <c r="D200" s="30" t="s">
        <v>131</v>
      </c>
      <c r="E200" s="30" t="s">
        <v>131</v>
      </c>
      <c r="F200" s="30" t="s">
        <v>331</v>
      </c>
      <c r="G200" s="30" t="s">
        <v>131</v>
      </c>
    </row>
    <row r="201" spans="1:7" ht="15">
      <c r="A201" s="30" t="s">
        <v>771</v>
      </c>
      <c r="B201" s="30" t="s">
        <v>330</v>
      </c>
      <c r="C201" s="30" t="s">
        <v>332</v>
      </c>
      <c r="D201" s="30" t="s">
        <v>131</v>
      </c>
      <c r="E201" s="30" t="s">
        <v>131</v>
      </c>
      <c r="F201" s="30" t="s">
        <v>332</v>
      </c>
      <c r="G201" s="30" t="s">
        <v>131</v>
      </c>
    </row>
    <row r="202" spans="1:7" ht="15">
      <c r="A202" s="30" t="s">
        <v>772</v>
      </c>
      <c r="B202" s="30" t="s">
        <v>330</v>
      </c>
      <c r="C202" s="30" t="s">
        <v>333</v>
      </c>
      <c r="D202" s="30" t="s">
        <v>131</v>
      </c>
      <c r="E202" s="30" t="s">
        <v>131</v>
      </c>
      <c r="F202" s="30" t="s">
        <v>333</v>
      </c>
      <c r="G202" s="30" t="s">
        <v>131</v>
      </c>
    </row>
    <row r="203" spans="1:7" ht="15">
      <c r="A203" s="30" t="s">
        <v>773</v>
      </c>
      <c r="B203" s="30" t="s">
        <v>330</v>
      </c>
      <c r="C203" s="30" t="s">
        <v>334</v>
      </c>
      <c r="D203" s="30" t="s">
        <v>131</v>
      </c>
      <c r="E203" s="30" t="s">
        <v>131</v>
      </c>
      <c r="F203" s="30" t="s">
        <v>334</v>
      </c>
      <c r="G203" s="30" t="s">
        <v>131</v>
      </c>
    </row>
    <row r="204" spans="1:7" ht="15">
      <c r="A204" s="30" t="s">
        <v>774</v>
      </c>
      <c r="B204" s="30" t="s">
        <v>330</v>
      </c>
      <c r="C204" s="30" t="s">
        <v>335</v>
      </c>
      <c r="D204" s="30" t="s">
        <v>131</v>
      </c>
      <c r="E204" s="30" t="s">
        <v>131</v>
      </c>
      <c r="F204" s="30" t="s">
        <v>335</v>
      </c>
      <c r="G204" s="30" t="s">
        <v>131</v>
      </c>
    </row>
    <row r="205" spans="1:7" ht="15">
      <c r="A205" s="30" t="s">
        <v>775</v>
      </c>
      <c r="B205" s="30" t="s">
        <v>330</v>
      </c>
      <c r="C205" s="30" t="s">
        <v>336</v>
      </c>
      <c r="D205" s="30" t="s">
        <v>131</v>
      </c>
      <c r="E205" s="30" t="s">
        <v>131</v>
      </c>
      <c r="F205" s="30" t="s">
        <v>336</v>
      </c>
      <c r="G205" s="30" t="s">
        <v>131</v>
      </c>
    </row>
    <row r="206" spans="1:7" ht="15">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ht="15">
      <c r="A209" s="30" t="s">
        <v>779</v>
      </c>
      <c r="B209" s="30" t="s">
        <v>330</v>
      </c>
      <c r="C209" s="30" t="s">
        <v>289</v>
      </c>
      <c r="D209" s="30" t="s">
        <v>131</v>
      </c>
      <c r="E209" s="30" t="s">
        <v>131</v>
      </c>
      <c r="F209" s="30" t="s">
        <v>289</v>
      </c>
      <c r="G209" s="30" t="s">
        <v>131</v>
      </c>
    </row>
    <row r="210" spans="1:7" ht="15">
      <c r="A210" s="30" t="s">
        <v>780</v>
      </c>
      <c r="B210" s="30" t="s">
        <v>330</v>
      </c>
      <c r="C210" s="30" t="s">
        <v>321</v>
      </c>
      <c r="D210" s="30" t="s">
        <v>131</v>
      </c>
      <c r="E210" s="30" t="s">
        <v>131</v>
      </c>
      <c r="F210" s="30" t="s">
        <v>321</v>
      </c>
      <c r="G210" s="30" t="s">
        <v>131</v>
      </c>
    </row>
    <row r="211" spans="1:7" ht="15">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ht="15">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ht="15">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ht="15">
      <c r="A217" s="30" t="s">
        <v>787</v>
      </c>
      <c r="B217" s="30" t="s">
        <v>341</v>
      </c>
      <c r="C217" s="30" t="s">
        <v>345</v>
      </c>
      <c r="D217" s="30" t="s">
        <v>131</v>
      </c>
      <c r="E217" s="30" t="s">
        <v>131</v>
      </c>
      <c r="F217" s="30" t="s">
        <v>345</v>
      </c>
      <c r="G217" s="30" t="s">
        <v>131</v>
      </c>
    </row>
    <row r="218" spans="1:7" ht="15">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ht="15">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ht="15">
      <c r="A222" s="30" t="s">
        <v>792</v>
      </c>
      <c r="B222" s="30" t="s">
        <v>341</v>
      </c>
      <c r="C222" s="30" t="s">
        <v>350</v>
      </c>
      <c r="D222" s="30" t="s">
        <v>131</v>
      </c>
      <c r="E222" s="30" t="s">
        <v>131</v>
      </c>
      <c r="F222" s="30" t="s">
        <v>350</v>
      </c>
      <c r="G222" s="30" t="s">
        <v>131</v>
      </c>
    </row>
    <row r="223" spans="1:7" ht="15">
      <c r="A223" s="30" t="s">
        <v>793</v>
      </c>
      <c r="B223" s="30" t="s">
        <v>341</v>
      </c>
      <c r="C223" s="30" t="s">
        <v>322</v>
      </c>
      <c r="D223" s="30" t="s">
        <v>131</v>
      </c>
      <c r="E223" s="30" t="s">
        <v>131</v>
      </c>
      <c r="F223" s="30" t="s">
        <v>322</v>
      </c>
      <c r="G223" s="30" t="s">
        <v>131</v>
      </c>
    </row>
    <row r="224" spans="1:7" ht="15">
      <c r="A224" s="30" t="s">
        <v>794</v>
      </c>
      <c r="B224" s="30" t="s">
        <v>341</v>
      </c>
      <c r="C224" s="30" t="s">
        <v>351</v>
      </c>
      <c r="D224" s="30" t="s">
        <v>131</v>
      </c>
      <c r="E224" s="30" t="s">
        <v>131</v>
      </c>
      <c r="F224" s="30" t="s">
        <v>351</v>
      </c>
      <c r="G224" s="30" t="s">
        <v>131</v>
      </c>
    </row>
    <row r="225" spans="1:7" ht="15">
      <c r="A225" s="30" t="s">
        <v>795</v>
      </c>
      <c r="B225" s="30" t="s">
        <v>352</v>
      </c>
      <c r="C225" s="30" t="s">
        <v>147</v>
      </c>
      <c r="D225" s="30" t="s">
        <v>131</v>
      </c>
      <c r="E225" s="30" t="s">
        <v>131</v>
      </c>
      <c r="F225" s="30" t="s">
        <v>147</v>
      </c>
      <c r="G225" s="30" t="s">
        <v>131</v>
      </c>
    </row>
    <row r="226" spans="1:7" ht="15">
      <c r="A226" s="30" t="s">
        <v>796</v>
      </c>
      <c r="B226" s="30" t="s">
        <v>352</v>
      </c>
      <c r="C226" s="30" t="s">
        <v>149</v>
      </c>
      <c r="D226" s="30" t="s">
        <v>131</v>
      </c>
      <c r="E226" s="30" t="s">
        <v>131</v>
      </c>
      <c r="F226" s="30" t="s">
        <v>149</v>
      </c>
      <c r="G226" s="30" t="s">
        <v>131</v>
      </c>
    </row>
    <row r="227" spans="1:7" ht="15">
      <c r="A227" s="30" t="s">
        <v>797</v>
      </c>
      <c r="B227" s="30" t="s">
        <v>352</v>
      </c>
      <c r="C227" s="30" t="s">
        <v>353</v>
      </c>
      <c r="D227" s="30" t="s">
        <v>131</v>
      </c>
      <c r="E227" s="30" t="s">
        <v>131</v>
      </c>
      <c r="F227" s="30" t="s">
        <v>353</v>
      </c>
      <c r="G227" s="30" t="s">
        <v>131</v>
      </c>
    </row>
    <row r="228" spans="1:7" ht="15">
      <c r="A228" s="30" t="s">
        <v>798</v>
      </c>
      <c r="B228" s="30" t="s">
        <v>354</v>
      </c>
      <c r="C228" s="30" t="s">
        <v>355</v>
      </c>
      <c r="D228" s="30" t="s">
        <v>131</v>
      </c>
      <c r="E228" s="30" t="s">
        <v>131</v>
      </c>
      <c r="F228" s="30" t="s">
        <v>355</v>
      </c>
      <c r="G228" s="30" t="s">
        <v>131</v>
      </c>
    </row>
    <row r="229" spans="1:7" ht="15">
      <c r="A229" s="30" t="s">
        <v>799</v>
      </c>
      <c r="B229" s="30" t="s">
        <v>354</v>
      </c>
      <c r="C229" s="30" t="s">
        <v>356</v>
      </c>
      <c r="D229" s="30" t="s">
        <v>131</v>
      </c>
      <c r="E229" s="30" t="s">
        <v>131</v>
      </c>
      <c r="F229" s="30" t="s">
        <v>356</v>
      </c>
      <c r="G229" s="30" t="s">
        <v>131</v>
      </c>
    </row>
    <row r="230" spans="1:7" ht="15">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ht="15">
      <c r="A233" s="30" t="s">
        <v>803</v>
      </c>
      <c r="B233" s="30" t="s">
        <v>354</v>
      </c>
      <c r="C233" s="30" t="s">
        <v>322</v>
      </c>
      <c r="D233" s="30" t="s">
        <v>131</v>
      </c>
      <c r="E233" s="30" t="s">
        <v>131</v>
      </c>
      <c r="F233" s="30" t="s">
        <v>322</v>
      </c>
      <c r="G233" s="30" t="s">
        <v>131</v>
      </c>
    </row>
    <row r="234" spans="1:7" ht="15">
      <c r="A234" s="30" t="s">
        <v>804</v>
      </c>
      <c r="B234" s="30" t="s">
        <v>358</v>
      </c>
      <c r="C234" s="30" t="s">
        <v>359</v>
      </c>
      <c r="D234" s="30" t="s">
        <v>131</v>
      </c>
      <c r="E234" s="30" t="s">
        <v>131</v>
      </c>
      <c r="F234" s="30" t="s">
        <v>359</v>
      </c>
      <c r="G234" s="30" t="s">
        <v>131</v>
      </c>
    </row>
    <row r="235" spans="1:7" ht="15">
      <c r="A235" s="30" t="s">
        <v>805</v>
      </c>
      <c r="B235" s="30" t="s">
        <v>358</v>
      </c>
      <c r="C235" s="30" t="s">
        <v>147</v>
      </c>
      <c r="D235" s="30" t="s">
        <v>131</v>
      </c>
      <c r="E235" s="30" t="s">
        <v>131</v>
      </c>
      <c r="F235" s="30" t="s">
        <v>147</v>
      </c>
      <c r="G235" s="30" t="s">
        <v>131</v>
      </c>
    </row>
    <row r="236" spans="1:7" ht="15">
      <c r="A236" s="30" t="s">
        <v>806</v>
      </c>
      <c r="B236" s="30" t="s">
        <v>358</v>
      </c>
      <c r="C236" s="30" t="s">
        <v>355</v>
      </c>
      <c r="D236" s="30" t="s">
        <v>131</v>
      </c>
      <c r="E236" s="30" t="s">
        <v>131</v>
      </c>
      <c r="F236" s="30" t="s">
        <v>355</v>
      </c>
      <c r="G236" s="30" t="s">
        <v>131</v>
      </c>
    </row>
    <row r="237" spans="1:7" ht="15">
      <c r="A237" s="30" t="s">
        <v>807</v>
      </c>
      <c r="B237" s="30" t="s">
        <v>358</v>
      </c>
      <c r="C237" s="30" t="s">
        <v>360</v>
      </c>
      <c r="D237" s="30" t="s">
        <v>131</v>
      </c>
      <c r="E237" s="30" t="s">
        <v>131</v>
      </c>
      <c r="F237" s="30" t="s">
        <v>360</v>
      </c>
      <c r="G237" s="30" t="s">
        <v>131</v>
      </c>
    </row>
    <row r="238" spans="1:7" ht="15">
      <c r="A238" s="30" t="s">
        <v>808</v>
      </c>
      <c r="B238" s="30" t="s">
        <v>358</v>
      </c>
      <c r="C238" s="30" t="s">
        <v>149</v>
      </c>
      <c r="D238" s="30" t="s">
        <v>131</v>
      </c>
      <c r="E238" s="30" t="s">
        <v>131</v>
      </c>
      <c r="F238" s="30" t="s">
        <v>149</v>
      </c>
      <c r="G238" s="30" t="s">
        <v>131</v>
      </c>
    </row>
    <row r="239" spans="1:7" ht="15">
      <c r="A239" s="30" t="s">
        <v>809</v>
      </c>
      <c r="B239" s="30" t="s">
        <v>358</v>
      </c>
      <c r="C239" s="30" t="s">
        <v>361</v>
      </c>
      <c r="D239" s="30" t="s">
        <v>131</v>
      </c>
      <c r="E239" s="30" t="s">
        <v>131</v>
      </c>
      <c r="F239" s="30" t="s">
        <v>361</v>
      </c>
      <c r="G239" s="30" t="s">
        <v>131</v>
      </c>
    </row>
    <row r="240" spans="1:7" ht="15">
      <c r="A240" s="30" t="s">
        <v>810</v>
      </c>
      <c r="B240" s="30" t="s">
        <v>358</v>
      </c>
      <c r="C240" s="30" t="s">
        <v>362</v>
      </c>
      <c r="D240" s="30" t="s">
        <v>131</v>
      </c>
      <c r="E240" s="30" t="s">
        <v>131</v>
      </c>
      <c r="F240" s="30" t="s">
        <v>362</v>
      </c>
      <c r="G240" s="30" t="s">
        <v>131</v>
      </c>
    </row>
    <row r="241" spans="1:7" ht="15">
      <c r="A241" s="30" t="s">
        <v>811</v>
      </c>
      <c r="B241" s="30" t="s">
        <v>358</v>
      </c>
      <c r="C241" s="30" t="s">
        <v>363</v>
      </c>
      <c r="D241" s="30" t="s">
        <v>131</v>
      </c>
      <c r="E241" s="30" t="s">
        <v>131</v>
      </c>
      <c r="F241" s="30" t="s">
        <v>363</v>
      </c>
      <c r="G241" s="30" t="s">
        <v>131</v>
      </c>
    </row>
    <row r="242" spans="1:7" ht="15">
      <c r="A242" s="30" t="s">
        <v>812</v>
      </c>
      <c r="B242" s="30" t="s">
        <v>358</v>
      </c>
      <c r="C242" s="30" t="s">
        <v>364</v>
      </c>
      <c r="D242" s="30" t="s">
        <v>131</v>
      </c>
      <c r="E242" s="30" t="s">
        <v>131</v>
      </c>
      <c r="F242" s="30" t="s">
        <v>364</v>
      </c>
      <c r="G242" s="30" t="s">
        <v>131</v>
      </c>
    </row>
    <row r="243" spans="1:7" ht="15">
      <c r="A243" s="30" t="s">
        <v>813</v>
      </c>
      <c r="B243" s="30" t="s">
        <v>365</v>
      </c>
      <c r="C243" s="30" t="s">
        <v>366</v>
      </c>
      <c r="D243" s="30" t="s">
        <v>131</v>
      </c>
      <c r="E243" s="30" t="s">
        <v>131</v>
      </c>
      <c r="F243" s="30" t="s">
        <v>366</v>
      </c>
      <c r="G243" s="30" t="s">
        <v>131</v>
      </c>
    </row>
    <row r="244" spans="1:7" ht="15">
      <c r="A244" s="30" t="s">
        <v>814</v>
      </c>
      <c r="B244" s="30" t="s">
        <v>365</v>
      </c>
      <c r="C244" s="30" t="s">
        <v>362</v>
      </c>
      <c r="D244" s="30" t="s">
        <v>131</v>
      </c>
      <c r="E244" s="30" t="s">
        <v>131</v>
      </c>
      <c r="F244" s="30" t="s">
        <v>362</v>
      </c>
      <c r="G244" s="30" t="s">
        <v>131</v>
      </c>
    </row>
    <row r="245" spans="1:7" ht="15">
      <c r="A245" s="30" t="s">
        <v>815</v>
      </c>
      <c r="B245" s="30" t="s">
        <v>365</v>
      </c>
      <c r="C245" s="30" t="s">
        <v>367</v>
      </c>
      <c r="D245" s="30" t="s">
        <v>131</v>
      </c>
      <c r="E245" s="30" t="s">
        <v>131</v>
      </c>
      <c r="F245" s="30" t="s">
        <v>367</v>
      </c>
      <c r="G245" s="30" t="s">
        <v>131</v>
      </c>
    </row>
    <row r="246" spans="1:7" ht="15">
      <c r="A246" s="30" t="s">
        <v>816</v>
      </c>
      <c r="B246" s="30" t="s">
        <v>365</v>
      </c>
      <c r="C246" s="30" t="s">
        <v>191</v>
      </c>
      <c r="D246" s="30" t="s">
        <v>131</v>
      </c>
      <c r="E246" s="30" t="s">
        <v>131</v>
      </c>
      <c r="F246" s="30" t="s">
        <v>191</v>
      </c>
      <c r="G246" s="30" t="s">
        <v>131</v>
      </c>
    </row>
    <row r="247" spans="1:7" ht="15">
      <c r="A247" s="30" t="s">
        <v>817</v>
      </c>
      <c r="B247" s="30" t="s">
        <v>365</v>
      </c>
      <c r="C247" s="30" t="s">
        <v>368</v>
      </c>
      <c r="D247" s="30" t="s">
        <v>131</v>
      </c>
      <c r="E247" s="30" t="s">
        <v>131</v>
      </c>
      <c r="F247" s="30" t="s">
        <v>368</v>
      </c>
      <c r="G247" s="30" t="s">
        <v>131</v>
      </c>
    </row>
    <row r="248" spans="1:7" ht="15">
      <c r="A248" s="30" t="s">
        <v>818</v>
      </c>
      <c r="B248" s="30" t="s">
        <v>369</v>
      </c>
      <c r="C248" s="30" t="s">
        <v>370</v>
      </c>
      <c r="D248" s="30" t="s">
        <v>131</v>
      </c>
      <c r="E248" s="30" t="s">
        <v>131</v>
      </c>
      <c r="F248" s="30" t="s">
        <v>370</v>
      </c>
      <c r="G248" s="30" t="s">
        <v>131</v>
      </c>
    </row>
    <row r="249" spans="1:7" ht="15">
      <c r="A249" s="30" t="s">
        <v>819</v>
      </c>
      <c r="B249" s="30" t="s">
        <v>369</v>
      </c>
      <c r="C249" s="30" t="s">
        <v>359</v>
      </c>
      <c r="D249" s="30" t="s">
        <v>131</v>
      </c>
      <c r="E249" s="30" t="s">
        <v>131</v>
      </c>
      <c r="F249" s="30" t="s">
        <v>359</v>
      </c>
      <c r="G249" s="30" t="s">
        <v>131</v>
      </c>
    </row>
    <row r="250" spans="1:7" ht="15">
      <c r="A250" s="30" t="s">
        <v>820</v>
      </c>
      <c r="B250" s="30" t="s">
        <v>369</v>
      </c>
      <c r="C250" s="30" t="s">
        <v>371</v>
      </c>
      <c r="D250" s="30" t="s">
        <v>131</v>
      </c>
      <c r="E250" s="30" t="s">
        <v>131</v>
      </c>
      <c r="F250" s="30" t="s">
        <v>371</v>
      </c>
      <c r="G250" s="30" t="s">
        <v>131</v>
      </c>
    </row>
    <row r="251" spans="1:7" ht="15">
      <c r="A251" s="30" t="s">
        <v>821</v>
      </c>
      <c r="B251" s="30" t="s">
        <v>369</v>
      </c>
      <c r="C251" s="30" t="s">
        <v>372</v>
      </c>
      <c r="D251" s="30" t="s">
        <v>131</v>
      </c>
      <c r="E251" s="30" t="s">
        <v>131</v>
      </c>
      <c r="F251" s="30" t="s">
        <v>372</v>
      </c>
      <c r="G251" s="30" t="s">
        <v>131</v>
      </c>
    </row>
    <row r="252" spans="1:7" ht="15">
      <c r="A252" s="30" t="s">
        <v>822</v>
      </c>
      <c r="B252" s="30" t="s">
        <v>369</v>
      </c>
      <c r="C252" s="30" t="s">
        <v>373</v>
      </c>
      <c r="D252" s="30" t="s">
        <v>131</v>
      </c>
      <c r="E252" s="30" t="s">
        <v>131</v>
      </c>
      <c r="F252" s="30" t="s">
        <v>373</v>
      </c>
      <c r="G252" s="30" t="s">
        <v>131</v>
      </c>
    </row>
    <row r="253" spans="1:7" ht="15">
      <c r="A253" s="30" t="s">
        <v>823</v>
      </c>
      <c r="B253" s="30" t="s">
        <v>369</v>
      </c>
      <c r="C253" s="30" t="s">
        <v>374</v>
      </c>
      <c r="D253" s="30" t="s">
        <v>131</v>
      </c>
      <c r="E253" s="30" t="s">
        <v>131</v>
      </c>
      <c r="F253" s="30" t="s">
        <v>374</v>
      </c>
      <c r="G253" s="30" t="s">
        <v>131</v>
      </c>
    </row>
    <row r="254" spans="1:7" ht="15">
      <c r="A254" s="30" t="s">
        <v>824</v>
      </c>
      <c r="B254" s="30" t="s">
        <v>369</v>
      </c>
      <c r="C254" s="30" t="s">
        <v>375</v>
      </c>
      <c r="D254" s="30" t="s">
        <v>131</v>
      </c>
      <c r="E254" s="30" t="s">
        <v>131</v>
      </c>
      <c r="F254" s="30" t="s">
        <v>375</v>
      </c>
      <c r="G254" s="30" t="s">
        <v>131</v>
      </c>
    </row>
    <row r="255" spans="1:7" ht="15">
      <c r="A255" s="30" t="s">
        <v>825</v>
      </c>
      <c r="B255" s="30" t="s">
        <v>369</v>
      </c>
      <c r="C255" s="30" t="s">
        <v>376</v>
      </c>
      <c r="D255" s="30" t="s">
        <v>131</v>
      </c>
      <c r="E255" s="30" t="s">
        <v>131</v>
      </c>
      <c r="F255" s="30" t="s">
        <v>376</v>
      </c>
      <c r="G255" s="30" t="s">
        <v>131</v>
      </c>
    </row>
    <row r="256" spans="1:7" ht="15">
      <c r="A256" s="30" t="s">
        <v>826</v>
      </c>
      <c r="B256" s="30" t="s">
        <v>369</v>
      </c>
      <c r="C256" s="30" t="s">
        <v>377</v>
      </c>
      <c r="D256" s="30" t="s">
        <v>131</v>
      </c>
      <c r="E256" s="30" t="s">
        <v>131</v>
      </c>
      <c r="F256" s="30" t="s">
        <v>377</v>
      </c>
      <c r="G256" s="30" t="s">
        <v>131</v>
      </c>
    </row>
    <row r="257" spans="1:7" ht="15">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ht="15">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ht="15">
      <c r="A261" s="30" t="s">
        <v>831</v>
      </c>
      <c r="B261" s="30" t="s">
        <v>369</v>
      </c>
      <c r="C261" s="30" t="s">
        <v>382</v>
      </c>
      <c r="D261" s="30" t="s">
        <v>131</v>
      </c>
      <c r="E261" s="30" t="s">
        <v>131</v>
      </c>
      <c r="F261" s="30" t="s">
        <v>382</v>
      </c>
      <c r="G261" s="30" t="s">
        <v>131</v>
      </c>
    </row>
    <row r="262" spans="1:7" ht="15">
      <c r="A262" s="30" t="s">
        <v>832</v>
      </c>
      <c r="B262" s="30" t="s">
        <v>369</v>
      </c>
      <c r="C262" s="30" t="s">
        <v>218</v>
      </c>
      <c r="D262" s="30" t="s">
        <v>131</v>
      </c>
      <c r="E262" s="30" t="s">
        <v>131</v>
      </c>
      <c r="F262" s="30" t="s">
        <v>218</v>
      </c>
      <c r="G262" s="30" t="s">
        <v>131</v>
      </c>
    </row>
    <row r="263" spans="1:7" ht="15">
      <c r="A263" s="30" t="s">
        <v>833</v>
      </c>
      <c r="B263" s="30" t="s">
        <v>369</v>
      </c>
      <c r="C263" s="30" t="s">
        <v>383</v>
      </c>
      <c r="D263" s="30" t="s">
        <v>131</v>
      </c>
      <c r="E263" s="30" t="s">
        <v>131</v>
      </c>
      <c r="F263" s="30" t="s">
        <v>383</v>
      </c>
      <c r="G263" s="30" t="s">
        <v>131</v>
      </c>
    </row>
    <row r="264" spans="1:7" ht="15">
      <c r="A264" s="30" t="s">
        <v>834</v>
      </c>
      <c r="B264" s="30" t="s">
        <v>369</v>
      </c>
      <c r="C264" s="30" t="s">
        <v>384</v>
      </c>
      <c r="D264" s="30" t="s">
        <v>131</v>
      </c>
      <c r="E264" s="30" t="s">
        <v>131</v>
      </c>
      <c r="F264" s="30" t="s">
        <v>384</v>
      </c>
      <c r="G264" s="30" t="s">
        <v>131</v>
      </c>
    </row>
    <row r="265" spans="1:7" ht="15">
      <c r="A265" s="30" t="s">
        <v>835</v>
      </c>
      <c r="B265" s="30" t="s">
        <v>369</v>
      </c>
      <c r="C265" s="30" t="s">
        <v>385</v>
      </c>
      <c r="D265" s="30" t="s">
        <v>131</v>
      </c>
      <c r="E265" s="30" t="s">
        <v>131</v>
      </c>
      <c r="F265" s="30" t="s">
        <v>385</v>
      </c>
      <c r="G265" s="30" t="s">
        <v>131</v>
      </c>
    </row>
    <row r="266" spans="1:7" ht="15">
      <c r="A266" s="30" t="s">
        <v>836</v>
      </c>
      <c r="B266" s="30" t="s">
        <v>369</v>
      </c>
      <c r="C266" s="30" t="s">
        <v>197</v>
      </c>
      <c r="D266" s="30" t="s">
        <v>131</v>
      </c>
      <c r="E266" s="30" t="s">
        <v>131</v>
      </c>
      <c r="F266" s="30" t="s">
        <v>197</v>
      </c>
      <c r="G266" s="30" t="s">
        <v>131</v>
      </c>
    </row>
    <row r="267" spans="1:7" ht="15">
      <c r="A267" s="30" t="s">
        <v>837</v>
      </c>
      <c r="B267" s="30" t="s">
        <v>369</v>
      </c>
      <c r="C267" s="30" t="s">
        <v>319</v>
      </c>
      <c r="D267" s="30" t="s">
        <v>131</v>
      </c>
      <c r="E267" s="30" t="s">
        <v>131</v>
      </c>
      <c r="F267" s="30" t="s">
        <v>319</v>
      </c>
      <c r="G267" s="30" t="s">
        <v>131</v>
      </c>
    </row>
    <row r="268" spans="1:7" ht="15">
      <c r="A268" s="30" t="s">
        <v>838</v>
      </c>
      <c r="B268" s="30" t="s">
        <v>369</v>
      </c>
      <c r="C268" s="30" t="s">
        <v>386</v>
      </c>
      <c r="D268" s="30" t="s">
        <v>131</v>
      </c>
      <c r="E268" s="30" t="s">
        <v>131</v>
      </c>
      <c r="F268" s="30" t="s">
        <v>386</v>
      </c>
      <c r="G268" s="30" t="s">
        <v>131</v>
      </c>
    </row>
    <row r="269" spans="1:7" ht="15">
      <c r="A269" s="30" t="s">
        <v>839</v>
      </c>
      <c r="B269" s="30" t="s">
        <v>369</v>
      </c>
      <c r="C269" s="30" t="s">
        <v>285</v>
      </c>
      <c r="D269" s="30" t="s">
        <v>131</v>
      </c>
      <c r="E269" s="30" t="s">
        <v>131</v>
      </c>
      <c r="F269" s="30" t="s">
        <v>285</v>
      </c>
      <c r="G269" s="30" t="s">
        <v>131</v>
      </c>
    </row>
    <row r="270" spans="1:7" ht="15">
      <c r="A270" s="30" t="s">
        <v>840</v>
      </c>
      <c r="B270" s="30" t="s">
        <v>369</v>
      </c>
      <c r="C270" s="30" t="s">
        <v>183</v>
      </c>
      <c r="D270" s="30" t="s">
        <v>131</v>
      </c>
      <c r="E270" s="30" t="s">
        <v>131</v>
      </c>
      <c r="F270" s="30" t="s">
        <v>183</v>
      </c>
      <c r="G270" s="30" t="s">
        <v>131</v>
      </c>
    </row>
    <row r="271" spans="1:7" ht="15">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ht="15">
      <c r="A275" s="30" t="s">
        <v>845</v>
      </c>
      <c r="B275" s="30" t="s">
        <v>369</v>
      </c>
      <c r="C275" s="30" t="s">
        <v>391</v>
      </c>
      <c r="D275" s="30" t="s">
        <v>131</v>
      </c>
      <c r="E275" s="30" t="s">
        <v>131</v>
      </c>
      <c r="F275" s="30" t="s">
        <v>391</v>
      </c>
      <c r="G275" s="30" t="s">
        <v>131</v>
      </c>
    </row>
    <row r="276" spans="1:7" ht="15">
      <c r="A276" s="30" t="s">
        <v>846</v>
      </c>
      <c r="B276" s="30" t="s">
        <v>369</v>
      </c>
      <c r="C276" s="30" t="s">
        <v>392</v>
      </c>
      <c r="D276" s="30" t="s">
        <v>131</v>
      </c>
      <c r="E276" s="30" t="s">
        <v>131</v>
      </c>
      <c r="F276" s="30" t="s">
        <v>392</v>
      </c>
      <c r="G276" s="30" t="s">
        <v>131</v>
      </c>
    </row>
    <row r="277" spans="1:7" ht="15">
      <c r="A277" s="30" t="s">
        <v>847</v>
      </c>
      <c r="B277" s="30" t="s">
        <v>369</v>
      </c>
      <c r="C277" s="30" t="s">
        <v>361</v>
      </c>
      <c r="D277" s="30" t="s">
        <v>131</v>
      </c>
      <c r="E277" s="30" t="s">
        <v>131</v>
      </c>
      <c r="F277" s="30" t="s">
        <v>361</v>
      </c>
      <c r="G277" s="30" t="s">
        <v>131</v>
      </c>
    </row>
    <row r="278" spans="1:7" ht="15">
      <c r="A278" s="30" t="s">
        <v>848</v>
      </c>
      <c r="B278" s="30" t="s">
        <v>369</v>
      </c>
      <c r="C278" s="30" t="s">
        <v>393</v>
      </c>
      <c r="D278" s="30" t="s">
        <v>131</v>
      </c>
      <c r="E278" s="30" t="s">
        <v>131</v>
      </c>
      <c r="F278" s="30" t="s">
        <v>393</v>
      </c>
      <c r="G278" s="30" t="s">
        <v>131</v>
      </c>
    </row>
    <row r="279" spans="1:7" ht="15">
      <c r="A279" s="30" t="s">
        <v>849</v>
      </c>
      <c r="B279" s="30" t="s">
        <v>369</v>
      </c>
      <c r="C279" s="30" t="s">
        <v>394</v>
      </c>
      <c r="D279" s="30" t="s">
        <v>131</v>
      </c>
      <c r="E279" s="30" t="s">
        <v>131</v>
      </c>
      <c r="F279" s="30" t="s">
        <v>394</v>
      </c>
      <c r="G279" s="30" t="s">
        <v>131</v>
      </c>
    </row>
    <row r="280" spans="1:7" ht="15">
      <c r="A280" s="30" t="s">
        <v>850</v>
      </c>
      <c r="B280" s="30" t="s">
        <v>369</v>
      </c>
      <c r="C280" s="30" t="s">
        <v>395</v>
      </c>
      <c r="D280" s="30" t="s">
        <v>131</v>
      </c>
      <c r="E280" s="30" t="s">
        <v>131</v>
      </c>
      <c r="F280" s="30" t="s">
        <v>395</v>
      </c>
      <c r="G280" s="30" t="s">
        <v>131</v>
      </c>
    </row>
    <row r="281" spans="1:7" ht="15">
      <c r="A281" s="30" t="s">
        <v>851</v>
      </c>
      <c r="B281" s="30" t="s">
        <v>369</v>
      </c>
      <c r="C281" s="30" t="s">
        <v>396</v>
      </c>
      <c r="D281" s="30" t="s">
        <v>131</v>
      </c>
      <c r="E281" s="30" t="s">
        <v>131</v>
      </c>
      <c r="F281" s="30" t="s">
        <v>396</v>
      </c>
      <c r="G281" s="30" t="s">
        <v>131</v>
      </c>
    </row>
    <row r="282" spans="1:7" ht="15">
      <c r="A282" s="30" t="s">
        <v>852</v>
      </c>
      <c r="B282" s="30" t="s">
        <v>369</v>
      </c>
      <c r="C282" s="30" t="s">
        <v>397</v>
      </c>
      <c r="D282" s="30" t="s">
        <v>131</v>
      </c>
      <c r="E282" s="30" t="s">
        <v>131</v>
      </c>
      <c r="F282" s="30" t="s">
        <v>397</v>
      </c>
      <c r="G282" s="30" t="s">
        <v>131</v>
      </c>
    </row>
    <row r="283" spans="1:7" ht="15">
      <c r="A283" s="30" t="s">
        <v>853</v>
      </c>
      <c r="B283" s="30" t="s">
        <v>369</v>
      </c>
      <c r="C283" s="30" t="s">
        <v>398</v>
      </c>
      <c r="D283" s="30" t="s">
        <v>131</v>
      </c>
      <c r="E283" s="30" t="s">
        <v>131</v>
      </c>
      <c r="F283" s="30" t="s">
        <v>359</v>
      </c>
      <c r="G283" s="30" t="s">
        <v>131</v>
      </c>
    </row>
    <row r="284" spans="1:7" ht="15">
      <c r="A284" s="30" t="s">
        <v>854</v>
      </c>
      <c r="B284" s="30" t="s">
        <v>369</v>
      </c>
      <c r="C284" s="30" t="s">
        <v>399</v>
      </c>
      <c r="D284" s="30" t="s">
        <v>131</v>
      </c>
      <c r="E284" s="30" t="s">
        <v>131</v>
      </c>
      <c r="F284" s="30" t="s">
        <v>398</v>
      </c>
      <c r="G284" s="30" t="s">
        <v>131</v>
      </c>
    </row>
    <row r="285" spans="1:7" ht="15">
      <c r="A285" s="30" t="s">
        <v>855</v>
      </c>
      <c r="B285" s="30" t="s">
        <v>369</v>
      </c>
      <c r="C285" s="30" t="s">
        <v>400</v>
      </c>
      <c r="D285" s="30" t="s">
        <v>131</v>
      </c>
      <c r="E285" s="30" t="s">
        <v>131</v>
      </c>
      <c r="F285" s="30" t="s">
        <v>399</v>
      </c>
      <c r="G285" s="30" t="s">
        <v>131</v>
      </c>
    </row>
    <row r="286" spans="1:7" ht="15">
      <c r="A286" s="30" t="s">
        <v>856</v>
      </c>
      <c r="B286" s="30" t="s">
        <v>401</v>
      </c>
      <c r="C286" s="30" t="s">
        <v>218</v>
      </c>
      <c r="D286" s="30" t="s">
        <v>131</v>
      </c>
      <c r="E286" s="30" t="s">
        <v>131</v>
      </c>
      <c r="F286" s="30" t="s">
        <v>218</v>
      </c>
      <c r="G286" s="30" t="s">
        <v>131</v>
      </c>
    </row>
    <row r="287" spans="1:7" ht="15">
      <c r="A287" s="30" t="s">
        <v>857</v>
      </c>
      <c r="B287" s="30" t="s">
        <v>401</v>
      </c>
      <c r="C287" s="30" t="s">
        <v>331</v>
      </c>
      <c r="D287" s="30" t="s">
        <v>131</v>
      </c>
      <c r="E287" s="30" t="s">
        <v>131</v>
      </c>
      <c r="F287" s="30" t="s">
        <v>331</v>
      </c>
      <c r="G287" s="30" t="s">
        <v>131</v>
      </c>
    </row>
    <row r="288" spans="1:7" ht="15">
      <c r="A288" s="30" t="s">
        <v>858</v>
      </c>
      <c r="B288" s="30" t="s">
        <v>401</v>
      </c>
      <c r="C288" s="30" t="s">
        <v>402</v>
      </c>
      <c r="D288" s="30" t="s">
        <v>131</v>
      </c>
      <c r="E288" s="30" t="s">
        <v>131</v>
      </c>
      <c r="F288" s="30" t="s">
        <v>402</v>
      </c>
      <c r="G288" s="30" t="s">
        <v>131</v>
      </c>
    </row>
    <row r="289" spans="1:7" ht="15">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ht="15">
      <c r="A294" s="30" t="s">
        <v>864</v>
      </c>
      <c r="B294" s="30" t="s">
        <v>401</v>
      </c>
      <c r="C294" s="30" t="s">
        <v>404</v>
      </c>
      <c r="D294" s="30" t="s">
        <v>131</v>
      </c>
      <c r="E294" s="30" t="s">
        <v>131</v>
      </c>
      <c r="F294" s="30" t="s">
        <v>404</v>
      </c>
      <c r="G294" s="30" t="s">
        <v>131</v>
      </c>
    </row>
    <row r="295" spans="1:7" ht="15">
      <c r="A295" s="30" t="s">
        <v>865</v>
      </c>
      <c r="B295" s="30" t="s">
        <v>401</v>
      </c>
      <c r="C295" s="30" t="s">
        <v>322</v>
      </c>
      <c r="D295" s="30" t="s">
        <v>131</v>
      </c>
      <c r="E295" s="30" t="s">
        <v>131</v>
      </c>
      <c r="F295" s="30" t="s">
        <v>322</v>
      </c>
      <c r="G295" s="30" t="s">
        <v>131</v>
      </c>
    </row>
    <row r="296" spans="1:7" ht="15">
      <c r="A296" s="30" t="s">
        <v>866</v>
      </c>
      <c r="B296" s="30" t="s">
        <v>405</v>
      </c>
      <c r="C296" s="30" t="s">
        <v>406</v>
      </c>
      <c r="D296" s="30" t="s">
        <v>131</v>
      </c>
      <c r="E296" s="30" t="s">
        <v>131</v>
      </c>
      <c r="F296" s="30" t="s">
        <v>406</v>
      </c>
      <c r="G296" s="30" t="s">
        <v>131</v>
      </c>
    </row>
    <row r="297" spans="1:7" ht="15">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ht="15">
      <c r="A299" s="30" t="s">
        <v>869</v>
      </c>
      <c r="B299" s="30" t="s">
        <v>405</v>
      </c>
      <c r="C299" s="30" t="s">
        <v>376</v>
      </c>
      <c r="D299" s="30" t="s">
        <v>131</v>
      </c>
      <c r="E299" s="30" t="s">
        <v>131</v>
      </c>
      <c r="F299" s="30" t="s">
        <v>376</v>
      </c>
      <c r="G299" s="30" t="s">
        <v>131</v>
      </c>
    </row>
    <row r="300" spans="1:7" ht="15">
      <c r="A300" s="30" t="s">
        <v>870</v>
      </c>
      <c r="B300" s="30" t="s">
        <v>405</v>
      </c>
      <c r="C300" s="30" t="s">
        <v>377</v>
      </c>
      <c r="D300" s="30" t="s">
        <v>131</v>
      </c>
      <c r="E300" s="30" t="s">
        <v>131</v>
      </c>
      <c r="F300" s="30" t="s">
        <v>377</v>
      </c>
      <c r="G300" s="30" t="s">
        <v>131</v>
      </c>
    </row>
    <row r="301" spans="1:7" ht="15">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ht="15">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ht="15">
      <c r="A309" s="30" t="s">
        <v>879</v>
      </c>
      <c r="B309" s="30" t="s">
        <v>411</v>
      </c>
      <c r="C309" s="30" t="s">
        <v>416</v>
      </c>
      <c r="D309" s="30" t="s">
        <v>131</v>
      </c>
      <c r="E309" s="30" t="s">
        <v>131</v>
      </c>
      <c r="F309" s="30" t="s">
        <v>416</v>
      </c>
      <c r="G309" s="30" t="s">
        <v>131</v>
      </c>
    </row>
    <row r="310" spans="1:7" ht="15">
      <c r="A310" s="30" t="s">
        <v>880</v>
      </c>
      <c r="B310" s="30" t="s">
        <v>411</v>
      </c>
      <c r="C310" s="30" t="s">
        <v>417</v>
      </c>
      <c r="D310" s="30" t="s">
        <v>131</v>
      </c>
      <c r="E310" s="30" t="s">
        <v>131</v>
      </c>
      <c r="F310" s="30" t="s">
        <v>417</v>
      </c>
      <c r="G310" s="30" t="s">
        <v>131</v>
      </c>
    </row>
    <row r="311" spans="1:7" ht="15">
      <c r="A311" s="30" t="s">
        <v>881</v>
      </c>
      <c r="B311" s="30" t="s">
        <v>411</v>
      </c>
      <c r="C311" s="30" t="s">
        <v>418</v>
      </c>
      <c r="D311" s="30" t="s">
        <v>131</v>
      </c>
      <c r="E311" s="30" t="s">
        <v>131</v>
      </c>
      <c r="F311" s="30" t="s">
        <v>418</v>
      </c>
      <c r="G311" s="30" t="s">
        <v>131</v>
      </c>
    </row>
    <row r="312" spans="1:7" ht="15">
      <c r="A312" s="30" t="s">
        <v>882</v>
      </c>
      <c r="B312" s="30" t="s">
        <v>411</v>
      </c>
      <c r="C312" s="30" t="s">
        <v>419</v>
      </c>
      <c r="D312" s="30" t="s">
        <v>131</v>
      </c>
      <c r="E312" s="30" t="s">
        <v>131</v>
      </c>
      <c r="F312" s="30" t="s">
        <v>419</v>
      </c>
      <c r="G312" s="30" t="s">
        <v>131</v>
      </c>
    </row>
    <row r="313" spans="1:7" ht="15">
      <c r="A313" s="30" t="s">
        <v>883</v>
      </c>
      <c r="B313" s="30" t="s">
        <v>411</v>
      </c>
      <c r="C313" s="30" t="s">
        <v>420</v>
      </c>
      <c r="D313" s="30" t="s">
        <v>131</v>
      </c>
      <c r="E313" s="30" t="s">
        <v>131</v>
      </c>
      <c r="F313" s="30" t="s">
        <v>420</v>
      </c>
      <c r="G313" s="30" t="s">
        <v>131</v>
      </c>
    </row>
    <row r="314" spans="1:7" ht="15">
      <c r="A314" s="30" t="s">
        <v>884</v>
      </c>
      <c r="B314" s="30" t="s">
        <v>411</v>
      </c>
      <c r="C314" s="30" t="s">
        <v>421</v>
      </c>
      <c r="D314" s="30" t="s">
        <v>131</v>
      </c>
      <c r="E314" s="30" t="s">
        <v>131</v>
      </c>
      <c r="F314" s="30" t="s">
        <v>421</v>
      </c>
      <c r="G314" s="30" t="s">
        <v>131</v>
      </c>
    </row>
    <row r="315" spans="1:7" ht="15">
      <c r="A315" s="30" t="s">
        <v>885</v>
      </c>
      <c r="B315" s="30" t="s">
        <v>411</v>
      </c>
      <c r="C315" s="30" t="s">
        <v>422</v>
      </c>
      <c r="D315" s="30" t="s">
        <v>131</v>
      </c>
      <c r="E315" s="30" t="s">
        <v>131</v>
      </c>
      <c r="F315" s="30" t="s">
        <v>422</v>
      </c>
      <c r="G315" s="30" t="s">
        <v>131</v>
      </c>
    </row>
    <row r="316" spans="1:7" ht="15">
      <c r="A316" s="30" t="s">
        <v>886</v>
      </c>
      <c r="B316" s="30" t="s">
        <v>411</v>
      </c>
      <c r="C316" s="30" t="s">
        <v>423</v>
      </c>
      <c r="D316" s="30" t="s">
        <v>131</v>
      </c>
      <c r="E316" s="30" t="s">
        <v>131</v>
      </c>
      <c r="F316" s="30" t="s">
        <v>423</v>
      </c>
      <c r="G316" s="30" t="s">
        <v>131</v>
      </c>
    </row>
    <row r="317" spans="1:7" ht="15">
      <c r="A317" s="30" t="s">
        <v>887</v>
      </c>
      <c r="B317" s="30" t="s">
        <v>411</v>
      </c>
      <c r="C317" s="30" t="s">
        <v>424</v>
      </c>
      <c r="D317" s="30" t="s">
        <v>131</v>
      </c>
      <c r="E317" s="30" t="s">
        <v>131</v>
      </c>
      <c r="F317" s="30" t="s">
        <v>424</v>
      </c>
      <c r="G317" s="30" t="s">
        <v>131</v>
      </c>
    </row>
    <row r="318" spans="1:7" ht="15">
      <c r="A318" s="30" t="s">
        <v>888</v>
      </c>
      <c r="B318" s="30" t="s">
        <v>411</v>
      </c>
      <c r="C318" s="30" t="s">
        <v>322</v>
      </c>
      <c r="D318" s="30" t="s">
        <v>131</v>
      </c>
      <c r="E318" s="30" t="s">
        <v>131</v>
      </c>
      <c r="F318" s="30" t="s">
        <v>322</v>
      </c>
      <c r="G318" s="30" t="s">
        <v>131</v>
      </c>
    </row>
    <row r="319" spans="1:7" ht="15">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ht="15">
      <c r="A336" s="30" t="s">
        <v>906</v>
      </c>
      <c r="B336" s="30" t="s">
        <v>433</v>
      </c>
      <c r="C336" s="30" t="s">
        <v>435</v>
      </c>
      <c r="D336" s="30" t="s">
        <v>131</v>
      </c>
      <c r="E336" s="30" t="s">
        <v>131</v>
      </c>
      <c r="F336" s="30" t="s">
        <v>435</v>
      </c>
      <c r="G336" s="30" t="s">
        <v>131</v>
      </c>
    </row>
    <row r="337" spans="1:7" ht="15">
      <c r="A337" s="30" t="s">
        <v>907</v>
      </c>
      <c r="B337" s="30" t="s">
        <v>433</v>
      </c>
      <c r="C337" s="30" t="s">
        <v>436</v>
      </c>
      <c r="D337" s="30" t="s">
        <v>131</v>
      </c>
      <c r="E337" s="30" t="s">
        <v>131</v>
      </c>
      <c r="F337" s="30" t="s">
        <v>436</v>
      </c>
      <c r="G337" s="30" t="s">
        <v>131</v>
      </c>
    </row>
    <row r="338" spans="1:7" ht="15">
      <c r="A338" s="30" t="s">
        <v>908</v>
      </c>
      <c r="B338" s="30" t="s">
        <v>433</v>
      </c>
      <c r="C338" s="30" t="s">
        <v>437</v>
      </c>
      <c r="D338" s="30" t="s">
        <v>131</v>
      </c>
      <c r="E338" s="30" t="s">
        <v>131</v>
      </c>
      <c r="F338" s="30" t="s">
        <v>437</v>
      </c>
      <c r="G338" s="30" t="s">
        <v>131</v>
      </c>
    </row>
    <row r="339" spans="1:7" ht="15">
      <c r="A339" s="30" t="s">
        <v>909</v>
      </c>
      <c r="B339" s="30" t="s">
        <v>433</v>
      </c>
      <c r="C339" s="30" t="s">
        <v>353</v>
      </c>
      <c r="D339" s="30" t="s">
        <v>131</v>
      </c>
      <c r="E339" s="30" t="s">
        <v>131</v>
      </c>
      <c r="F339" s="30" t="s">
        <v>353</v>
      </c>
      <c r="G339" s="30" t="s">
        <v>131</v>
      </c>
    </row>
    <row r="340" spans="1:7" ht="15">
      <c r="A340" s="30" t="s">
        <v>910</v>
      </c>
      <c r="B340" s="30" t="s">
        <v>433</v>
      </c>
      <c r="C340" s="30" t="s">
        <v>438</v>
      </c>
      <c r="D340" s="30" t="s">
        <v>131</v>
      </c>
      <c r="E340" s="30" t="s">
        <v>131</v>
      </c>
      <c r="F340" s="30" t="s">
        <v>438</v>
      </c>
      <c r="G340" s="30" t="s">
        <v>131</v>
      </c>
    </row>
    <row r="341" spans="1:7" ht="15">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ht="15">
      <c r="A344" s="30" t="s">
        <v>914</v>
      </c>
      <c r="B344" s="30" t="s">
        <v>439</v>
      </c>
      <c r="C344" s="30" t="s">
        <v>376</v>
      </c>
      <c r="D344" s="30" t="s">
        <v>131</v>
      </c>
      <c r="E344" s="30" t="s">
        <v>131</v>
      </c>
      <c r="F344" s="30" t="s">
        <v>376</v>
      </c>
      <c r="G344" s="30" t="s">
        <v>131</v>
      </c>
    </row>
    <row r="345" spans="1:7" ht="15">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ht="15">
      <c r="A347" s="30" t="s">
        <v>917</v>
      </c>
      <c r="B347" s="30" t="s">
        <v>439</v>
      </c>
      <c r="C347" s="30" t="s">
        <v>443</v>
      </c>
      <c r="D347" s="30" t="s">
        <v>131</v>
      </c>
      <c r="E347" s="30" t="s">
        <v>131</v>
      </c>
      <c r="F347" s="30" t="s">
        <v>443</v>
      </c>
      <c r="G347" s="30" t="s">
        <v>131</v>
      </c>
    </row>
    <row r="348" spans="1:7" ht="15">
      <c r="A348" s="30" t="s">
        <v>918</v>
      </c>
      <c r="B348" s="30" t="s">
        <v>439</v>
      </c>
      <c r="C348" s="30" t="s">
        <v>383</v>
      </c>
      <c r="D348" s="30" t="s">
        <v>131</v>
      </c>
      <c r="E348" s="30" t="s">
        <v>131</v>
      </c>
      <c r="F348" s="30" t="s">
        <v>383</v>
      </c>
      <c r="G348" s="30" t="s">
        <v>131</v>
      </c>
    </row>
    <row r="349" spans="1:7" ht="15">
      <c r="A349" s="30" t="s">
        <v>919</v>
      </c>
      <c r="B349" s="30" t="s">
        <v>439</v>
      </c>
      <c r="C349" s="30" t="s">
        <v>430</v>
      </c>
      <c r="D349" s="30" t="s">
        <v>131</v>
      </c>
      <c r="E349" s="30" t="s">
        <v>131</v>
      </c>
      <c r="F349" s="30" t="s">
        <v>430</v>
      </c>
      <c r="G349" s="30" t="s">
        <v>131</v>
      </c>
    </row>
    <row r="350" spans="1:7" ht="15">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ht="15">
      <c r="A352" s="30" t="s">
        <v>922</v>
      </c>
      <c r="B352" s="30" t="s">
        <v>439</v>
      </c>
      <c r="C352" s="30" t="s">
        <v>322</v>
      </c>
      <c r="D352" s="30" t="s">
        <v>131</v>
      </c>
      <c r="E352" s="30" t="s">
        <v>131</v>
      </c>
      <c r="F352" s="30" t="s">
        <v>322</v>
      </c>
      <c r="G352" s="30" t="s">
        <v>131</v>
      </c>
    </row>
    <row r="353" spans="1:7" ht="15">
      <c r="A353" s="30" t="s">
        <v>923</v>
      </c>
      <c r="B353" s="30" t="s">
        <v>445</v>
      </c>
      <c r="C353" s="30" t="s">
        <v>359</v>
      </c>
      <c r="D353" s="30" t="s">
        <v>131</v>
      </c>
      <c r="E353" s="30" t="s">
        <v>131</v>
      </c>
      <c r="F353" s="30" t="s">
        <v>359</v>
      </c>
      <c r="G353" s="30" t="s">
        <v>131</v>
      </c>
    </row>
    <row r="354" spans="1:7" ht="15">
      <c r="A354" s="30" t="s">
        <v>924</v>
      </c>
      <c r="B354" s="30" t="s">
        <v>445</v>
      </c>
      <c r="C354" s="30" t="s">
        <v>359</v>
      </c>
      <c r="D354" s="30" t="s">
        <v>131</v>
      </c>
      <c r="E354" s="30" t="s">
        <v>131</v>
      </c>
      <c r="F354" s="30" t="s">
        <v>359</v>
      </c>
      <c r="G354" s="30" t="s">
        <v>131</v>
      </c>
    </row>
    <row r="355" spans="1:7" ht="15">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ht="15">
      <c r="A358" s="30" t="s">
        <v>928</v>
      </c>
      <c r="B358" s="30" t="s">
        <v>457</v>
      </c>
      <c r="C358" s="30" t="s">
        <v>459</v>
      </c>
      <c r="D358" s="30" t="s">
        <v>131</v>
      </c>
      <c r="E358" s="30" t="s">
        <v>131</v>
      </c>
      <c r="F358" s="30" t="s">
        <v>459</v>
      </c>
      <c r="G358" s="30" t="s">
        <v>131</v>
      </c>
    </row>
    <row r="359" spans="1:7" ht="15">
      <c r="A359" s="30" t="s">
        <v>929</v>
      </c>
      <c r="B359" s="30" t="s">
        <v>457</v>
      </c>
      <c r="C359" s="30" t="s">
        <v>376</v>
      </c>
      <c r="D359" s="30" t="s">
        <v>131</v>
      </c>
      <c r="E359" s="30" t="s">
        <v>131</v>
      </c>
      <c r="F359" s="30" t="s">
        <v>376</v>
      </c>
      <c r="G359" s="30" t="s">
        <v>131</v>
      </c>
    </row>
    <row r="360" spans="1:7" ht="15">
      <c r="A360" s="30" t="s">
        <v>930</v>
      </c>
      <c r="B360" s="30" t="s">
        <v>457</v>
      </c>
      <c r="C360" s="30" t="s">
        <v>460</v>
      </c>
      <c r="D360" s="30" t="s">
        <v>131</v>
      </c>
      <c r="E360" s="30" t="s">
        <v>131</v>
      </c>
      <c r="F360" s="30" t="s">
        <v>460</v>
      </c>
      <c r="G360" s="30" t="s">
        <v>131</v>
      </c>
    </row>
    <row r="361" spans="1:7" ht="15">
      <c r="A361" s="30" t="s">
        <v>931</v>
      </c>
      <c r="B361" s="30" t="s">
        <v>457</v>
      </c>
      <c r="C361" s="30" t="s">
        <v>461</v>
      </c>
      <c r="D361" s="30" t="s">
        <v>131</v>
      </c>
      <c r="E361" s="30" t="s">
        <v>131</v>
      </c>
      <c r="F361" s="30" t="s">
        <v>461</v>
      </c>
      <c r="G361" s="30" t="s">
        <v>131</v>
      </c>
    </row>
    <row r="362" spans="1:7" ht="15">
      <c r="A362" s="30" t="s">
        <v>932</v>
      </c>
      <c r="B362" s="30" t="s">
        <v>457</v>
      </c>
      <c r="C362" s="30" t="s">
        <v>462</v>
      </c>
      <c r="D362" s="30" t="s">
        <v>131</v>
      </c>
      <c r="E362" s="30" t="s">
        <v>131</v>
      </c>
      <c r="F362" s="30" t="s">
        <v>462</v>
      </c>
      <c r="G362" s="30" t="s">
        <v>131</v>
      </c>
    </row>
    <row r="363" spans="1:7" ht="15">
      <c r="A363" s="30" t="s">
        <v>933</v>
      </c>
      <c r="B363" s="30" t="s">
        <v>457</v>
      </c>
      <c r="C363" s="30" t="s">
        <v>463</v>
      </c>
      <c r="D363" s="30" t="s">
        <v>131</v>
      </c>
      <c r="E363" s="30" t="s">
        <v>131</v>
      </c>
      <c r="F363" s="30" t="s">
        <v>463</v>
      </c>
      <c r="G363" s="30" t="s">
        <v>131</v>
      </c>
    </row>
    <row r="364" spans="1:7" ht="15">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ht="15">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ht="15">
      <c r="A368" s="30" t="s">
        <v>938</v>
      </c>
      <c r="B368" s="30" t="s">
        <v>457</v>
      </c>
      <c r="C368" s="30" t="s">
        <v>431</v>
      </c>
      <c r="D368" s="30" t="s">
        <v>131</v>
      </c>
      <c r="E368" s="30" t="s">
        <v>131</v>
      </c>
      <c r="F368" s="30" t="s">
        <v>431</v>
      </c>
      <c r="G368" s="30" t="s">
        <v>131</v>
      </c>
    </row>
    <row r="369" spans="1:7" ht="15">
      <c r="A369" s="30" t="s">
        <v>939</v>
      </c>
      <c r="B369" s="30" t="s">
        <v>457</v>
      </c>
      <c r="C369" s="30" t="s">
        <v>468</v>
      </c>
      <c r="D369" s="30" t="s">
        <v>131</v>
      </c>
      <c r="E369" s="30" t="s">
        <v>131</v>
      </c>
      <c r="F369" s="30" t="s">
        <v>468</v>
      </c>
      <c r="G369" s="30" t="s">
        <v>131</v>
      </c>
    </row>
    <row r="370" spans="1:7" ht="15">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ht="15">
      <c r="A372" s="30" t="s">
        <v>942</v>
      </c>
      <c r="B372" s="30" t="s">
        <v>457</v>
      </c>
      <c r="C372" s="30" t="s">
        <v>471</v>
      </c>
      <c r="D372" s="30" t="s">
        <v>131</v>
      </c>
      <c r="E372" s="30" t="s">
        <v>131</v>
      </c>
      <c r="F372" s="30" t="s">
        <v>471</v>
      </c>
      <c r="G372" s="30" t="s">
        <v>131</v>
      </c>
    </row>
    <row r="373" spans="1:7" ht="15">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ht="15">
      <c r="A375" s="30" t="s">
        <v>945</v>
      </c>
      <c r="B375" s="30" t="s">
        <v>457</v>
      </c>
      <c r="C375" s="30" t="s">
        <v>474</v>
      </c>
      <c r="D375" s="30" t="s">
        <v>131</v>
      </c>
      <c r="E375" s="30" t="s">
        <v>131</v>
      </c>
      <c r="F375" s="30" t="s">
        <v>474</v>
      </c>
      <c r="G375" s="30" t="s">
        <v>131</v>
      </c>
    </row>
    <row r="376" spans="1:7" ht="15">
      <c r="A376" s="30" t="s">
        <v>946</v>
      </c>
      <c r="B376" s="30" t="s">
        <v>475</v>
      </c>
      <c r="C376" s="30" t="s">
        <v>476</v>
      </c>
      <c r="D376" s="30" t="s">
        <v>131</v>
      </c>
      <c r="E376" s="30" t="s">
        <v>131</v>
      </c>
      <c r="F376" s="30" t="s">
        <v>476</v>
      </c>
      <c r="G376" s="30" t="s">
        <v>131</v>
      </c>
    </row>
    <row r="377" spans="1:7" ht="15">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ht="15">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ht="30">
      <c r="A384" s="30" t="s">
        <v>954</v>
      </c>
      <c r="B384" s="30" t="s">
        <v>493</v>
      </c>
      <c r="C384" s="30" t="s">
        <v>495</v>
      </c>
      <c r="D384" s="30" t="s">
        <v>131</v>
      </c>
      <c r="E384" s="30" t="s">
        <v>131</v>
      </c>
      <c r="F384" s="30" t="s">
        <v>495</v>
      </c>
      <c r="G384" s="30" t="s">
        <v>131</v>
      </c>
    </row>
    <row r="385" spans="1:7" ht="30">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ht="30">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ht="15">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ht="15">
      <c r="A395" s="30" t="s">
        <v>965</v>
      </c>
      <c r="B395" s="30" t="s">
        <v>504</v>
      </c>
      <c r="C395" s="30" t="s">
        <v>508</v>
      </c>
      <c r="D395" s="30" t="s">
        <v>131</v>
      </c>
      <c r="E395" s="30" t="s">
        <v>131</v>
      </c>
      <c r="F395" s="30" t="s">
        <v>508</v>
      </c>
      <c r="G395" s="30" t="s">
        <v>131</v>
      </c>
    </row>
    <row r="396" spans="1:7" ht="15">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ht="15">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ht="15">
      <c r="A404" s="30" t="s">
        <v>974</v>
      </c>
      <c r="B404" s="30" t="s">
        <v>509</v>
      </c>
      <c r="C404" s="30" t="s">
        <v>519</v>
      </c>
      <c r="D404" s="30" t="s">
        <v>131</v>
      </c>
      <c r="E404" s="30" t="s">
        <v>131</v>
      </c>
      <c r="F404" s="30" t="s">
        <v>519</v>
      </c>
      <c r="G404" s="30" t="s">
        <v>131</v>
      </c>
    </row>
    <row r="405" spans="1:7" ht="15">
      <c r="A405" s="30" t="s">
        <v>975</v>
      </c>
      <c r="B405" s="30" t="s">
        <v>509</v>
      </c>
      <c r="C405" s="30" t="s">
        <v>520</v>
      </c>
      <c r="D405" s="30" t="s">
        <v>131</v>
      </c>
      <c r="E405" s="30" t="s">
        <v>131</v>
      </c>
      <c r="F405" s="30" t="s">
        <v>520</v>
      </c>
      <c r="G405" s="30" t="s">
        <v>131</v>
      </c>
    </row>
    <row r="406" spans="1:7" ht="15">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15">
      <c r="A51" s="38" t="s">
        <v>1186</v>
      </c>
      <c r="B51" s="43"/>
      <c r="C51" s="43"/>
    </row>
    <row r="52" spans="1:3" ht="270">
      <c r="A52" s="38" t="s">
        <v>1048</v>
      </c>
      <c r="B52" s="43" t="s">
        <v>1131</v>
      </c>
      <c r="C52" s="43" t="s">
        <v>1132</v>
      </c>
    </row>
    <row r="53" spans="1:3" ht="15">
      <c r="A53" s="38" t="s">
        <v>1049</v>
      </c>
      <c r="B53" s="43"/>
      <c r="C53" s="43"/>
    </row>
    <row r="54" spans="1:3" ht="15">
      <c r="A54" s="38" t="s">
        <v>1050</v>
      </c>
      <c r="B54" s="43"/>
      <c r="C54" s="43"/>
    </row>
    <row r="55" spans="1:3" ht="15">
      <c r="A55" s="38" t="s">
        <v>1051</v>
      </c>
      <c r="B55" s="43"/>
      <c r="C55" s="43"/>
    </row>
    <row r="56" spans="1:3" ht="135">
      <c r="A56" s="38" t="s">
        <v>1052</v>
      </c>
      <c r="B56" s="43" t="s">
        <v>1130</v>
      </c>
      <c r="C56" s="43" t="s">
        <v>1129</v>
      </c>
    </row>
    <row r="57" spans="1:3" ht="120">
      <c r="A57" s="38" t="s">
        <v>1053</v>
      </c>
      <c r="B57" s="43" t="s">
        <v>1128</v>
      </c>
      <c r="C57" s="43" t="s">
        <v>1127</v>
      </c>
    </row>
    <row r="58" spans="1:3" ht="120">
      <c r="A58" s="38" t="s">
        <v>1054</v>
      </c>
      <c r="B58" s="43" t="s">
        <v>1126</v>
      </c>
      <c r="C58" s="43" t="s">
        <v>1125</v>
      </c>
    </row>
    <row r="59" spans="1:3" ht="135">
      <c r="A59" s="38" t="s">
        <v>1055</v>
      </c>
      <c r="B59" s="43" t="s">
        <v>1124</v>
      </c>
      <c r="C59" s="43" t="s">
        <v>1123</v>
      </c>
    </row>
    <row r="60" spans="1:3" ht="60">
      <c r="A60" s="38" t="s">
        <v>1056</v>
      </c>
      <c r="B60" s="43" t="s">
        <v>1122</v>
      </c>
      <c r="C60" s="43" t="s">
        <v>1121</v>
      </c>
    </row>
    <row r="61" spans="1:3" ht="150">
      <c r="A61" s="38" t="s">
        <v>1057</v>
      </c>
      <c r="B61" s="43" t="s">
        <v>1119</v>
      </c>
      <c r="C61" s="43" t="s">
        <v>1120</v>
      </c>
    </row>
    <row r="62" spans="1:3" ht="165">
      <c r="A62" s="38" t="s">
        <v>1058</v>
      </c>
      <c r="B62" s="43" t="s">
        <v>1115</v>
      </c>
      <c r="C62" s="43" t="s">
        <v>1116</v>
      </c>
    </row>
    <row r="63" spans="1:3" ht="90">
      <c r="A63" s="38" t="s">
        <v>1059</v>
      </c>
      <c r="B63" s="43" t="s">
        <v>1118</v>
      </c>
      <c r="C63" s="43" t="s">
        <v>1117</v>
      </c>
    </row>
    <row r="64" spans="1:3" ht="15">
      <c r="A64" s="38" t="s">
        <v>1093</v>
      </c>
      <c r="B64" s="43"/>
      <c r="C64" s="43"/>
    </row>
    <row r="65" spans="1:3" ht="105">
      <c r="A65" s="38" t="s">
        <v>1060</v>
      </c>
      <c r="B65" s="43" t="s">
        <v>1113</v>
      </c>
      <c r="C65" s="43" t="s">
        <v>1114</v>
      </c>
    </row>
    <row r="66" spans="1:3" ht="150">
      <c r="A66" s="38" t="s">
        <v>1016</v>
      </c>
      <c r="B66" s="44" t="s">
        <v>1111</v>
      </c>
      <c r="C66" s="43" t="s">
        <v>1112</v>
      </c>
    </row>
    <row r="67" spans="1:3" ht="15">
      <c r="A67" s="38" t="s">
        <v>1061</v>
      </c>
      <c r="B67" s="43"/>
      <c r="C67" s="43"/>
    </row>
    <row r="68" spans="1:3" ht="15">
      <c r="A68" s="38" t="s">
        <v>1062</v>
      </c>
      <c r="B68" s="43"/>
      <c r="C68" s="43"/>
    </row>
    <row r="69" spans="1:3" ht="15">
      <c r="A69" s="38" t="s">
        <v>1063</v>
      </c>
      <c r="B69" s="43"/>
      <c r="C69" s="43"/>
    </row>
    <row r="70" spans="1:3" ht="15">
      <c r="A70" s="38" t="s">
        <v>1064</v>
      </c>
      <c r="B70" s="43"/>
      <c r="C70" s="43"/>
    </row>
    <row r="71" spans="1:3" ht="180">
      <c r="A71" s="38" t="s">
        <v>1065</v>
      </c>
      <c r="B71" s="43" t="s">
        <v>1105</v>
      </c>
      <c r="C71" s="43" t="s">
        <v>1106</v>
      </c>
    </row>
    <row r="72" spans="1:3" ht="180">
      <c r="A72" s="38" t="s">
        <v>1066</v>
      </c>
      <c r="B72" s="43" t="s">
        <v>1107</v>
      </c>
      <c r="C72" s="43" t="s">
        <v>1108</v>
      </c>
    </row>
    <row r="73" spans="1:3" ht="210">
      <c r="A73" s="38" t="s">
        <v>1067</v>
      </c>
      <c r="B73" s="43" t="s">
        <v>1109</v>
      </c>
      <c r="C73" s="43" t="s">
        <v>1110</v>
      </c>
    </row>
    <row r="74" spans="1:3" ht="15">
      <c r="A74" s="38" t="s">
        <v>1068</v>
      </c>
      <c r="B74" s="43"/>
      <c r="C74" s="43"/>
    </row>
    <row r="75" spans="1:3" ht="15">
      <c r="A75" s="38" t="s">
        <v>1069</v>
      </c>
      <c r="B75" s="43"/>
      <c r="C75" s="43"/>
    </row>
    <row r="76" spans="1:3" ht="240">
      <c r="A76" s="38" t="s">
        <v>1070</v>
      </c>
      <c r="B76" s="43" t="s">
        <v>1101</v>
      </c>
      <c r="C76" s="43" t="s">
        <v>1102</v>
      </c>
    </row>
    <row r="77" spans="1:3" ht="225">
      <c r="A77" s="38" t="s">
        <v>1071</v>
      </c>
      <c r="B77" s="43" t="s">
        <v>1104</v>
      </c>
      <c r="C77" s="43" t="s">
        <v>1103</v>
      </c>
    </row>
    <row r="78" spans="1:3" ht="15">
      <c r="A78" s="38" t="s">
        <v>1072</v>
      </c>
      <c r="B78" s="43"/>
      <c r="C78" s="43"/>
    </row>
    <row r="79" spans="1:3" ht="15">
      <c r="A79" s="38" t="s">
        <v>1073</v>
      </c>
      <c r="B79" s="43"/>
      <c r="C79" s="43"/>
    </row>
    <row r="80" spans="1:3" ht="15">
      <c r="A80" s="38" t="s">
        <v>1074</v>
      </c>
      <c r="B80" s="43"/>
      <c r="C80" s="43"/>
    </row>
    <row r="81" spans="1:3" ht="105">
      <c r="A81" s="38" t="s">
        <v>1075</v>
      </c>
      <c r="B81" s="44" t="s">
        <v>1099</v>
      </c>
      <c r="C81" s="43" t="s">
        <v>1100</v>
      </c>
    </row>
    <row r="82" spans="1:3" ht="90">
      <c r="A82" s="40" t="s">
        <v>1076</v>
      </c>
      <c r="B82" s="43" t="s">
        <v>1097</v>
      </c>
      <c r="C82" s="43"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2017-05-22T19:54:07Z</dcterms:modified>
  <cp:category/>
  <cp:version/>
  <cp:contentType/>
  <cp:contentStatus/>
</cp:coreProperties>
</file>