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DIR. SERV. ACUE Y ALCT Z5" sheetId="1" r:id="rId1"/>
    <sheet name="Hoja1" sheetId="2" r:id="rId2"/>
    <sheet name="Hoja2" sheetId="3" r:id="rId3"/>
  </sheets>
  <externalReferences>
    <externalReference r:id="rId6"/>
    <externalReference r:id="rId7"/>
    <externalReference r:id="rId8"/>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<sst xmlns="http://schemas.openxmlformats.org/spreadsheetml/2006/main" count="3538" uniqueCount="1225">
  <si>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</si>
  <si>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</si>
  <si>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</si>
  <si>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</si>
  <si>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</si>
  <si>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</si>
  <si>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</si>
  <si>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</si>
  <si>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</si>
  <si>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</si>
  <si>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</si>
  <si>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</si>
  <si>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</si>
  <si>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</si>
  <si>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</si>
  <si>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</si>
  <si>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</si>
  <si>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</si>
  <si>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</si>
  <si>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</si>
  <si>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</si>
  <si>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</si>
  <si>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</si>
  <si>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</si>
  <si>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</si>
  <si>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</si>
  <si>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</si>
  <si>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</si>
  <si>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</si>
  <si>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</si>
  <si>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</si>
  <si>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</si>
  <si>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</si>
  <si>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</si>
  <si>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</si>
  <si>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</si>
  <si>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</si>
  <si>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</si>
  <si>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</si>
  <si>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</si>
  <si>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</si>
  <si>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</si>
  <si>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</si>
  <si>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</si>
  <si>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</si>
  <si>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</si>
  <si>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</si>
  <si>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</si>
  <si>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</si>
  <si>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</si>
  <si>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</si>
  <si>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</si>
  <si>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</si>
  <si>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</si>
  <si>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</si>
  <si>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</si>
  <si>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</si>
  <si>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</si>
  <si>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</si>
  <si>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</si>
  <si>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</si>
  <si>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</si>
  <si>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</si>
  <si>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</si>
  <si>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</si>
  <si>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</si>
  <si>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</si>
  <si>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</si>
  <si>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</si>
  <si>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</si>
  <si>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</si>
  <si>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</si>
  <si>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</si>
  <si>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</si>
  <si>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</si>
  <si>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</si>
  <si>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</si>
  <si>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</si>
  <si>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</si>
  <si>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</si>
  <si>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</si>
  <si>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</si>
  <si>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</si>
  <si>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</si>
  <si>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</si>
  <si>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</si>
  <si>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</si>
  <si>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</si>
  <si>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</si>
  <si>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</si>
  <si>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</si>
  <si>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</si>
  <si>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</si>
  <si>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</si>
  <si>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</si>
  <si>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</si>
  <si>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</si>
  <si>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</si>
  <si>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</si>
  <si>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</si>
  <si>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</si>
  <si>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</si>
  <si>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</si>
  <si>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</si>
  <si>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</si>
  <si>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</si>
  <si>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</si>
  <si>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</si>
  <si>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</si>
  <si>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</si>
  <si>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</si>
  <si>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</si>
  <si>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</si>
  <si>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</si>
  <si>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</si>
  <si>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</si>
  <si>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</si>
  <si>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</si>
  <si>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</si>
  <si>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</si>
  <si>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</si>
  <si>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</si>
  <si>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</si>
  <si>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</si>
  <si>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</si>
  <si>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</si>
  <si>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</si>
  <si>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</si>
  <si>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</si>
  <si>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</si>
  <si>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</si>
  <si>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</si>
  <si>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</si>
  <si>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</si>
  <si>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</si>
  <si>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</si>
  <si>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</si>
  <si>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</si>
  <si>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</si>
  <si>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</si>
  <si>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</si>
  <si>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</si>
  <si>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</si>
  <si>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</si>
  <si>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</si>
  <si>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</si>
  <si>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</si>
  <si>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</si>
  <si>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</si>
  <si>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</si>
  <si>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</si>
  <si>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</si>
  <si>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</si>
  <si>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</si>
  <si>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</si>
  <si>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</si>
  <si>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</si>
  <si>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</si>
  <si>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</si>
  <si>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</si>
  <si>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</si>
  <si>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</si>
  <si>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</si>
  <si>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</si>
  <si>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</si>
  <si>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</si>
  <si>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</si>
  <si>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</si>
  <si>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</si>
  <si>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</si>
  <si>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</si>
  <si>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</si>
  <si>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</si>
  <si>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</si>
  <si>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</si>
  <si>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</si>
  <si>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</si>
  <si>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</si>
  <si>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</si>
  <si>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</si>
  <si>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</si>
  <si>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</si>
  <si>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</si>
  <si>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</si>
  <si>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</si>
  <si>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</si>
  <si>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</si>
  <si>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</si>
  <si>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</si>
  <si>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</si>
  <si>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</si>
  <si>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</si>
  <si>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</si>
  <si>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</si>
  <si>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</si>
  <si>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</si>
  <si>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</si>
  <si>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</si>
  <si>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</si>
  <si>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</si>
  <si>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</si>
  <si>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</si>
  <si>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</si>
  <si>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</si>
  <si>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</si>
  <si>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</si>
  <si>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</si>
  <si>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</si>
  <si>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</si>
  <si>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</si>
  <si>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</si>
  <si>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</si>
  <si>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</si>
  <si>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</si>
  <si>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</si>
  <si>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</si>
  <si>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</si>
  <si>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</si>
  <si>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</si>
  <si>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</si>
  <si>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</si>
  <si>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</si>
  <si>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</si>
  <si>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</si>
  <si>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</si>
  <si>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</si>
  <si>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</si>
  <si>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</si>
  <si>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</si>
  <si>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</si>
  <si>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</si>
  <si>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</si>
  <si>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</si>
  <si>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</si>
  <si>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</si>
  <si>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</si>
  <si>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</si>
  <si>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</si>
  <si>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</si>
  <si>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</si>
  <si>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</si>
  <si>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</si>
  <si>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</si>
  <si>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</si>
  <si>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</si>
  <si>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</si>
  <si>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</si>
  <si>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</si>
  <si>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</si>
  <si>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</si>
  <si>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</si>
  <si>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</si>
  <si>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</si>
  <si>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</si>
  <si>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</si>
  <si>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</si>
  <si>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</si>
  <si>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</si>
  <si>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</si>
  <si>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</si>
  <si>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</si>
  <si>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</si>
  <si>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</si>
  <si>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</si>
  <si>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</si>
  <si>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</si>
  <si>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</si>
  <si>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</si>
  <si>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</si>
  <si>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</si>
  <si>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</si>
  <si>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</si>
  <si>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</si>
  <si>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</si>
  <si>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</si>
  <si>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</si>
  <si>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</si>
  <si>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</si>
  <si>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</si>
  <si>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</si>
  <si>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</si>
  <si>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</si>
  <si>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</si>
  <si>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</si>
  <si>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</si>
  <si>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</si>
  <si>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</si>
  <si>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</si>
  <si>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</si>
  <si>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</si>
  <si>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</si>
  <si>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</si>
  <si>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</si>
  <si>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</si>
  <si>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</si>
  <si>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</si>
  <si>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</si>
  <si>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</si>
  <si>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</si>
  <si>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</si>
  <si>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</si>
  <si>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</si>
  <si>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</si>
  <si>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</si>
  <si>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</si>
  <si>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</si>
  <si>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</si>
  <si>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</si>
  <si>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</si>
  <si>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</si>
  <si>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</si>
  <si>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</si>
  <si>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</si>
  <si>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</si>
  <si>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</si>
  <si>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</si>
  <si>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</si>
  <si>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</si>
  <si>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</si>
  <si>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</si>
  <si>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</si>
  <si>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</si>
  <si>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</si>
  <si>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</si>
  <si>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</si>
  <si>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</si>
  <si>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</si>
  <si>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</si>
  <si>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</si>
  <si>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</si>
  <si>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</si>
  <si>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</si>
  <si>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</si>
  <si>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</si>
  <si>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</si>
  <si>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</si>
  <si>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</si>
  <si>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</si>
  <si>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</si>
  <si>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</si>
  <si>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</si>
  <si>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</si>
  <si>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</si>
  <si>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</si>
  <si>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</si>
  <si>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</si>
  <si>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</si>
  <si>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</si>
  <si>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</si>
  <si>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</si>
  <si>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</si>
  <si>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</si>
  <si>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</si>
  <si>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</si>
  <si>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</si>
  <si>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</si>
  <si>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</si>
  <si>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</si>
  <si>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</si>
  <si>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</si>
  <si>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</si>
  <si>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</si>
  <si>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</si>
  <si>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</si>
  <si>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</si>
  <si>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</si>
  <si>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</si>
  <si>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</si>
  <si>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</si>
  <si>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</si>
  <si>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</si>
  <si>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</si>
  <si>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</si>
  <si>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</si>
  <si>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</si>
  <si>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</si>
  <si>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</si>
  <si>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</si>
  <si>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</si>
  <si>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</si>
  <si>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</si>
  <si>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</si>
  <si>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</si>
  <si>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</si>
  <si>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</si>
  <si>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</si>
  <si>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</si>
  <si>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</si>
  <si>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</si>
  <si>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</si>
  <si>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</si>
  <si>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</si>
  <si>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</si>
  <si>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</si>
  <si>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</si>
  <si>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</si>
  <si>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</si>
  <si>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</si>
  <si>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</si>
  <si>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</si>
  <si>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</si>
  <si>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</si>
  <si>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</si>
  <si>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</si>
  <si>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</si>
  <si>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</si>
  <si>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</si>
  <si>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</si>
  <si>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</si>
  <si>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</si>
  <si>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</si>
  <si>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</si>
  <si>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</si>
  <si>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</si>
  <si>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</si>
  <si>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</si>
  <si>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</si>
  <si>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</si>
  <si>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</si>
  <si>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</si>
  <si>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</si>
  <si>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</si>
  <si>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</si>
  <si>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</si>
  <si>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</si>
  <si>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</si>
  <si>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</si>
  <si>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</si>
  <si>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</si>
  <si>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</si>
  <si>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</si>
  <si>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</si>
  <si>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</si>
  <si>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</si>
  <si>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</si>
  <si>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</si>
  <si>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</si>
  <si>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</si>
  <si>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</si>
  <si>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</si>
  <si>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</si>
  <si>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</si>
  <si>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</si>
  <si>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</si>
  <si>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</si>
  <si>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</si>
  <si>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</si>
  <si>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</si>
  <si>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</si>
  <si>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</si>
  <si>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</si>
  <si>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</si>
  <si>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</si>
  <si>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</si>
  <si>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</si>
  <si>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</si>
  <si>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</si>
  <si>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</si>
  <si>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</si>
  <si>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</si>
  <si>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</si>
  <si>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</si>
  <si>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</si>
  <si>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</si>
  <si>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</si>
  <si>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</si>
  <si>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</si>
  <si>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</si>
  <si>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</si>
  <si>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</si>
  <si>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</si>
  <si>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</si>
  <si>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</si>
  <si>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</si>
  <si>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</si>
  <si>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</si>
  <si>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</si>
  <si>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</si>
  <si>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</si>
  <si>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</si>
  <si>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</si>
  <si>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</si>
  <si>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</si>
  <si>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</si>
  <si>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</si>
  <si>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</si>
  <si>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</si>
  <si>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</si>
  <si>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</si>
  <si>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</si>
  <si>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</si>
  <si>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</si>
  <si>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</si>
  <si>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</si>
  <si>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</si>
  <si>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</si>
  <si>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</si>
  <si>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</si>
  <si>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</si>
  <si>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</si>
  <si>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</si>
  <si>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</si>
  <si>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</si>
  <si>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</si>
  <si>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</si>
  <si>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</si>
  <si>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</si>
  <si>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</si>
  <si>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</si>
  <si>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</si>
  <si>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</si>
  <si>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</si>
  <si>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</si>
  <si>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</si>
  <si>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</si>
  <si>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</si>
  <si>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</si>
  <si>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</si>
  <si>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</si>
  <si>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</si>
  <si>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</si>
  <si>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</si>
  <si>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</si>
  <si>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</si>
  <si>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</si>
  <si>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</si>
  <si>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</si>
  <si>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</si>
  <si>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</si>
  <si>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</si>
  <si>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</si>
  <si>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</si>
  <si>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</si>
  <si>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</si>
  <si>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</si>
  <si>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</si>
  <si>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</si>
  <si>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</si>
  <si>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</si>
  <si>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</si>
  <si>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</si>
  <si>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</si>
  <si>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</si>
  <si>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</si>
  <si>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</si>
  <si>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</si>
  <si>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</si>
  <si>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</si>
  <si>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</si>
  <si>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</si>
  <si>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</si>
  <si>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</si>
  <si>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</si>
  <si>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</si>
  <si>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</si>
  <si>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</si>
  <si>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</si>
  <si>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</si>
  <si>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</si>
  <si>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</si>
  <si>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</si>
  <si>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</si>
  <si>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</si>
  <si>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</si>
  <si>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</si>
  <si>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</si>
  <si>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</si>
  <si>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</si>
  <si>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</si>
  <si>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</si>
  <si>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</si>
  <si>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</si>
  <si>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</si>
  <si>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</si>
  <si>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</si>
  <si>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</si>
  <si>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</si>
  <si>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</si>
  <si>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</si>
  <si>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</si>
  <si>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</si>
  <si>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</si>
  <si>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</si>
  <si>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</si>
  <si>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</si>
  <si>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</si>
  <si>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</si>
  <si>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</si>
  <si>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</si>
  <si>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</si>
  <si>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</si>
  <si>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</si>
  <si>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</si>
  <si>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</si>
  <si>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</si>
  <si>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</si>
  <si>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</si>
  <si>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</si>
  <si>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</si>
  <si>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</si>
  <si>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</si>
  <si>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</si>
  <si>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</si>
  <si>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</si>
  <si>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</si>
  <si>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</si>
  <si>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</si>
  <si>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</si>
  <si>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</si>
  <si>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</si>
  <si>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</si>
  <si>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</si>
  <si>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</si>
  <si>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</si>
  <si>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</si>
  <si>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</si>
  <si>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</si>
  <si>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</si>
  <si>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</si>
  <si>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</si>
  <si>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</si>
  <si>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</si>
  <si>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</si>
  <si>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</si>
  <si>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</si>
  <si>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</si>
  <si>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</si>
  <si>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</si>
  <si>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</si>
  <si>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</si>
  <si>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</si>
  <si>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</si>
  <si>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</si>
  <si>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</si>
  <si>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</si>
  <si>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</si>
  <si>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</si>
  <si>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</si>
  <si>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</si>
  <si>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</si>
  <si>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</si>
  <si>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</si>
  <si>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</si>
  <si>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</si>
  <si>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</si>
  <si>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</si>
  <si>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</si>
  <si>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</si>
  <si>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</si>
  <si>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</si>
  <si>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</si>
  <si>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</si>
  <si>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</si>
  <si>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</si>
  <si>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</si>
  <si>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</si>
  <si>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</si>
  <si>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</si>
  <si>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</si>
  <si>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</si>
  <si>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</si>
  <si>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</si>
  <si>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</si>
  <si>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</si>
  <si>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</si>
  <si>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</si>
  <si>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</si>
  <si>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</si>
  <si>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</si>
  <si>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</si>
  <si>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</si>
  <si>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</si>
  <si>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</si>
  <si>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</si>
  <si>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</si>
  <si>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</si>
  <si>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</si>
  <si>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</si>
  <si>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</si>
  <si>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</si>
  <si>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</si>
  <si>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</si>
  <si>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</si>
  <si>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</si>
  <si>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</si>
  <si>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</si>
  <si>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</si>
  <si>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</si>
  <si>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</si>
  <si>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</si>
  <si>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</si>
  <si>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</si>
  <si>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</si>
  <si>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</si>
  <si>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</si>
  <si>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</si>
  <si>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</si>
  <si>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</si>
  <si>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</si>
  <si>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</si>
  <si>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</si>
  <si>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</si>
  <si>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</si>
  <si>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</si>
  <si>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</si>
  <si>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</si>
  <si>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</si>
  <si>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</si>
  <si>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</si>
  <si>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</si>
  <si>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</si>
  <si>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</si>
  <si>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</si>
  <si>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</si>
  <si>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</si>
  <si>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</si>
  <si>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</si>
  <si>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</si>
  <si>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</si>
  <si>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</si>
  <si>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</si>
  <si>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</si>
  <si>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</si>
  <si>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</si>
  <si>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</si>
  <si>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</si>
  <si>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</si>
  <si>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</si>
  <si>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</si>
  <si>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</si>
  <si>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</si>
  <si>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</si>
  <si>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</si>
  <si>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</si>
  <si>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</si>
  <si>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</si>
  <si>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</si>
  <si>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</si>
  <si>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</si>
  <si>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</si>
  <si>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</si>
  <si>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</si>
  <si>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</si>
  <si>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</si>
  <si>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</si>
  <si>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</si>
  <si>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</si>
  <si>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</si>
  <si>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</si>
  <si>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</si>
  <si>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</si>
  <si>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</si>
  <si>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</si>
  <si>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</si>
  <si>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</si>
  <si>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</si>
  <si>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</si>
  <si>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</si>
  <si>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</si>
  <si>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</si>
  <si>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</si>
  <si>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</si>
  <si>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</si>
  <si>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</si>
  <si>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</si>
  <si>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</si>
  <si>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</si>
  <si>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</si>
  <si>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</si>
  <si>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</si>
  <si>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</si>
  <si>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</si>
  <si>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</si>
  <si>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</si>
  <si>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</si>
  <si>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</si>
  <si>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</si>
  <si>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</si>
  <si>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</si>
  <si>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</si>
  <si>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</si>
  <si>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</si>
  <si>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</si>
  <si>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</si>
  <si>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</si>
  <si>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</si>
  <si>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</si>
  <si>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</si>
  <si>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</si>
  <si>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</si>
  <si>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</si>
  <si>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</si>
  <si>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</si>
  <si>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</si>
  <si>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</si>
  <si>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</si>
  <si>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</si>
  <si>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</si>
  <si>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</si>
  <si>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</si>
  <si>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</si>
  <si>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</si>
  <si>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</si>
  <si>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</si>
  <si>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</si>
  <si>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</si>
  <si>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</si>
  <si>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</si>
  <si>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</si>
  <si>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</si>
  <si>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</si>
  <si>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</si>
  <si>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</si>
  <si>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</si>
  <si>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</si>
  <si>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</si>
  <si>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</si>
  <si>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</si>
  <si>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</si>
  <si>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</si>
  <si>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</si>
  <si>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</si>
  <si>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</si>
  <si>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</si>
  <si>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</si>
  <si>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</si>
  <si>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</si>
  <si>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</si>
  <si>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</si>
  <si>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</si>
  <si>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</si>
  <si>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</si>
  <si>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</si>
  <si>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</si>
  <si>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</si>
  <si>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</si>
  <si>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</si>
  <si>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</si>
  <si>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</si>
  <si>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</si>
  <si>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</si>
  <si>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</si>
  <si>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</si>
  <si>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</si>
  <si>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</si>
  <si>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</si>
  <si>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</si>
  <si>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</si>
  <si>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</si>
  <si>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</si>
  <si>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</si>
  <si>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</si>
  <si>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</si>
  <si>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</si>
  <si>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</si>
  <si>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</si>
  <si>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</si>
  <si>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</si>
  <si>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</si>
  <si>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</si>
  <si>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</si>
  <si>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</si>
  <si>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</si>
  <si>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</si>
  <si>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</si>
  <si>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</si>
  <si>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</si>
  <si>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</si>
  <si>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</si>
  <si>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</si>
  <si>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</si>
  <si>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</si>
  <si>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</si>
  <si>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</si>
  <si>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</si>
  <si>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</si>
  <si>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</si>
  <si>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</si>
  <si>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</si>
  <si>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</si>
  <si>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</si>
  <si>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</si>
  <si>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</si>
  <si>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</si>
  <si>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</si>
  <si>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</si>
  <si>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</si>
  <si>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</si>
  <si>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</si>
  <si>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</si>
  <si>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</si>
  <si>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</si>
  <si>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</si>
  <si>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</si>
  <si>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</si>
  <si>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</si>
  <si>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</si>
  <si>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</si>
  <si>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</si>
  <si>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</si>
  <si>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</si>
  <si>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</si>
  <si>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</si>
  <si>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</si>
  <si>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</si>
  <si>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</si>
  <si>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</si>
  <si>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</si>
  <si>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</si>
  <si>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</si>
  <si>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</si>
  <si>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</si>
  <si>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</si>
  <si>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</si>
  <si>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</si>
  <si>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</si>
  <si>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</si>
  <si>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</si>
  <si>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</si>
  <si>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</si>
  <si>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</si>
  <si>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</si>
  <si>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</si>
  <si>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</si>
  <si>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</si>
  <si>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</si>
  <si>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</si>
  <si>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</si>
  <si>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</si>
  <si>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</si>
  <si>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</si>
  <si>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</si>
  <si>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</si>
  <si>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</si>
  <si>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</si>
  <si>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</si>
  <si>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</si>
  <si>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</si>
  <si>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</si>
  <si>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</si>
  <si>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</si>
  <si>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</si>
  <si>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</si>
  <si>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</si>
  <si>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</si>
  <si>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</si>
  <si>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</si>
  <si>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</si>
  <si>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</si>
  <si>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</si>
  <si>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</si>
  <si>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</si>
  <si>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</si>
  <si>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</si>
  <si>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</si>
  <si>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</si>
  <si>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</si>
  <si>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</si>
  <si>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</si>
  <si>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</si>
  <si>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</si>
  <si>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</si>
  <si>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</si>
  <si>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</si>
  <si>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</si>
  <si>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</si>
  <si>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</si>
  <si>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</si>
  <si>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</si>
  <si>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</si>
  <si>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</si>
  <si>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</si>
  <si>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</si>
  <si>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</si>
  <si>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</si>
  <si>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</si>
  <si>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</si>
  <si>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</si>
  <si>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</si>
  <si>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</si>
  <si>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</si>
  <si>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</si>
  <si>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</si>
  <si>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</si>
  <si>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</si>
  <si>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</si>
  <si>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</si>
  <si>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</si>
  <si>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</si>
  <si>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</si>
  <si>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</si>
  <si>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</si>
  <si>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</si>
  <si>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</si>
  <si>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</si>
  <si>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</si>
  <si>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</si>
  <si>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</si>
  <si>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</si>
  <si>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</si>
  <si>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</si>
  <si>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</si>
  <si>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</si>
  <si>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</si>
  <si>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</si>
  <si>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</si>
  <si>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</si>
  <si>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</si>
  <si>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</si>
  <si>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</si>
  <si>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</si>
  <si>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</si>
  <si>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</si>
  <si>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</si>
  <si>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</si>
  <si>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</si>
  <si>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</si>
  <si>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</si>
  <si>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</si>
  <si>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</si>
  <si>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</si>
  <si>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</si>
  <si>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</si>
  <si>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</si>
  <si>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</si>
  <si>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</si>
  <si>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</si>
  <si>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</si>
  <si>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</si>
  <si>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</si>
  <si>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</si>
  <si>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</si>
  <si>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</si>
  <si>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</si>
  <si>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</si>
  <si>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</si>
  <si>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</si>
  <si>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</si>
  <si>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</si>
  <si>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</si>
  <si>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</si>
  <si>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</si>
  <si>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</si>
  <si>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</si>
  <si>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</si>
  <si>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</si>
  <si>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</si>
  <si>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</si>
  <si>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</si>
  <si>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</si>
  <si>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</si>
  <si>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</si>
  <si>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</si>
  <si>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</si>
  <si>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</si>
  <si>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</si>
  <si>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</si>
  <si>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</si>
  <si>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</si>
  <si>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</si>
  <si>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</si>
  <si>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</si>
  <si>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</si>
  <si>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</si>
  <si>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</si>
  <si>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</si>
  <si>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</si>
  <si>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</si>
  <si>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</si>
  <si>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</si>
  <si>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</si>
  <si>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</si>
  <si>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</si>
  <si>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</si>
  <si>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</si>
  <si>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</si>
  <si>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</si>
  <si>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</si>
  <si>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</si>
  <si>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</si>
  <si>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</si>
  <si>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</si>
  <si>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</si>
  <si>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</si>
  <si>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</si>
  <si>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</si>
  <si>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</si>
  <si>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</si>
  <si>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</si>
  <si>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</si>
  <si>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</si>
  <si>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</si>
  <si>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</si>
  <si>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</si>
  <si>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</si>
  <si>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</si>
  <si>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</si>
  <si>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</si>
  <si>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</si>
  <si>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</si>
  <si>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</si>
  <si>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</si>
  <si>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</si>
  <si>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</si>
  <si>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</si>
  <si>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</si>
  <si>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</si>
  <si>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</si>
  <si>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</si>
  <si>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</si>
  <si>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</si>
  <si>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</si>
  <si>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</si>
  <si>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</si>
  <si>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</si>
  <si>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</si>
  <si>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</si>
  <si>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</si>
  <si>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</si>
  <si>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</si>
  <si>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</si>
  <si>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</si>
  <si>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</si>
  <si>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</si>
  <si>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</si>
  <si>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</si>
  <si>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</si>
  <si>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</si>
  <si>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</si>
  <si>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</si>
  <si>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</si>
  <si>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</si>
  <si>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</si>
  <si>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</si>
  <si>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</si>
  <si>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</si>
  <si>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</si>
  <si>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</si>
  <si>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</si>
  <si>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</si>
  <si>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</si>
  <si>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</si>
  <si>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</si>
  <si>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</si>
  <si>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</si>
  <si>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</si>
  <si>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</si>
  <si>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</si>
  <si>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</si>
  <si>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</si>
  <si>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</si>
  <si>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</si>
  <si>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</si>
  <si>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</si>
  <si>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</si>
  <si>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</si>
  <si>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</si>
  <si>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</si>
  <si>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</si>
  <si>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</si>
  <si>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</si>
  <si>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</si>
  <si>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</si>
  <si>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</si>
  <si>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</si>
  <si>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</si>
  <si>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</si>
  <si>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</si>
  <si>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</si>
  <si>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</si>
  <si>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</si>
  <si>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</si>
  <si>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</si>
  <si>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</si>
  <si>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</si>
  <si>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</si>
  <si>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</si>
  <si>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</si>
  <si>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</si>
  <si>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</si>
  <si>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</si>
  <si>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</si>
  <si>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</si>
  <si>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</si>
  <si>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</si>
  <si>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</si>
  <si>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</si>
  <si>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</si>
  <si>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</si>
  <si>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</si>
  <si>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</si>
  <si>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</si>
  <si>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</si>
  <si>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coordinar la prestacion del servixio de acueducto y alcantarillado con el fin de lograr los onjetivos y metas institucionales relacionadas con la satisfaccion de los clientes.</t>
  </si>
  <si>
    <t>1. dirigir las actividades de mantenimiento y operación de los sistemas de redes secundarias y locales de acueducto y alcantarillado 2. designar las interventorias de los contratos, proyectos y supervision de obras para hacer el seguimiento del gestor de la zona 3.diseñar los planes de mantenimiento y operacion de avcueducto y alcantarillado 4. operar y mantener la sectorizacion hidraulica de l zona 5. planear el presupuesto anual de gastos e inversiones en la direccion 6. identificar y evaluar las necesidades de servicios compartidos con el fin de solicitar oportunamente servicios e insumos 7. presentar informes sobre la gestion administrativa de la direccion a su cargo 8. realizar reuniones periodicas con el personal para hacer un seguimiento a las labores administrativas de la direccion de acueducto y alcantarillado e la zona 9. controlar lor recursos asignados a la direccion para planear la adecuada disposicion y uso de los mismos 10. las demas que les sean asignadas por el superior inmediato de acuerdo con la naturaleza del cargo.</t>
  </si>
  <si>
    <t>SI</t>
  </si>
  <si>
    <t>Campañas de aseo de manos cumpliendo protocolos de una adecuada limpieza y desinfección de manera constante.</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</si>
  <si>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</si>
  <si>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</si>
  <si>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</si>
  <si>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</si>
  <si>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</si>
  <si>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</si>
  <si>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</si>
  <si>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Ubicación de equipos portátiles de extinción de incendios cerca al área que garanticen una oportuna atención ante un evento por fuego incipiente.</t>
  </si>
  <si>
    <t>Inspeccionar todos los elementos de emergencia para la atención de la contingencia</t>
  </si>
  <si>
    <t>NOMBRE CENTRO DE TRABAJO Y/O PROCESO: DIRECCIÓN SERVICIO ACUEDUCTO Y ALCANTARILLADO ZONA 5</t>
  </si>
  <si>
    <t>CENTRO DE TRABAJO Y/O PROCESO: GERENCIA ZONA 5</t>
  </si>
  <si>
    <t>DIRECCIÓN SERVICIO ACUEDUCTO Y ALCANTARILLADO ZONA 5</t>
  </si>
  <si>
    <t>ECO</t>
  </si>
  <si>
    <t>Se  recomienda  realizar  mantenimiento  preventivo a  los  centros de computo,Ajustar  puestos de  trabajo de  acuerdo con los  requerimientos  minimos estandarizados.</t>
  </si>
  <si>
    <t>inspeccionar todos los elementos de emergencia para la atención de la contingencia</t>
  </si>
  <si>
    <t>Coordinar y liderar los diferentes procesos contractuales y proyectos de redes de infraestructura de acueducto y alcantarillado, con el objetivo de certificar las obras de desarrolladas por la empresa y entidades del sector que intervienen en los convenios interadministrativos con el objetivo de desarrollar proyectos que hagan viable la gestión de la empresa y la satisfacción de las necesidades de los usuarios externos e internos.</t>
  </si>
  <si>
    <t xml:space="preserve">Coordinar y supervisar las obras de acueducto y alcantarillado programadas y ejecutadas por el instituto del desarrollo urbano. Asistir periódicamente al comité operativo de obras de infraestructura de servicio publico del distrito capital y de las empresas de servicios públicos. Coordinar conjuntamente con el departamento administrativo del medio ambiente, los requerimientos ambientales de los proyectos de área respectiva. Revisar y validar los planes record de obra , diseños, actas de recibo y cruces de cuentas de las obras realizadas por la empresa y el instituto de desarrollo urbano por causa de daños a la infraestructura de la misma. Revisar y aprobar programaciones de solicitudes de cierres de servicio para cumplir con las políticas de atención. Atender los requerimientos relacionados con los contratos de terceros y entidades del distrito. Coordinar las actividades técnicas y administrativas relacionadas con las redes del acueducto y alcantarillado en los proyectos que adelanta por el instituto de desarrollo urbano , Realizar el seguimiento a los planes de manejo de transito (PMT) licencias de excavación y otros requeridos para intervenciones en espacio publico. </t>
  </si>
  <si>
    <t>Garantizar Ia veracidad y oportunidad de Ia informacion tecnica y los diseños necesarios en el desarrollo de los proyectos de inversion, dando cumplimiento a los objetivos del area.</t>
  </si>
  <si>
    <t xml:space="preserve">1.  Efectuar la revision de los records de acueducto o alcantarillado y diseno de empates e investigar Ia informacion necesaria, pare efectuar el diseño de Ia conexion de las nuevas redes a las existentes, 2.  Ejecutar las actividades necesarias que determinen la legalidad y cumplimiento de las  normas tecnicas de diseño y construccion exigidas por la Empresa. 3.  Fijar las especificaciones y datos tecnicos, para la elaboracion de los proyectos de red de   acueducto a alcantarillado y la definicion de rondas o areas de proteccion y cuerpos de agua. 4.  Responder por el envio de la informacion tecnica, cartografica y el catastro de usuarios, para mantener actualizado el sistema de informacion geografico unificado empresarial (SIGUE). 5.  Elaborar  reportes  y verificar Ia  documentation  de  daños,  avisos  y actividades  de mantenimiento correctivo y preventivo. 
</t>
  </si>
  <si>
    <t>Se  recomienda realizar  programa  preventivo  de  fumigacion, Implementar  el uso de  gel  antibacterial</t>
  </si>
  <si>
    <t>evitar que los gases y vapores producidos en los analisis no llegue a las oficnas y areas en las  que el personal no debe tener contacto de ningun tipo con estos agentes</t>
  </si>
  <si>
    <t>Implementar  programa de ergonomía que incluya posturas adecuadas en el puesto de trabajo,  ejercicios de distencionamiento y fortalecimiento muscular,Desarrollar charlas con especialistas en ergonomía, a fin de que enseñen a los trabajadores ejercicios y buenas practicas de higiene postural.</t>
  </si>
  <si>
    <t>Contar con el certificado, actualización y reentrenamiento para trabajo en alturas.</t>
  </si>
  <si>
    <t>Generar los reportes correspondientes para alimentar los indicadores y estadisticas del area,   y elaborar y mantener la documentacion relacionada con las actividades efectuadas por la misma.</t>
  </si>
  <si>
    <t xml:space="preserve">1.  Realizar visitas tecnicas, de acuerdo a los lineamientos fijados por el superior inmediato,2  Elaborar las estadisticas de avance de actividades de los estudios y proyectos del area, 3.  Recolectar la informacion de estudios y conceptos tecnicos solicitados por las areas, segun las necesidades, 4. Manejar y actualizar las diferentes bases de datos donde se registra la informacion tecnica del area,5.  Ingresar y cerrar debidamente las solicitudes propias del area al sistema, 6.  Realizar modelaciones, analisis y mediciones que sean requeridas por el area, a traves del   sistema de informacion geografico unificado de la empresa (SIGUE),7. Actualizar los archivos de documentos tecnicos relacionados y suministrar al superior inmediato y demas personas interesadas y autorizadas, la informaciOn solicitada,8.  Revisar y/o corregir los informes de seguimiento de los diferentes contratos a cargo del area.
</t>
  </si>
  <si>
    <t>dar soporte en la elaboracion de registros y de informes y en la ejcucion de la labor del area.</t>
  </si>
  <si>
    <t>desarrollar actividades administrativas, complementaria de las tareas propias de los niveles superiores.</t>
  </si>
  <si>
    <t>ELABORACIÓN                                            ACTUALIZACIÓN                                               FECHA:  25 MAYO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</si>
</sst>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thin"/>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1" fillId="3" borderId="5" xfId="0" applyFont="1" applyFill="1" applyBorder="1" applyAlignment="1">
      <alignment horizontal="justify" vertical="center" wrapText="1"/>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0" borderId="1" xfId="0" applyFont="1" applyBorder="1" applyAlignment="1">
      <alignment vertical="center"/>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8"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8"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2" fillId="0" borderId="2" xfId="0" applyFont="1" applyBorder="1" applyAlignment="1">
      <alignment vertical="center"/>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9"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1" fillId="7" borderId="5" xfId="0" applyFont="1" applyFill="1" applyBorder="1" applyAlignment="1">
      <alignment horizontal="center" vertical="center" wrapText="1"/>
    </xf>
    <xf numFmtId="0" fontId="1" fillId="7" borderId="3" xfId="0" applyFont="1" applyFill="1" applyBorder="1" applyAlignment="1">
      <alignment vertical="center" wrapText="1"/>
    </xf>
    <xf numFmtId="0" fontId="1" fillId="7" borderId="11" xfId="0" applyFont="1" applyFill="1" applyBorder="1" applyAlignment="1">
      <alignment vertical="center" wrapText="1"/>
    </xf>
    <xf numFmtId="0" fontId="2" fillId="7" borderId="5" xfId="0" applyFont="1" applyFill="1" applyBorder="1" applyAlignment="1">
      <alignment horizontal="center" vertical="center" wrapText="1"/>
    </xf>
    <xf numFmtId="0" fontId="0" fillId="7" borderId="12" xfId="0" applyFill="1" applyBorder="1" applyAlignment="1">
      <alignment horizontal="center" vertical="center" wrapText="1"/>
    </xf>
    <xf numFmtId="0" fontId="1" fillId="7" borderId="11" xfId="0" applyFont="1" applyFill="1" applyBorder="1" applyAlignment="1">
      <alignment horizontal="center" vertical="center" wrapText="1"/>
    </xf>
    <xf numFmtId="0" fontId="4" fillId="7" borderId="11" xfId="0" applyFont="1" applyFill="1" applyBorder="1" applyAlignment="1">
      <alignment horizontal="center" vertical="center"/>
    </xf>
    <xf numFmtId="0" fontId="1" fillId="7" borderId="11" xfId="0" applyFont="1" applyFill="1" applyBorder="1" applyAlignment="1">
      <alignment horizontal="justify" vertical="center" wrapText="1"/>
    </xf>
    <xf numFmtId="0" fontId="5" fillId="3" borderId="10" xfId="0" applyFont="1" applyFill="1" applyBorder="1" applyAlignment="1" applyProtection="1">
      <alignment horizontal="center" vertical="center" wrapText="1" shrinkToFit="1"/>
      <protection/>
    </xf>
    <xf numFmtId="0" fontId="5" fillId="3" borderId="8" xfId="0" applyFont="1" applyFill="1" applyBorder="1" applyAlignment="1" applyProtection="1">
      <alignment horizontal="center" vertical="center" wrapText="1" shrinkToFit="1"/>
      <protection/>
    </xf>
    <xf numFmtId="0" fontId="5" fillId="3" borderId="9"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1" fillId="3"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2" fillId="7" borderId="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1"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xf numFmtId="0" fontId="1" fillId="7" borderId="11" xfId="0" applyFont="1" applyFill="1" applyBorder="1" applyAlignment="1">
      <alignment horizontal="center" vertical="center" wrapText="1"/>
    </xf>
    <xf numFmtId="0" fontId="3" fillId="2" borderId="4" xfId="0" applyFont="1" applyFill="1" applyBorder="1" applyAlignment="1" applyProtection="1">
      <alignment horizontal="center" vertic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8">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KCUP%20ESCRITORIO\MATRICES%20DE%20PELIGROS\matrices%20ya%20registradas\MATRICES%20MAYO\MIP%20DIRECCI&#211;N%20RED%20TRONC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KCUP%20ESCRITORIO\MATRICES%20DE%20PELIGROS\matrices%20ya%20registradas\MATRICES%20ABRIL\MIP%20DIVISI&#211;N%20ATENCI&#211;N%20AL%20CLIENTE%20ZONA%2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KCUP%20ESCRITORIO\MATRICES%20DE%20PELIGROS\matrices%20ya%20registradas\MATRICES%20ABRIL\MIP%20DIVISI&#211;N%20OPERACI&#211;N%20COMERCIAL%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ción Red Troncal"/>
      <sheetName val="Hoja1"/>
      <sheetName val="Hoja2"/>
    </sheetNames>
    <sheetDataSet>
      <sheetData sheetId="0"/>
      <sheetData sheetId="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ministrativo"/>
      <sheetName val="defraudación"/>
      <sheetName val="terreno"/>
      <sheetName val="PQR"/>
      <sheetName val="grandes clientes"/>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ministrativo"/>
      <sheetName val="medidores"/>
      <sheetName val="cartera"/>
      <sheetName val="solicitudes"/>
      <sheetName val="medición"/>
      <sheetName val="Hoja1"/>
      <sheetName val="Hoja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07"/>
  <sheetViews>
    <sheetView showGridLines="0" tabSelected="1" zoomScale="80" zoomScaleNormal="80" workbookViewId="0" topLeftCell="A1">
      <selection activeCell="B11" sqref="B11:B107"/>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10"/>
      <c r="D2" s="110"/>
      <c r="E2" s="99" t="s">
        <v>1224</v>
      </c>
      <c r="F2" s="100"/>
      <c r="G2" s="100"/>
      <c r="H2" s="100"/>
      <c r="I2" s="101"/>
      <c r="J2" s="9"/>
      <c r="K2" s="9"/>
      <c r="L2" s="9"/>
      <c r="M2" s="8"/>
      <c r="N2" s="8"/>
      <c r="O2" s="8"/>
      <c r="P2" s="8"/>
      <c r="Q2" s="8"/>
      <c r="R2" s="8"/>
      <c r="S2" s="8"/>
      <c r="T2" s="8"/>
      <c r="U2" s="9"/>
      <c r="V2" s="8"/>
      <c r="W2" s="8"/>
      <c r="X2" s="8"/>
      <c r="Y2" s="8"/>
      <c r="Z2" s="8"/>
      <c r="AA2" s="10"/>
    </row>
    <row r="3" spans="1:27" s="6" customFormat="1" ht="15" customHeight="1">
      <c r="A3" s="5"/>
      <c r="C3" s="11"/>
      <c r="D3" s="8"/>
      <c r="E3" s="102" t="s">
        <v>1207</v>
      </c>
      <c r="F3" s="103"/>
      <c r="G3" s="103"/>
      <c r="H3" s="103"/>
      <c r="I3" s="104"/>
      <c r="J3" s="9"/>
      <c r="K3" s="9"/>
      <c r="L3" s="9"/>
      <c r="M3" s="8"/>
      <c r="N3" s="8"/>
      <c r="O3" s="8"/>
      <c r="P3" s="8"/>
      <c r="Q3" s="8"/>
      <c r="R3" s="8"/>
      <c r="S3" s="8"/>
      <c r="T3" s="8"/>
      <c r="U3" s="9"/>
      <c r="V3" s="8"/>
      <c r="W3" s="8"/>
      <c r="X3" s="8"/>
      <c r="Y3" s="8"/>
      <c r="Z3" s="8"/>
      <c r="AA3" s="10"/>
    </row>
    <row r="4" spans="1:27" s="6" customFormat="1" ht="15" customHeight="1" thickBot="1">
      <c r="A4" s="5"/>
      <c r="C4" s="110"/>
      <c r="D4" s="110"/>
      <c r="E4" s="105" t="s">
        <v>1206</v>
      </c>
      <c r="F4" s="106"/>
      <c r="G4" s="106"/>
      <c r="H4" s="106"/>
      <c r="I4" s="107"/>
      <c r="J4" s="9"/>
      <c r="K4" s="9"/>
      <c r="L4" s="9"/>
      <c r="M4" s="8"/>
      <c r="N4" s="8"/>
      <c r="O4" s="8"/>
      <c r="P4" s="8"/>
      <c r="Q4" s="8"/>
      <c r="R4" s="8"/>
      <c r="S4" s="8"/>
      <c r="T4" s="8"/>
      <c r="U4" s="9"/>
      <c r="V4" s="8"/>
      <c r="W4" s="8"/>
      <c r="X4" s="8"/>
      <c r="Y4" s="8"/>
      <c r="Z4" s="8"/>
      <c r="AA4" s="10"/>
    </row>
    <row r="5" spans="1:27" s="6" customFormat="1" ht="11.25" customHeight="1">
      <c r="A5" s="5"/>
      <c r="C5" s="11"/>
      <c r="D5" s="8"/>
      <c r="E5" s="111"/>
      <c r="F5" s="111"/>
      <c r="G5" s="111"/>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96" t="s">
        <v>11</v>
      </c>
      <c r="B8" s="115" t="s">
        <v>12</v>
      </c>
      <c r="C8" s="112" t="s">
        <v>0</v>
      </c>
      <c r="D8" s="112"/>
      <c r="E8" s="112"/>
      <c r="F8" s="112"/>
      <c r="G8" s="109" t="s">
        <v>1</v>
      </c>
      <c r="H8" s="113"/>
      <c r="I8" s="114" t="s">
        <v>2</v>
      </c>
      <c r="J8" s="109" t="s">
        <v>3</v>
      </c>
      <c r="K8" s="109"/>
      <c r="L8" s="109"/>
      <c r="M8" s="109" t="s">
        <v>4</v>
      </c>
      <c r="N8" s="109"/>
      <c r="O8" s="109"/>
      <c r="P8" s="109"/>
      <c r="Q8" s="109"/>
      <c r="R8" s="109"/>
      <c r="S8" s="109"/>
      <c r="T8" s="109" t="s">
        <v>5</v>
      </c>
      <c r="U8" s="109" t="s">
        <v>6</v>
      </c>
      <c r="V8" s="113"/>
      <c r="W8" s="108" t="s">
        <v>7</v>
      </c>
      <c r="X8" s="108"/>
      <c r="Y8" s="108"/>
      <c r="Z8" s="108"/>
      <c r="AA8" s="108"/>
      <c r="AB8" s="108"/>
      <c r="AC8" s="108"/>
    </row>
    <row r="9" spans="1:29" ht="15.75" customHeight="1" thickBot="1">
      <c r="A9" s="97"/>
      <c r="B9" s="116"/>
      <c r="C9" s="112"/>
      <c r="D9" s="112"/>
      <c r="E9" s="112"/>
      <c r="F9" s="112"/>
      <c r="G9" s="113"/>
      <c r="H9" s="113"/>
      <c r="I9" s="114"/>
      <c r="J9" s="109"/>
      <c r="K9" s="109"/>
      <c r="L9" s="109"/>
      <c r="M9" s="109"/>
      <c r="N9" s="109"/>
      <c r="O9" s="109"/>
      <c r="P9" s="109"/>
      <c r="Q9" s="109"/>
      <c r="R9" s="109"/>
      <c r="S9" s="109"/>
      <c r="T9" s="113"/>
      <c r="U9" s="113"/>
      <c r="V9" s="113"/>
      <c r="W9" s="108"/>
      <c r="X9" s="108"/>
      <c r="Y9" s="108"/>
      <c r="Z9" s="108"/>
      <c r="AA9" s="108"/>
      <c r="AB9" s="108"/>
      <c r="AC9" s="108"/>
    </row>
    <row r="10" spans="1:276" s="13" customFormat="1" ht="39" thickBot="1">
      <c r="A10" s="98"/>
      <c r="B10" s="117"/>
      <c r="C10" s="21" t="s">
        <v>13</v>
      </c>
      <c r="D10" s="21" t="s">
        <v>14</v>
      </c>
      <c r="E10" s="21" t="s">
        <v>1077</v>
      </c>
      <c r="F10" s="21" t="s">
        <v>15</v>
      </c>
      <c r="G10" s="21" t="s">
        <v>16</v>
      </c>
      <c r="H10" s="21" t="s">
        <v>17</v>
      </c>
      <c r="I10" s="114"/>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44" customFormat="1" ht="26.25" thickBot="1">
      <c r="A11" s="119" t="s">
        <v>1208</v>
      </c>
      <c r="B11" s="119" t="s">
        <v>1209</v>
      </c>
      <c r="C11" s="84" t="s">
        <v>1193</v>
      </c>
      <c r="D11" s="83" t="s">
        <v>1194</v>
      </c>
      <c r="E11" s="93" t="s">
        <v>1084</v>
      </c>
      <c r="F11" s="93" t="s">
        <v>1195</v>
      </c>
      <c r="G11" s="45" t="str">
        <f>VLOOKUP(H11,Hoja1!A$1:G$445,2,0)</f>
        <v>Bacterias</v>
      </c>
      <c r="H11" s="46" t="s">
        <v>113</v>
      </c>
      <c r="I11" s="45" t="str">
        <f>VLOOKUP(H11,Hoja1!A$2:G$445,3,0)</f>
        <v>Infecciones Bacterianas</v>
      </c>
      <c r="J11" s="47"/>
      <c r="K11" s="45" t="str">
        <f>VLOOKUP(H11,Hoja1!A$2:G$445,4,0)</f>
        <v>N/A</v>
      </c>
      <c r="L11" s="45" t="str">
        <f>VLOOKUP(H11,Hoja1!A$2:G$445,5,0)</f>
        <v>Vacunación</v>
      </c>
      <c r="M11" s="47">
        <v>2</v>
      </c>
      <c r="N11" s="48">
        <v>2</v>
      </c>
      <c r="O11" s="48">
        <v>25</v>
      </c>
      <c r="P11" s="48">
        <f>M11*N11</f>
        <v>4</v>
      </c>
      <c r="Q11" s="48">
        <f>O11*P11</f>
        <v>100</v>
      </c>
      <c r="R11" s="49" t="str">
        <f>IF(P11=40,"MA-40",IF(P11=30,"MA-30",IF(P11=20,"A-20",IF(P11=10,"A-10",IF(P11=24,"MA-24",IF(P11=18,"A-18",IF(P11=12,"A-12",IF(P11=6,"M-6",IF(P11=8,"M-8",IF(P11=6,"M-6",IF(P11=4,"B-4",IF(P11=2,"B-2",))))))))))))</f>
        <v>B-4</v>
      </c>
      <c r="S11" s="50" t="str">
        <f aca="true" t="shared" si="0" ref="S11:S20">IF(Q11&lt;=20,"IV",IF(Q11&lt;=120,"III",IF(Q11&lt;=500,"II",IF(Q11&lt;=4000,"I"))))</f>
        <v>III</v>
      </c>
      <c r="T11" s="51" t="str">
        <f>IF(S11=0,"",IF(S11="IV","Aceptable",IF(S11="III","Mejorable",IF(S11="II","No Aceptable o Aceptable Con Control Especifico",IF(S11="I","No Aceptable","")))))</f>
        <v>Mejorable</v>
      </c>
      <c r="U11" s="94">
        <v>1</v>
      </c>
      <c r="V11" s="45" t="str">
        <f>VLOOKUP(H11,Hoja1!A$2:G$445,6,0)</f>
        <v xml:space="preserve">Enfermedades Infectocontagiosas
</v>
      </c>
      <c r="W11" s="52"/>
      <c r="X11" s="52"/>
      <c r="Y11" s="52"/>
      <c r="Z11" s="53"/>
      <c r="AA11" s="53" t="str">
        <f>VLOOKUP(H11,Hoja1!A$2:G$445,7,0)</f>
        <v>Autocuidado</v>
      </c>
      <c r="AB11" s="94" t="s">
        <v>1196</v>
      </c>
      <c r="AC11" s="95" t="s">
        <v>1197</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54"/>
    </row>
    <row r="12" spans="1:150" s="44" customFormat="1" ht="26.25" thickBot="1">
      <c r="A12" s="119"/>
      <c r="B12" s="119"/>
      <c r="C12" s="84"/>
      <c r="D12" s="83"/>
      <c r="E12" s="93"/>
      <c r="F12" s="93"/>
      <c r="G12" s="45" t="str">
        <f>VLOOKUP(H12,Hoja1!A$1:G$445,2,0)</f>
        <v>Virus</v>
      </c>
      <c r="H12" s="46" t="s">
        <v>122</v>
      </c>
      <c r="I12" s="45" t="str">
        <f>VLOOKUP(H12,Hoja1!A$2:G$445,3,0)</f>
        <v>Infecciones Virales</v>
      </c>
      <c r="J12" s="55"/>
      <c r="K12" s="45" t="str">
        <f>VLOOKUP(H12,Hoja1!A$2:G$445,4,0)</f>
        <v>N/A</v>
      </c>
      <c r="L12" s="45" t="str">
        <f>VLOOKUP(H12,Hoja1!A$2:G$445,5,0)</f>
        <v>Vacunación</v>
      </c>
      <c r="M12" s="55">
        <v>2</v>
      </c>
      <c r="N12" s="56">
        <v>2</v>
      </c>
      <c r="O12" s="56">
        <v>25</v>
      </c>
      <c r="P12" s="48">
        <f aca="true" t="shared" si="1" ref="P12:P20">M12*N12</f>
        <v>4</v>
      </c>
      <c r="Q12" s="48">
        <f aca="true" t="shared" si="2" ref="Q12:Q20">O12*P12</f>
        <v>100</v>
      </c>
      <c r="R12" s="57" t="str">
        <f aca="true" t="shared" si="3" ref="R12:R20">IF(P12=40,"MA-40",IF(P12=30,"MA-30",IF(P12=20,"A-20",IF(P12=10,"A-10",IF(P12=24,"MA-24",IF(P12=18,"A-18",IF(P12=12,"A-12",IF(P12=6,"M-6",IF(P12=8,"M-8",IF(P12=6,"M-6",IF(P12=4,"B-4",IF(P12=2,"B-2",))))))))))))</f>
        <v>B-4</v>
      </c>
      <c r="S12" s="58" t="str">
        <f t="shared" si="0"/>
        <v>III</v>
      </c>
      <c r="T12" s="59" t="str">
        <f aca="true" t="shared" si="4" ref="T12:T20">IF(S12=0,"",IF(S12="IV","Aceptable",IF(S12="III","Mejorable",IF(S12="II","No Aceptable o Aceptable Con Control Especifico",IF(S12="I","No Aceptable","")))))</f>
        <v>Mejorable</v>
      </c>
      <c r="U12" s="86"/>
      <c r="V12" s="45" t="str">
        <f>VLOOKUP(H12,Hoja1!A$2:G$445,6,0)</f>
        <v xml:space="preserve">Enfermedades Infectocontagiosas
</v>
      </c>
      <c r="W12" s="60"/>
      <c r="X12" s="60"/>
      <c r="Y12" s="60"/>
      <c r="Z12" s="61"/>
      <c r="AA12" s="53" t="str">
        <f>VLOOKUP(H12,Hoja1!A$2:G$445,7,0)</f>
        <v>Autocuidado</v>
      </c>
      <c r="AB12" s="87"/>
      <c r="AC12" s="8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54"/>
    </row>
    <row r="13" spans="1:150" s="44" customFormat="1" ht="51.75" thickBot="1">
      <c r="A13" s="119"/>
      <c r="B13" s="119"/>
      <c r="C13" s="84"/>
      <c r="D13" s="83"/>
      <c r="E13" s="93"/>
      <c r="F13" s="93"/>
      <c r="G13" s="45" t="str">
        <f>VLOOKUP(H13,Hoja1!A$1:G$445,2,0)</f>
        <v>INFRAROJA, ULTRAVIOLETA, VISIBLE, RADIOFRECUENCIA, MICROONDAS, LASER</v>
      </c>
      <c r="H13" s="46" t="s">
        <v>67</v>
      </c>
      <c r="I13" s="45" t="str">
        <f>VLOOKUP(H13,Hoja1!A$2:G$445,3,0)</f>
        <v>CÁNCER, LESIONES DÉRMICAS Y OCULARES</v>
      </c>
      <c r="J13" s="55"/>
      <c r="K13" s="45" t="str">
        <f>VLOOKUP(H13,Hoja1!A$2:G$445,4,0)</f>
        <v>Inspecciones planeadas e inspecciones no planeadas, procedimientos de programas de seguridad y salud en el trabajo</v>
      </c>
      <c r="L13" s="45" t="str">
        <f>VLOOKUP(H13,Hoja1!A$2:G$445,5,0)</f>
        <v>PROGRAMA BLOQUEADOR SOLAR</v>
      </c>
      <c r="M13" s="55">
        <v>2</v>
      </c>
      <c r="N13" s="56">
        <v>2</v>
      </c>
      <c r="O13" s="56">
        <v>10</v>
      </c>
      <c r="P13" s="48">
        <f t="shared" si="1"/>
        <v>4</v>
      </c>
      <c r="Q13" s="48">
        <f t="shared" si="2"/>
        <v>40</v>
      </c>
      <c r="R13" s="57" t="str">
        <f t="shared" si="3"/>
        <v>B-4</v>
      </c>
      <c r="S13" s="58" t="str">
        <f t="shared" si="0"/>
        <v>III</v>
      </c>
      <c r="T13" s="59" t="str">
        <f t="shared" si="4"/>
        <v>Mejorable</v>
      </c>
      <c r="U13" s="86"/>
      <c r="V13" s="45" t="str">
        <f>VLOOKUP(H13,Hoja1!A$2:G$445,6,0)</f>
        <v>CÁNCER</v>
      </c>
      <c r="W13" s="60"/>
      <c r="X13" s="60"/>
      <c r="Y13" s="60"/>
      <c r="Z13" s="61"/>
      <c r="AA13" s="53" t="str">
        <f>VLOOKUP(H13,Hoja1!A$2:G$445,7,0)</f>
        <v>N/A</v>
      </c>
      <c r="AB13" s="63" t="s">
        <v>1198</v>
      </c>
      <c r="AC13" s="89"/>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54"/>
    </row>
    <row r="14" spans="1:150" s="44" customFormat="1" ht="39" customHeight="1" thickBot="1">
      <c r="A14" s="119"/>
      <c r="B14" s="119"/>
      <c r="C14" s="84"/>
      <c r="D14" s="83"/>
      <c r="E14" s="93"/>
      <c r="F14" s="93"/>
      <c r="G14" s="45" t="str">
        <f>VLOOKUP(H14,Hoja1!A$1:G$445,2,0)</f>
        <v>CONCENTRACIÓN EN ACTIVIDADES DE ALTO DESEMPEÑO MENTAL</v>
      </c>
      <c r="H14" s="46" t="s">
        <v>72</v>
      </c>
      <c r="I14" s="45" t="str">
        <f>VLOOKUP(H14,Hoja1!A$2:G$445,3,0)</f>
        <v>ESTRÉS, CEFALEA, IRRITABILIDAD</v>
      </c>
      <c r="J14" s="55"/>
      <c r="K14" s="45" t="str">
        <f>VLOOKUP(H14,Hoja1!A$2:G$445,4,0)</f>
        <v>N/A</v>
      </c>
      <c r="L14" s="45" t="str">
        <f>VLOOKUP(H14,Hoja1!A$2:G$445,5,0)</f>
        <v>PVE PSICOSOCIAL</v>
      </c>
      <c r="M14" s="55">
        <v>2</v>
      </c>
      <c r="N14" s="56">
        <v>2</v>
      </c>
      <c r="O14" s="56">
        <v>10</v>
      </c>
      <c r="P14" s="48">
        <f t="shared" si="1"/>
        <v>4</v>
      </c>
      <c r="Q14" s="48">
        <f t="shared" si="2"/>
        <v>40</v>
      </c>
      <c r="R14" s="57" t="str">
        <f t="shared" si="3"/>
        <v>B-4</v>
      </c>
      <c r="S14" s="58" t="str">
        <f t="shared" si="0"/>
        <v>III</v>
      </c>
      <c r="T14" s="59" t="str">
        <f t="shared" si="4"/>
        <v>Mejorable</v>
      </c>
      <c r="U14" s="86"/>
      <c r="V14" s="45" t="str">
        <f>VLOOKUP(H14,Hoja1!A$2:G$445,6,0)</f>
        <v>ESTRÉS</v>
      </c>
      <c r="W14" s="60"/>
      <c r="X14" s="60"/>
      <c r="Y14" s="60"/>
      <c r="Z14" s="61"/>
      <c r="AA14" s="53" t="str">
        <f>VLOOKUP(H14,Hoja1!A$2:G$445,7,0)</f>
        <v>N/A</v>
      </c>
      <c r="AB14" s="118" t="s">
        <v>1199</v>
      </c>
      <c r="AC14" s="8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54"/>
    </row>
    <row r="15" spans="1:150" s="44" customFormat="1" ht="39" customHeight="1" thickBot="1">
      <c r="A15" s="119"/>
      <c r="B15" s="119"/>
      <c r="C15" s="84"/>
      <c r="D15" s="83"/>
      <c r="E15" s="93"/>
      <c r="F15" s="93"/>
      <c r="G15" s="45" t="str">
        <f>VLOOKUP(H15,Hoja1!A$1:G$445,2,0)</f>
        <v>NATURALEZA DE LA TAREA</v>
      </c>
      <c r="H15" s="46" t="s">
        <v>76</v>
      </c>
      <c r="I15" s="45" t="str">
        <f>VLOOKUP(H15,Hoja1!A$2:G$445,3,0)</f>
        <v>ESTRÉS,  TRANSTORNOS DEL SUEÑO</v>
      </c>
      <c r="J15" s="55"/>
      <c r="K15" s="45" t="str">
        <f>VLOOKUP(H15,Hoja1!A$2:G$445,4,0)</f>
        <v>N/A</v>
      </c>
      <c r="L15" s="45" t="str">
        <f>VLOOKUP(H15,Hoja1!A$2:G$445,5,0)</f>
        <v>PVE PSICOSOCIAL</v>
      </c>
      <c r="M15" s="55">
        <v>2</v>
      </c>
      <c r="N15" s="56">
        <v>2</v>
      </c>
      <c r="O15" s="56">
        <v>10</v>
      </c>
      <c r="P15" s="48">
        <f t="shared" si="1"/>
        <v>4</v>
      </c>
      <c r="Q15" s="48">
        <f t="shared" si="2"/>
        <v>40</v>
      </c>
      <c r="R15" s="57" t="str">
        <f t="shared" si="3"/>
        <v>B-4</v>
      </c>
      <c r="S15" s="58" t="str">
        <f t="shared" si="0"/>
        <v>III</v>
      </c>
      <c r="T15" s="59" t="str">
        <f t="shared" si="4"/>
        <v>Mejorable</v>
      </c>
      <c r="U15" s="86"/>
      <c r="V15" s="45" t="str">
        <f>VLOOKUP(H15,Hoja1!A$2:G$445,6,0)</f>
        <v>ESTRÉS</v>
      </c>
      <c r="W15" s="60"/>
      <c r="X15" s="60"/>
      <c r="Y15" s="60"/>
      <c r="Z15" s="61"/>
      <c r="AA15" s="53" t="str">
        <f>VLOOKUP(H15,Hoja1!A$2:G$445,7,0)</f>
        <v>N/A</v>
      </c>
      <c r="AB15" s="87"/>
      <c r="AC15" s="8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54"/>
    </row>
    <row r="16" spans="1:150" s="44" customFormat="1" ht="41.25" thickBot="1">
      <c r="A16" s="119"/>
      <c r="B16" s="119"/>
      <c r="C16" s="84"/>
      <c r="D16" s="83"/>
      <c r="E16" s="93"/>
      <c r="F16" s="93"/>
      <c r="G16" s="45" t="str">
        <f>VLOOKUP(H16,Hoja1!A$1:G$445,2,0)</f>
        <v>Higiene Muscular</v>
      </c>
      <c r="H16" s="46" t="s">
        <v>483</v>
      </c>
      <c r="I16" s="45" t="str">
        <f>VLOOKUP(H16,Hoja1!A$2:G$445,3,0)</f>
        <v>Lesiones Musculoesqueléticas</v>
      </c>
      <c r="J16" s="55"/>
      <c r="K16" s="45" t="str">
        <f>VLOOKUP(H16,Hoja1!A$2:G$445,4,0)</f>
        <v>N/A</v>
      </c>
      <c r="L16" s="45" t="str">
        <f>VLOOKUP(H16,Hoja1!A$2:G$445,5,0)</f>
        <v>N/A</v>
      </c>
      <c r="M16" s="55">
        <v>2</v>
      </c>
      <c r="N16" s="56">
        <v>3</v>
      </c>
      <c r="O16" s="56">
        <v>25</v>
      </c>
      <c r="P16" s="48">
        <f t="shared" si="1"/>
        <v>6</v>
      </c>
      <c r="Q16" s="48">
        <f t="shared" si="2"/>
        <v>150</v>
      </c>
      <c r="R16" s="57" t="str">
        <f t="shared" si="3"/>
        <v>M-6</v>
      </c>
      <c r="S16" s="58" t="str">
        <f t="shared" si="0"/>
        <v>II</v>
      </c>
      <c r="T16" s="59" t="str">
        <f t="shared" si="4"/>
        <v>No Aceptable o Aceptable Con Control Especifico</v>
      </c>
      <c r="U16" s="86"/>
      <c r="V16" s="45" t="str">
        <f>VLOOKUP(H16,Hoja1!A$2:G$445,6,0)</f>
        <v xml:space="preserve">Enfermedades Osteomusculares
</v>
      </c>
      <c r="W16" s="60"/>
      <c r="X16" s="60"/>
      <c r="Y16" s="60"/>
      <c r="Z16" s="61"/>
      <c r="AA16" s="53" t="str">
        <f>VLOOKUP(H16,Hoja1!A$2:G$445,7,0)</f>
        <v>Prevención en lesiones osteomusculares, líderes de pausas activas</v>
      </c>
      <c r="AB16" s="64" t="s">
        <v>1200</v>
      </c>
      <c r="AC16" s="8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54"/>
    </row>
    <row r="17" spans="1:150" s="44" customFormat="1" ht="51.75" thickBot="1">
      <c r="A17" s="119"/>
      <c r="B17" s="119"/>
      <c r="C17" s="84"/>
      <c r="D17" s="83"/>
      <c r="E17" s="93"/>
      <c r="F17" s="93"/>
      <c r="G17" s="45" t="str">
        <f>VLOOKUP(H17,Hoja1!A$1:G$445,2,0)</f>
        <v>Atropellamiento, Envestir</v>
      </c>
      <c r="H17" s="46" t="s">
        <v>1187</v>
      </c>
      <c r="I17" s="45" t="str">
        <f>VLOOKUP(H17,Hoja1!A$2:G$445,3,0)</f>
        <v>Lesiones, pérdidas materiales, muerte</v>
      </c>
      <c r="J17" s="55"/>
      <c r="K17" s="45" t="str">
        <f>VLOOKUP(H17,Hoja1!A$2:G$445,4,0)</f>
        <v>Inspecciones planeadas e inspecciones no planeadas, procedimientos de programas de seguridad y salud en el trabajo</v>
      </c>
      <c r="L17" s="45" t="str">
        <f>VLOOKUP(H17,Hoja1!A$2:G$445,5,0)</f>
        <v>Programa de seguridad vial, señalización</v>
      </c>
      <c r="M17" s="55">
        <v>2</v>
      </c>
      <c r="N17" s="56">
        <v>3</v>
      </c>
      <c r="O17" s="56">
        <v>60</v>
      </c>
      <c r="P17" s="48">
        <f t="shared" si="1"/>
        <v>6</v>
      </c>
      <c r="Q17" s="48">
        <f t="shared" si="2"/>
        <v>360</v>
      </c>
      <c r="R17" s="57" t="str">
        <f t="shared" si="3"/>
        <v>M-6</v>
      </c>
      <c r="S17" s="58" t="str">
        <f t="shared" si="0"/>
        <v>II</v>
      </c>
      <c r="T17" s="59" t="str">
        <f t="shared" si="4"/>
        <v>No Aceptable o Aceptable Con Control Especifico</v>
      </c>
      <c r="U17" s="86"/>
      <c r="V17" s="45" t="str">
        <f>VLOOKUP(H17,Hoja1!A$2:G$445,6,0)</f>
        <v>Muerte</v>
      </c>
      <c r="W17" s="60"/>
      <c r="X17" s="60"/>
      <c r="Y17" s="60"/>
      <c r="Z17" s="61"/>
      <c r="AA17" s="53" t="str">
        <f>VLOOKUP(H17,Hoja1!A$2:G$445,7,0)</f>
        <v>Seguridad vial y manejo defensivo, aseguramiento de áreas de trabajo</v>
      </c>
      <c r="AB17" s="63" t="s">
        <v>1201</v>
      </c>
      <c r="AC17" s="8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54"/>
    </row>
    <row r="18" spans="1:150" s="44" customFormat="1" ht="39" thickBot="1">
      <c r="A18" s="119"/>
      <c r="B18" s="119"/>
      <c r="C18" s="84"/>
      <c r="D18" s="83"/>
      <c r="E18" s="93"/>
      <c r="F18" s="93"/>
      <c r="G18" s="45" t="str">
        <f>VLOOKUP(H18,Hoja1!A$1:G$445,2,0)</f>
        <v>Superficies de trabajo irregulares o deslizantes</v>
      </c>
      <c r="H18" s="46" t="s">
        <v>597</v>
      </c>
      <c r="I18" s="45" t="str">
        <f>VLOOKUP(H18,Hoja1!A$2:G$445,3,0)</f>
        <v>Caidas del mismo nivel, fracturas, golpe con objetos, caídas de objetos, obstrucción de rutas de evacuación</v>
      </c>
      <c r="J18" s="55"/>
      <c r="K18" s="45" t="str">
        <f>VLOOKUP(H18,Hoja1!A$2:G$445,4,0)</f>
        <v>N/A</v>
      </c>
      <c r="L18" s="45" t="str">
        <f>VLOOKUP(H18,Hoja1!A$2:G$445,5,0)</f>
        <v>N/A</v>
      </c>
      <c r="M18" s="55">
        <v>2</v>
      </c>
      <c r="N18" s="56">
        <v>2</v>
      </c>
      <c r="O18" s="56">
        <v>25</v>
      </c>
      <c r="P18" s="48">
        <f t="shared" si="1"/>
        <v>4</v>
      </c>
      <c r="Q18" s="48">
        <f t="shared" si="2"/>
        <v>100</v>
      </c>
      <c r="R18" s="57" t="str">
        <f t="shared" si="3"/>
        <v>B-4</v>
      </c>
      <c r="S18" s="58" t="str">
        <f t="shared" si="0"/>
        <v>III</v>
      </c>
      <c r="T18" s="59" t="str">
        <f t="shared" si="4"/>
        <v>Mejorable</v>
      </c>
      <c r="U18" s="86"/>
      <c r="V18" s="45" t="str">
        <f>VLOOKUP(H18,Hoja1!A$2:G$445,6,0)</f>
        <v>Caídas de distinto nivel</v>
      </c>
      <c r="W18" s="60"/>
      <c r="X18" s="60"/>
      <c r="Y18" s="60"/>
      <c r="Z18" s="61"/>
      <c r="AA18" s="53" t="str">
        <f>VLOOKUP(H18,Hoja1!A$2:G$445,7,0)</f>
        <v>Pautas Básicas en orden y aseo en el lugar de trabajo, actos y condiciones inseguras</v>
      </c>
      <c r="AB18" s="60" t="s">
        <v>1202</v>
      </c>
      <c r="AC18" s="8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54"/>
    </row>
    <row r="19" spans="1:150" s="44" customFormat="1" ht="70.5" customHeight="1" thickBot="1">
      <c r="A19" s="119"/>
      <c r="B19" s="119"/>
      <c r="C19" s="84"/>
      <c r="D19" s="83"/>
      <c r="E19" s="93"/>
      <c r="F19" s="93"/>
      <c r="G19" s="45" t="str">
        <f>VLOOKUP(H19,'[1]Hoja1'!A$1:G$445,2,0)</f>
        <v>Atraco, golpiza, atentados y secuestrados</v>
      </c>
      <c r="H19" s="46" t="s">
        <v>57</v>
      </c>
      <c r="I19" s="45" t="str">
        <f>VLOOKUP(H19,'[1]Hoja1'!A$2:G$445,3,0)</f>
        <v>Estrés, golpes, Secuestros</v>
      </c>
      <c r="J19" s="55"/>
      <c r="K19" s="45" t="str">
        <f>VLOOKUP(H19,'[1]Hoja1'!A$2:G$445,4,0)</f>
        <v>Inspecciones planeadas e inspecciones no planeadas, procedimientos de programas de seguridad y salud en el trabajo</v>
      </c>
      <c r="L19" s="45" t="str">
        <f>VLOOKUP(H19,'[1]Hoja1'!A$2:G$445,5,0)</f>
        <v xml:space="preserve">Uniformes Corporativos, Caquetas corporativas, Carnetización
</v>
      </c>
      <c r="M19" s="55">
        <v>2</v>
      </c>
      <c r="N19" s="56">
        <v>3</v>
      </c>
      <c r="O19" s="56">
        <v>60</v>
      </c>
      <c r="P19" s="48">
        <f t="shared" si="1"/>
        <v>6</v>
      </c>
      <c r="Q19" s="48">
        <f t="shared" si="2"/>
        <v>360</v>
      </c>
      <c r="R19" s="57" t="str">
        <f t="shared" si="3"/>
        <v>M-6</v>
      </c>
      <c r="S19" s="58" t="str">
        <f t="shared" si="0"/>
        <v>II</v>
      </c>
      <c r="T19" s="59" t="str">
        <f t="shared" si="4"/>
        <v>No Aceptable o Aceptable Con Control Especifico</v>
      </c>
      <c r="U19" s="86"/>
      <c r="V19" s="45" t="str">
        <f>VLOOKUP(H19,'[1]Hoja1'!A$2:G$445,6,0)</f>
        <v>Secuestros</v>
      </c>
      <c r="W19" s="60"/>
      <c r="X19" s="60"/>
      <c r="Y19" s="60"/>
      <c r="Z19" s="61"/>
      <c r="AA19" s="53" t="str">
        <f>VLOOKUP(H19,'[1]Hoja1'!A$2:G$445,7,0)</f>
        <v>N/A</v>
      </c>
      <c r="AB19" s="55" t="s">
        <v>1203</v>
      </c>
      <c r="AC19" s="8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54"/>
    </row>
    <row r="20" spans="1:150" s="44" customFormat="1" ht="51.75" thickBot="1">
      <c r="A20" s="119"/>
      <c r="B20" s="119"/>
      <c r="C20" s="84"/>
      <c r="D20" s="83"/>
      <c r="E20" s="93"/>
      <c r="F20" s="93"/>
      <c r="G20" s="45" t="str">
        <f>VLOOKUP(H20,Hoja1!A$1:G$445,2,0)</f>
        <v>SISMOS, INCENDIOS, INUNDACIONES, TERREMOTOS, VENDAVALES, DERRUMBE</v>
      </c>
      <c r="H20" s="66" t="s">
        <v>62</v>
      </c>
      <c r="I20" s="45" t="str">
        <f>VLOOKUP(H20,Hoja1!A$2:G$445,3,0)</f>
        <v>SISMOS, INCENDIOS, INUNDACIONES, TERREMOTOS, VENDAVALES</v>
      </c>
      <c r="J20" s="55"/>
      <c r="K20" s="45" t="str">
        <f>VLOOKUP(H20,Hoja1!A$2:G$445,4,0)</f>
        <v>Inspecciones planeadas e inspecciones no planeadas, procedimientos de programas de seguridad y salud en el trabajo</v>
      </c>
      <c r="L20" s="45" t="str">
        <f>VLOOKUP(H20,Hoja1!A$2:G$445,5,0)</f>
        <v>BRIGADAS DE EMERGENCIAS</v>
      </c>
      <c r="M20" s="67">
        <v>2</v>
      </c>
      <c r="N20" s="68">
        <v>1</v>
      </c>
      <c r="O20" s="68">
        <v>100</v>
      </c>
      <c r="P20" s="48">
        <f t="shared" si="1"/>
        <v>2</v>
      </c>
      <c r="Q20" s="48">
        <f t="shared" si="2"/>
        <v>200</v>
      </c>
      <c r="R20" s="57" t="str">
        <f t="shared" si="3"/>
        <v>B-2</v>
      </c>
      <c r="S20" s="58" t="str">
        <f t="shared" si="0"/>
        <v>II</v>
      </c>
      <c r="T20" s="59" t="str">
        <f t="shared" si="4"/>
        <v>No Aceptable o Aceptable Con Control Especifico</v>
      </c>
      <c r="U20" s="87"/>
      <c r="V20" s="45" t="str">
        <f>VLOOKUP(H20,Hoja1!A$2:G$445,6,0)</f>
        <v>MUERTE</v>
      </c>
      <c r="W20" s="60"/>
      <c r="X20" s="60"/>
      <c r="Y20" s="60"/>
      <c r="Z20" s="61" t="s">
        <v>1204</v>
      </c>
      <c r="AA20" s="53" t="str">
        <f>VLOOKUP(H20,Hoja1!A$2:G$445,7,0)</f>
        <v>ENTRENAMIENTO DE LA BRIGADA; DIVULGACIÓN DE PLAN DE EMERGENCIA</v>
      </c>
      <c r="AB20" s="69" t="s">
        <v>1205</v>
      </c>
      <c r="AC20" s="8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54"/>
    </row>
    <row r="21" spans="1:150" s="13" customFormat="1" ht="25.5" customHeight="1" thickBot="1">
      <c r="A21" s="119"/>
      <c r="B21" s="119"/>
      <c r="C21" s="82" t="s">
        <v>1212</v>
      </c>
      <c r="D21" s="81" t="s">
        <v>1213</v>
      </c>
      <c r="E21" s="80" t="s">
        <v>1051</v>
      </c>
      <c r="F21" s="80" t="s">
        <v>1195</v>
      </c>
      <c r="G21" s="23" t="str">
        <f>VLOOKUP(H21,Hoja1!A$1:G$445,2,0)</f>
        <v>Bacterias</v>
      </c>
      <c r="H21" s="24" t="s">
        <v>113</v>
      </c>
      <c r="I21" s="23" t="str">
        <f>VLOOKUP(H21,Hoja1!A$2:G$445,3,0)</f>
        <v>Infecciones Bacterianas</v>
      </c>
      <c r="J21" s="25"/>
      <c r="K21" s="23" t="str">
        <f>VLOOKUP(H21,Hoja1!A$2:G$445,4,0)</f>
        <v>N/A</v>
      </c>
      <c r="L21" s="23" t="str">
        <f>VLOOKUP(H21,Hoja1!A$2:G$445,5,0)</f>
        <v>Vacunación</v>
      </c>
      <c r="M21" s="25">
        <v>2</v>
      </c>
      <c r="N21" s="26">
        <v>3</v>
      </c>
      <c r="O21" s="26">
        <v>10</v>
      </c>
      <c r="P21" s="26">
        <f>M21*N21</f>
        <v>6</v>
      </c>
      <c r="Q21" s="26">
        <f>O21*P21</f>
        <v>60</v>
      </c>
      <c r="R21" s="32" t="str">
        <f>IF(P21=40,"MA-40",IF(P21=30,"MA-30",IF(P21=20,"A-20",IF(P21=10,"A-10",IF(P21=24,"MA-24",IF(P21=18,"A-18",IF(P21=12,"A-12",IF(P21=6,"M-6",IF(P21=8,"M-8",IF(P21=6,"M-6",IF(P21=4,"B-4",IF(P21=2,"B-2",))))))))))))</f>
        <v>M-6</v>
      </c>
      <c r="S21" s="70" t="str">
        <f aca="true" t="shared" si="5" ref="S21">IF(Q21&lt;=20,"IV",IF(Q21&lt;=120,"III",IF(Q21&lt;=500,"II",IF(Q21&lt;=4000,"I"))))</f>
        <v>III</v>
      </c>
      <c r="T21" s="71" t="str">
        <f>IF(S21=0,"",IF(S21="IV","Aceptable",IF(S21="III","Mejorable",IF(S21="II","No Aceptable o Aceptable Con Control Especifico",IF(S21="I","No Aceptable","")))))</f>
        <v>Mejorable</v>
      </c>
      <c r="U21" s="74">
        <v>2</v>
      </c>
      <c r="V21" s="23" t="str">
        <f>VLOOKUP(H21,Hoja1!A$2:G$445,6,0)</f>
        <v xml:space="preserve">Enfermedades Infectocontagiosas
</v>
      </c>
      <c r="W21" s="27"/>
      <c r="X21" s="27"/>
      <c r="Y21" s="27"/>
      <c r="Z21" s="22"/>
      <c r="AA21" s="22" t="str">
        <f>VLOOKUP(H21,Hoja1!A$2:G$445,7,0)</f>
        <v>Autocuidado</v>
      </c>
      <c r="AB21" s="91" t="s">
        <v>1196</v>
      </c>
      <c r="AC21" s="92" t="s">
        <v>1197</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6.25" thickBot="1">
      <c r="A22" s="119"/>
      <c r="B22" s="119"/>
      <c r="C22" s="82"/>
      <c r="D22" s="81"/>
      <c r="E22" s="80"/>
      <c r="F22" s="80"/>
      <c r="G22" s="23" t="str">
        <f>VLOOKUP(H22,Hoja1!A$1:G$445,2,0)</f>
        <v>Virus</v>
      </c>
      <c r="H22" s="24" t="s">
        <v>122</v>
      </c>
      <c r="I22" s="23" t="str">
        <f>VLOOKUP(H22,Hoja1!A$2:G$445,3,0)</f>
        <v>Infecciones Virales</v>
      </c>
      <c r="J22" s="18"/>
      <c r="K22" s="23" t="str">
        <f>VLOOKUP(H22,Hoja1!A$2:G$445,4,0)</f>
        <v>N/A</v>
      </c>
      <c r="L22" s="23" t="str">
        <f>VLOOKUP(H22,Hoja1!A$2:G$445,5,0)</f>
        <v>Vacunación</v>
      </c>
      <c r="M22" s="18">
        <v>2</v>
      </c>
      <c r="N22" s="19">
        <v>3</v>
      </c>
      <c r="O22" s="19">
        <v>10</v>
      </c>
      <c r="P22" s="26">
        <f aca="true" t="shared" si="6" ref="P22:P80">M22*N22</f>
        <v>6</v>
      </c>
      <c r="Q22" s="26">
        <f aca="true" t="shared" si="7" ref="Q22:Q80">O22*P22</f>
        <v>60</v>
      </c>
      <c r="R22" s="33" t="str">
        <f aca="true" t="shared" si="8" ref="R22:R80">IF(P22=40,"MA-40",IF(P22=30,"MA-30",IF(P22=20,"A-20",IF(P22=10,"A-10",IF(P22=24,"MA-24",IF(P22=18,"A-18",IF(P22=12,"A-12",IF(P22=6,"M-6",IF(P22=8,"M-8",IF(P22=6,"M-6",IF(P22=4,"B-4",IF(P22=2,"B-2",))))))))))))</f>
        <v>M-6</v>
      </c>
      <c r="S22" s="72" t="str">
        <f aca="true" t="shared" si="9" ref="S22:S80">IF(Q22&lt;=20,"IV",IF(Q22&lt;=120,"III",IF(Q22&lt;=500,"II",IF(Q22&lt;=4000,"I"))))</f>
        <v>III</v>
      </c>
      <c r="T22" s="73" t="str">
        <f aca="true" t="shared" si="10" ref="T22:T80">IF(S22=0,"",IF(S22="IV","Aceptable",IF(S22="III","Mejorable",IF(S22="II","No Aceptable o Aceptable Con Control Especifico",IF(S22="I","No Aceptable","")))))</f>
        <v>Mejorable</v>
      </c>
      <c r="U22" s="79"/>
      <c r="V22" s="23" t="str">
        <f>VLOOKUP(H22,Hoja1!A$2:G$445,6,0)</f>
        <v xml:space="preserve">Enfermedades Infectocontagiosas
</v>
      </c>
      <c r="W22" s="20"/>
      <c r="X22" s="20"/>
      <c r="Y22" s="20"/>
      <c r="Z22" s="17"/>
      <c r="AA22" s="22" t="str">
        <f>VLOOKUP(H22,Hoja1!A$2:G$445,7,0)</f>
        <v>Autocuidado</v>
      </c>
      <c r="AB22" s="75"/>
      <c r="AC22" s="7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119"/>
      <c r="B23" s="119"/>
      <c r="C23" s="82"/>
      <c r="D23" s="81"/>
      <c r="E23" s="80"/>
      <c r="F23" s="80"/>
      <c r="G23" s="23" t="str">
        <f>VLOOKUP(H23,Hoja1!A$1:G$445,2,0)</f>
        <v>INFRAROJA, ULTRAVIOLETA, VISIBLE, RADIOFRECUENCIA, MICROONDAS, LASER</v>
      </c>
      <c r="H23" s="24" t="s">
        <v>67</v>
      </c>
      <c r="I23" s="23" t="str">
        <f>VLOOKUP(H23,Hoja1!A$2:G$445,3,0)</f>
        <v>CÁNCER, LESIONES DÉRMICAS Y OCULARES</v>
      </c>
      <c r="J23" s="18"/>
      <c r="K23" s="23" t="str">
        <f>VLOOKUP(H23,Hoja1!A$2:G$445,4,0)</f>
        <v>Inspecciones planeadas e inspecciones no planeadas, procedimientos de programas de seguridad y salud en el trabajo</v>
      </c>
      <c r="L23" s="23" t="str">
        <f>VLOOKUP(H23,Hoja1!A$2:G$445,5,0)</f>
        <v>PROGRAMA BLOQUEADOR SOLAR</v>
      </c>
      <c r="M23" s="18">
        <v>2</v>
      </c>
      <c r="N23" s="19">
        <v>3</v>
      </c>
      <c r="O23" s="19">
        <v>10</v>
      </c>
      <c r="P23" s="26">
        <f t="shared" si="6"/>
        <v>6</v>
      </c>
      <c r="Q23" s="26">
        <f t="shared" si="7"/>
        <v>60</v>
      </c>
      <c r="R23" s="33" t="str">
        <f t="shared" si="8"/>
        <v>M-6</v>
      </c>
      <c r="S23" s="72" t="str">
        <f t="shared" si="9"/>
        <v>III</v>
      </c>
      <c r="T23" s="73" t="str">
        <f t="shared" si="10"/>
        <v>Mejorable</v>
      </c>
      <c r="U23" s="79"/>
      <c r="V23" s="23" t="str">
        <f>VLOOKUP(H23,Hoja1!A$2:G$445,6,0)</f>
        <v>CÁNCER</v>
      </c>
      <c r="W23" s="20"/>
      <c r="X23" s="20"/>
      <c r="Y23" s="20"/>
      <c r="Z23" s="17"/>
      <c r="AA23" s="22" t="str">
        <f>VLOOKUP(H23,Hoja1!A$2:G$445,7,0)</f>
        <v>N/A</v>
      </c>
      <c r="AB23" s="20" t="s">
        <v>1198</v>
      </c>
      <c r="AC23" s="7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9" customHeight="1" thickBot="1">
      <c r="A24" s="119"/>
      <c r="B24" s="119"/>
      <c r="C24" s="82"/>
      <c r="D24" s="81"/>
      <c r="E24" s="80"/>
      <c r="F24" s="80"/>
      <c r="G24" s="23" t="str">
        <f>VLOOKUP(H24,Hoja1!A$1:G$445,2,0)</f>
        <v>CONCENTRACIÓN EN ACTIVIDADES DE ALTO DESEMPEÑO MENTAL</v>
      </c>
      <c r="H24" s="24" t="s">
        <v>72</v>
      </c>
      <c r="I24" s="23" t="str">
        <f>VLOOKUP(H24,Hoja1!A$2:G$445,3,0)</f>
        <v>ESTRÉS, CEFALEA, IRRITABILIDAD</v>
      </c>
      <c r="J24" s="18"/>
      <c r="K24" s="23" t="str">
        <f>VLOOKUP(H24,Hoja1!A$2:G$445,4,0)</f>
        <v>N/A</v>
      </c>
      <c r="L24" s="23" t="str">
        <f>VLOOKUP(H24,Hoja1!A$2:G$445,5,0)</f>
        <v>PVE PSICOSOCIAL</v>
      </c>
      <c r="M24" s="18">
        <v>2</v>
      </c>
      <c r="N24" s="19">
        <v>3</v>
      </c>
      <c r="O24" s="19">
        <v>10</v>
      </c>
      <c r="P24" s="26">
        <f t="shared" si="6"/>
        <v>6</v>
      </c>
      <c r="Q24" s="26">
        <f t="shared" si="7"/>
        <v>60</v>
      </c>
      <c r="R24" s="33" t="str">
        <f t="shared" si="8"/>
        <v>M-6</v>
      </c>
      <c r="S24" s="72" t="str">
        <f t="shared" si="9"/>
        <v>III</v>
      </c>
      <c r="T24" s="73" t="str">
        <f t="shared" si="10"/>
        <v>Mejorable</v>
      </c>
      <c r="U24" s="79"/>
      <c r="V24" s="23" t="str">
        <f>VLOOKUP(H24,Hoja1!A$2:G$445,6,0)</f>
        <v>ESTRÉS</v>
      </c>
      <c r="W24" s="20"/>
      <c r="X24" s="20"/>
      <c r="Y24" s="20"/>
      <c r="Z24" s="17"/>
      <c r="AA24" s="22" t="str">
        <f>VLOOKUP(H24,Hoja1!A$2:G$445,7,0)</f>
        <v>N/A</v>
      </c>
      <c r="AB24" s="74" t="s">
        <v>1199</v>
      </c>
      <c r="AC24" s="7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39" customHeight="1" thickBot="1">
      <c r="A25" s="119"/>
      <c r="B25" s="119"/>
      <c r="C25" s="82"/>
      <c r="D25" s="81"/>
      <c r="E25" s="80"/>
      <c r="F25" s="80"/>
      <c r="G25" s="23" t="str">
        <f>VLOOKUP(H25,Hoja1!A$1:G$445,2,0)</f>
        <v>NATURALEZA DE LA TAREA</v>
      </c>
      <c r="H25" s="24" t="s">
        <v>76</v>
      </c>
      <c r="I25" s="23" t="str">
        <f>VLOOKUP(H25,Hoja1!A$2:G$445,3,0)</f>
        <v>ESTRÉS,  TRANSTORNOS DEL SUEÑO</v>
      </c>
      <c r="J25" s="18"/>
      <c r="K25" s="23" t="str">
        <f>VLOOKUP(H25,Hoja1!A$2:G$445,4,0)</f>
        <v>N/A</v>
      </c>
      <c r="L25" s="23" t="str">
        <f>VLOOKUP(H25,Hoja1!A$2:G$445,5,0)</f>
        <v>PVE PSICOSOCIAL</v>
      </c>
      <c r="M25" s="18">
        <v>2</v>
      </c>
      <c r="N25" s="19">
        <v>3</v>
      </c>
      <c r="O25" s="19">
        <v>10</v>
      </c>
      <c r="P25" s="26">
        <f t="shared" si="6"/>
        <v>6</v>
      </c>
      <c r="Q25" s="26">
        <f t="shared" si="7"/>
        <v>60</v>
      </c>
      <c r="R25" s="33" t="str">
        <f t="shared" si="8"/>
        <v>M-6</v>
      </c>
      <c r="S25" s="72" t="str">
        <f t="shared" si="9"/>
        <v>III</v>
      </c>
      <c r="T25" s="73" t="str">
        <f t="shared" si="10"/>
        <v>Mejorable</v>
      </c>
      <c r="U25" s="79"/>
      <c r="V25" s="23" t="str">
        <f>VLOOKUP(H25,Hoja1!A$2:G$445,6,0)</f>
        <v>ESTRÉS</v>
      </c>
      <c r="W25" s="20"/>
      <c r="X25" s="20"/>
      <c r="Y25" s="20"/>
      <c r="Z25" s="17"/>
      <c r="AA25" s="22" t="str">
        <f>VLOOKUP(H25,Hoja1!A$2:G$445,7,0)</f>
        <v>N/A</v>
      </c>
      <c r="AB25" s="75"/>
      <c r="AC25" s="7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9" thickBot="1">
      <c r="A26" s="119"/>
      <c r="B26" s="119"/>
      <c r="C26" s="82"/>
      <c r="D26" s="81"/>
      <c r="E26" s="80"/>
      <c r="F26" s="80"/>
      <c r="G26" s="23" t="str">
        <f>VLOOKUP(H26,Hoja1!A$1:G$445,2,0)</f>
        <v>Higiene Muscular</v>
      </c>
      <c r="H26" s="24" t="s">
        <v>483</v>
      </c>
      <c r="I26" s="23" t="str">
        <f>VLOOKUP(H26,Hoja1!A$2:G$445,3,0)</f>
        <v>Lesiones Musculoesqueléticas</v>
      </c>
      <c r="J26" s="18"/>
      <c r="K26" s="23" t="str">
        <f>VLOOKUP(H26,Hoja1!A$2:G$445,4,0)</f>
        <v>N/A</v>
      </c>
      <c r="L26" s="23" t="str">
        <f>VLOOKUP(H26,Hoja1!A$2:G$445,5,0)</f>
        <v>N/A</v>
      </c>
      <c r="M26" s="18">
        <v>2</v>
      </c>
      <c r="N26" s="19">
        <v>2</v>
      </c>
      <c r="O26" s="19">
        <v>10</v>
      </c>
      <c r="P26" s="26">
        <f t="shared" si="6"/>
        <v>4</v>
      </c>
      <c r="Q26" s="26">
        <f t="shared" si="7"/>
        <v>40</v>
      </c>
      <c r="R26" s="33" t="str">
        <f t="shared" si="8"/>
        <v>B-4</v>
      </c>
      <c r="S26" s="72" t="str">
        <f t="shared" si="9"/>
        <v>III</v>
      </c>
      <c r="T26" s="73" t="str">
        <f t="shared" si="10"/>
        <v>Mejorable</v>
      </c>
      <c r="U26" s="79"/>
      <c r="V26" s="23" t="str">
        <f>VLOOKUP(H26,Hoja1!A$2:G$445,6,0)</f>
        <v xml:space="preserve">Enfermedades Osteomusculares
</v>
      </c>
      <c r="W26" s="20"/>
      <c r="X26" s="20"/>
      <c r="Y26" s="20"/>
      <c r="Z26" s="17"/>
      <c r="AA26" s="22" t="str">
        <f>VLOOKUP(H26,Hoja1!A$2:G$445,7,0)</f>
        <v>Prevención en lesiones osteomusculares, líderes de pausas activas</v>
      </c>
      <c r="AB26" s="20" t="s">
        <v>1200</v>
      </c>
      <c r="AC26" s="7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75" thickBot="1">
      <c r="A27" s="119"/>
      <c r="B27" s="119"/>
      <c r="C27" s="82"/>
      <c r="D27" s="81"/>
      <c r="E27" s="80"/>
      <c r="F27" s="80"/>
      <c r="G27" s="23" t="str">
        <f>VLOOKUP(H27,Hoja1!A$1:G$445,2,0)</f>
        <v>Atropellamiento, Envestir</v>
      </c>
      <c r="H27" s="24" t="s">
        <v>1187</v>
      </c>
      <c r="I27" s="23" t="str">
        <f>VLOOKUP(H27,Hoja1!A$2:G$445,3,0)</f>
        <v>Lesiones, pérdidas materiales, muerte</v>
      </c>
      <c r="J27" s="18"/>
      <c r="K27" s="23" t="str">
        <f>VLOOKUP(H27,Hoja1!A$2:G$445,4,0)</f>
        <v>Inspecciones planeadas e inspecciones no planeadas, procedimientos de programas de seguridad y salud en el trabajo</v>
      </c>
      <c r="L27" s="23" t="str">
        <f>VLOOKUP(H27,Hoja1!A$2:G$445,5,0)</f>
        <v>Programa de seguridad vial, señalización</v>
      </c>
      <c r="M27" s="18">
        <v>2</v>
      </c>
      <c r="N27" s="19">
        <v>4</v>
      </c>
      <c r="O27" s="19">
        <v>60</v>
      </c>
      <c r="P27" s="26">
        <f t="shared" si="6"/>
        <v>8</v>
      </c>
      <c r="Q27" s="26">
        <f t="shared" si="7"/>
        <v>480</v>
      </c>
      <c r="R27" s="33" t="str">
        <f t="shared" si="8"/>
        <v>M-8</v>
      </c>
      <c r="S27" s="72" t="str">
        <f t="shared" si="9"/>
        <v>II</v>
      </c>
      <c r="T27" s="73" t="str">
        <f t="shared" si="10"/>
        <v>No Aceptable o Aceptable Con Control Especifico</v>
      </c>
      <c r="U27" s="79"/>
      <c r="V27" s="23" t="str">
        <f>VLOOKUP(H27,Hoja1!A$2:G$445,6,0)</f>
        <v>Muerte</v>
      </c>
      <c r="W27" s="20"/>
      <c r="X27" s="20"/>
      <c r="Y27" s="20"/>
      <c r="Z27" s="17"/>
      <c r="AA27" s="22" t="str">
        <f>VLOOKUP(H27,Hoja1!A$2:G$445,7,0)</f>
        <v>Seguridad vial y manejo defensivo, aseguramiento de áreas de trabajo</v>
      </c>
      <c r="AB27" s="20" t="s">
        <v>1201</v>
      </c>
      <c r="AC27" s="77"/>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41.25" thickBot="1">
      <c r="A28" s="119"/>
      <c r="B28" s="119"/>
      <c r="C28" s="82"/>
      <c r="D28" s="81"/>
      <c r="E28" s="80"/>
      <c r="F28" s="80"/>
      <c r="G28" s="23" t="str">
        <f>VLOOKUP(H28,Hoja1!A$1:G$445,2,0)</f>
        <v>Superficies de trabajo irregulares o deslizantes</v>
      </c>
      <c r="H28" s="24" t="s">
        <v>597</v>
      </c>
      <c r="I28" s="23" t="str">
        <f>VLOOKUP(H28,Hoja1!A$2:G$445,3,0)</f>
        <v>Caidas del mismo nivel, fracturas, golpe con objetos, caídas de objetos, obstrucción de rutas de evacuación</v>
      </c>
      <c r="J28" s="18"/>
      <c r="K28" s="23" t="str">
        <f>VLOOKUP(H28,Hoja1!A$2:G$445,4,0)</f>
        <v>N/A</v>
      </c>
      <c r="L28" s="23" t="str">
        <f>VLOOKUP(H28,Hoja1!A$2:G$445,5,0)</f>
        <v>N/A</v>
      </c>
      <c r="M28" s="18">
        <v>2</v>
      </c>
      <c r="N28" s="19">
        <v>3</v>
      </c>
      <c r="O28" s="19">
        <v>25</v>
      </c>
      <c r="P28" s="26">
        <f t="shared" si="6"/>
        <v>6</v>
      </c>
      <c r="Q28" s="26">
        <f t="shared" si="7"/>
        <v>150</v>
      </c>
      <c r="R28" s="33" t="str">
        <f t="shared" si="8"/>
        <v>M-6</v>
      </c>
      <c r="S28" s="72" t="str">
        <f t="shared" si="9"/>
        <v>II</v>
      </c>
      <c r="T28" s="73" t="str">
        <f t="shared" si="10"/>
        <v>No Aceptable o Aceptable Con Control Especifico</v>
      </c>
      <c r="U28" s="79"/>
      <c r="V28" s="23" t="str">
        <f>VLOOKUP(H28,Hoja1!A$2:G$445,6,0)</f>
        <v>Caídas de distinto nivel</v>
      </c>
      <c r="W28" s="20"/>
      <c r="X28" s="20"/>
      <c r="Y28" s="20"/>
      <c r="Z28" s="17"/>
      <c r="AA28" s="22" t="str">
        <f>VLOOKUP(H28,Hoja1!A$2:G$445,7,0)</f>
        <v>Pautas Básicas en orden y aseo en el lugar de trabajo, actos y condiciones inseguras</v>
      </c>
      <c r="AB28" s="20" t="s">
        <v>1202</v>
      </c>
      <c r="AC28" s="7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4.5" thickBot="1">
      <c r="A29" s="119"/>
      <c r="B29" s="119"/>
      <c r="C29" s="82"/>
      <c r="D29" s="81"/>
      <c r="E29" s="80"/>
      <c r="F29" s="80"/>
      <c r="G29" s="23" t="str">
        <f>VLOOKUP(H29,Hoja1!A$1:G$445,2,0)</f>
        <v>Atraco, golpiza, atentados y secuestrados</v>
      </c>
      <c r="H29" s="24" t="s">
        <v>57</v>
      </c>
      <c r="I29" s="23" t="str">
        <f>VLOOKUP(H29,Hoja1!A$2:G$445,3,0)</f>
        <v>Estrés, golpes, Secuestros</v>
      </c>
      <c r="J29" s="18"/>
      <c r="K29" s="23" t="str">
        <f>VLOOKUP(H29,Hoja1!A$2:G$445,4,0)</f>
        <v>Inspecciones planeadas e inspecciones no planeadas, procedimientos de programas de seguridad y salud en el trabajo</v>
      </c>
      <c r="L29" s="23" t="str">
        <f>VLOOKUP(H29,Hoja1!A$2:G$445,5,0)</f>
        <v xml:space="preserve">Uniformes Corporativos, Caquetas corporativas, Carnetización
</v>
      </c>
      <c r="M29" s="18">
        <v>2</v>
      </c>
      <c r="N29" s="19">
        <v>4</v>
      </c>
      <c r="O29" s="19">
        <v>60</v>
      </c>
      <c r="P29" s="26">
        <f t="shared" si="6"/>
        <v>8</v>
      </c>
      <c r="Q29" s="26">
        <f t="shared" si="7"/>
        <v>480</v>
      </c>
      <c r="R29" s="33" t="str">
        <f t="shared" si="8"/>
        <v>M-8</v>
      </c>
      <c r="S29" s="72" t="str">
        <f t="shared" si="9"/>
        <v>II</v>
      </c>
      <c r="T29" s="73" t="str">
        <f t="shared" si="10"/>
        <v>No Aceptable o Aceptable Con Control Especifico</v>
      </c>
      <c r="U29" s="79"/>
      <c r="V29" s="23" t="str">
        <f>VLOOKUP(H29,Hoja1!A$2:G$445,6,0)</f>
        <v>Secuestros</v>
      </c>
      <c r="W29" s="20"/>
      <c r="X29" s="20"/>
      <c r="Y29" s="20"/>
      <c r="Z29" s="17"/>
      <c r="AA29" s="22" t="str">
        <f>VLOOKUP(H29,Hoja1!A$2:G$445,7,0)</f>
        <v>N/A</v>
      </c>
      <c r="AB29" s="20" t="s">
        <v>1203</v>
      </c>
      <c r="AC29" s="77"/>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75" thickBot="1">
      <c r="A30" s="119"/>
      <c r="B30" s="119"/>
      <c r="C30" s="82"/>
      <c r="D30" s="81"/>
      <c r="E30" s="80"/>
      <c r="F30" s="80"/>
      <c r="G30" s="23" t="str">
        <f>VLOOKUP(H30,Hoja1!A$1:G$445,2,0)</f>
        <v>SISMOS, INCENDIOS, INUNDACIONES, TERREMOTOS, VENDAVALES, DERRUMBE</v>
      </c>
      <c r="H30" s="24" t="s">
        <v>62</v>
      </c>
      <c r="I30" s="23" t="str">
        <f>VLOOKUP(H30,Hoja1!A$2:G$445,3,0)</f>
        <v>SISMOS, INCENDIOS, INUNDACIONES, TERREMOTOS, VENDAVALES</v>
      </c>
      <c r="J30" s="18"/>
      <c r="K30" s="23" t="str">
        <f>VLOOKUP(H30,Hoja1!A$2:G$445,4,0)</f>
        <v>Inspecciones planeadas e inspecciones no planeadas, procedimientos de programas de seguridad y salud en el trabajo</v>
      </c>
      <c r="L30" s="23" t="str">
        <f>VLOOKUP(H30,Hoja1!A$2:G$445,5,0)</f>
        <v>BRIGADAS DE EMERGENCIAS</v>
      </c>
      <c r="M30" s="18">
        <v>2</v>
      </c>
      <c r="N30" s="19">
        <v>1</v>
      </c>
      <c r="O30" s="19">
        <v>100</v>
      </c>
      <c r="P30" s="26">
        <f t="shared" si="6"/>
        <v>2</v>
      </c>
      <c r="Q30" s="26">
        <f t="shared" si="7"/>
        <v>200</v>
      </c>
      <c r="R30" s="33" t="str">
        <f t="shared" si="8"/>
        <v>B-2</v>
      </c>
      <c r="S30" s="72" t="str">
        <f t="shared" si="9"/>
        <v>II</v>
      </c>
      <c r="T30" s="73" t="str">
        <f t="shared" si="10"/>
        <v>No Aceptable o Aceptable Con Control Especifico</v>
      </c>
      <c r="U30" s="75"/>
      <c r="V30" s="23" t="str">
        <f>VLOOKUP(H30,Hoja1!A$2:G$445,6,0)</f>
        <v>MUERTE</v>
      </c>
      <c r="W30" s="20"/>
      <c r="X30" s="20"/>
      <c r="Y30" s="20"/>
      <c r="Z30" s="17" t="s">
        <v>1204</v>
      </c>
      <c r="AA30" s="22" t="str">
        <f>VLOOKUP(H30,Hoja1!A$2:G$445,7,0)</f>
        <v>ENTRENAMIENTO DE LA BRIGADA; DIVULGACIÓN DE PLAN DE EMERGENCIA</v>
      </c>
      <c r="AB30" s="20" t="s">
        <v>1211</v>
      </c>
      <c r="AC30" s="78"/>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75" thickBot="1">
      <c r="A31" s="119"/>
      <c r="B31" s="119"/>
      <c r="C31" s="84" t="s">
        <v>1214</v>
      </c>
      <c r="D31" s="83" t="s">
        <v>1215</v>
      </c>
      <c r="E31" s="93" t="s">
        <v>1049</v>
      </c>
      <c r="F31" s="93" t="s">
        <v>1195</v>
      </c>
      <c r="G31" s="65" t="str">
        <f>VLOOKUP(H31,Hoja1!A$1:G$445,2,0)</f>
        <v>Bacteria</v>
      </c>
      <c r="H31" s="46" t="s">
        <v>108</v>
      </c>
      <c r="I31" s="65" t="str">
        <f>VLOOKUP(H31,Hoja1!A$2:G$445,3,0)</f>
        <v>Infecciones producidas por Bacterianas</v>
      </c>
      <c r="J31" s="55"/>
      <c r="K31" s="65" t="str">
        <f>VLOOKUP(H31,Hoja1!A$2:G$445,4,0)</f>
        <v>Inspecciones planeadas e inspecciones no planeadas, procedimientos de programas de seguridad y salud en el trabajo</v>
      </c>
      <c r="L31" s="65" t="str">
        <f>VLOOKUP(H31,Hoja1!A$2:G$445,5,0)</f>
        <v>Programa de vacunación, bota pantalon, overol, guantes, tapabocas, mascarillas con filtos</v>
      </c>
      <c r="M31" s="62">
        <v>2</v>
      </c>
      <c r="N31" s="48">
        <v>2</v>
      </c>
      <c r="O31" s="48">
        <v>10</v>
      </c>
      <c r="P31" s="48">
        <f t="shared" si="6"/>
        <v>4</v>
      </c>
      <c r="Q31" s="48">
        <f t="shared" si="7"/>
        <v>40</v>
      </c>
      <c r="R31" s="57" t="str">
        <f t="shared" si="8"/>
        <v>B-4</v>
      </c>
      <c r="S31" s="58" t="str">
        <f t="shared" si="9"/>
        <v>III</v>
      </c>
      <c r="T31" s="59" t="str">
        <f t="shared" si="10"/>
        <v>Mejorable</v>
      </c>
      <c r="U31" s="85">
        <v>1</v>
      </c>
      <c r="V31" s="65" t="str">
        <f>VLOOKUP(H31,Hoja1!A$2:G$445,6,0)</f>
        <v xml:space="preserve">Enfermedades Infectocontagiosas
</v>
      </c>
      <c r="W31" s="60"/>
      <c r="X31" s="60"/>
      <c r="Y31" s="60"/>
      <c r="Z31" s="61"/>
      <c r="AA31" s="53" t="str">
        <f>VLOOKUP(H31,Hoja1!A$2:G$445,7,0)</f>
        <v xml:space="preserve">Riesgo Biológico, Autocuidado y/o Uso y manejo adecuado de E.P.P.
</v>
      </c>
      <c r="AB31" s="94" t="s">
        <v>1216</v>
      </c>
      <c r="AC31" s="95" t="s">
        <v>1197</v>
      </c>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26.25" thickBot="1">
      <c r="A32" s="119"/>
      <c r="B32" s="119"/>
      <c r="C32" s="84"/>
      <c r="D32" s="83"/>
      <c r="E32" s="93"/>
      <c r="F32" s="93"/>
      <c r="G32" s="65" t="str">
        <f>VLOOKUP(H32,Hoja1!A$1:G$445,2,0)</f>
        <v>Bacterias</v>
      </c>
      <c r="H32" s="46" t="s">
        <v>113</v>
      </c>
      <c r="I32" s="65" t="str">
        <f>VLOOKUP(H32,Hoja1!A$2:G$445,3,0)</f>
        <v>Infecciones Bacterianas</v>
      </c>
      <c r="J32" s="55"/>
      <c r="K32" s="65" t="str">
        <f>VLOOKUP(H32,Hoja1!A$2:G$445,4,0)</f>
        <v>N/A</v>
      </c>
      <c r="L32" s="65" t="str">
        <f>VLOOKUP(H32,Hoja1!A$2:G$445,5,0)</f>
        <v>Vacunación</v>
      </c>
      <c r="M32" s="55">
        <v>2</v>
      </c>
      <c r="N32" s="56">
        <v>3</v>
      </c>
      <c r="O32" s="56">
        <v>10</v>
      </c>
      <c r="P32" s="48">
        <f t="shared" si="6"/>
        <v>6</v>
      </c>
      <c r="Q32" s="48">
        <f t="shared" si="7"/>
        <v>60</v>
      </c>
      <c r="R32" s="57" t="str">
        <f t="shared" si="8"/>
        <v>M-6</v>
      </c>
      <c r="S32" s="58" t="str">
        <f t="shared" si="9"/>
        <v>III</v>
      </c>
      <c r="T32" s="59" t="str">
        <f t="shared" si="10"/>
        <v>Mejorable</v>
      </c>
      <c r="U32" s="86"/>
      <c r="V32" s="65" t="str">
        <f>VLOOKUP(H32,Hoja1!A$2:G$445,6,0)</f>
        <v xml:space="preserve">Enfermedades Infectocontagiosas
</v>
      </c>
      <c r="W32" s="60"/>
      <c r="X32" s="60"/>
      <c r="Y32" s="60"/>
      <c r="Z32" s="61"/>
      <c r="AA32" s="53" t="str">
        <f>VLOOKUP(H32,Hoja1!A$2:G$445,7,0)</f>
        <v>Autocuidado</v>
      </c>
      <c r="AB32" s="86"/>
      <c r="AC32" s="89"/>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119"/>
      <c r="B33" s="119"/>
      <c r="C33" s="84"/>
      <c r="D33" s="83"/>
      <c r="E33" s="93"/>
      <c r="F33" s="93"/>
      <c r="G33" s="65" t="str">
        <f>VLOOKUP(H33,Hoja1!A$1:G$445,2,0)</f>
        <v>Virus</v>
      </c>
      <c r="H33" s="46" t="s">
        <v>120</v>
      </c>
      <c r="I33" s="65" t="str">
        <f>VLOOKUP(H33,Hoja1!A$2:G$445,3,0)</f>
        <v>Infecciones Virales</v>
      </c>
      <c r="J33" s="55"/>
      <c r="K33" s="65" t="str">
        <f>VLOOKUP(H33,Hoja1!A$2:G$445,4,0)</f>
        <v>Inspecciones planeadas e inspecciones no planeadas, procedimientos de programas de seguridad y salud en el trabajo</v>
      </c>
      <c r="L33" s="65" t="str">
        <f>VLOOKUP(H33,Hoja1!A$2:G$445,5,0)</f>
        <v>Programa de vacunación, bota pantalon, overol, guantes, tapabocas, mascarillas con filtos</v>
      </c>
      <c r="M33" s="55">
        <v>2</v>
      </c>
      <c r="N33" s="56">
        <v>2</v>
      </c>
      <c r="O33" s="56">
        <v>10</v>
      </c>
      <c r="P33" s="48">
        <f t="shared" si="6"/>
        <v>4</v>
      </c>
      <c r="Q33" s="48">
        <f t="shared" si="7"/>
        <v>40</v>
      </c>
      <c r="R33" s="57" t="str">
        <f t="shared" si="8"/>
        <v>B-4</v>
      </c>
      <c r="S33" s="58" t="str">
        <f t="shared" si="9"/>
        <v>III</v>
      </c>
      <c r="T33" s="59" t="str">
        <f t="shared" si="10"/>
        <v>Mejorable</v>
      </c>
      <c r="U33" s="86"/>
      <c r="V33" s="65" t="str">
        <f>VLOOKUP(H33,Hoja1!A$2:G$445,6,0)</f>
        <v xml:space="preserve">Enfermedades Infectocontagiosas
</v>
      </c>
      <c r="W33" s="60"/>
      <c r="X33" s="60"/>
      <c r="Y33" s="60"/>
      <c r="Z33" s="61"/>
      <c r="AA33" s="53" t="str">
        <f>VLOOKUP(H33,Hoja1!A$2:G$445,7,0)</f>
        <v xml:space="preserve">Riesgo Biológico, Autocuidado y/o Uso y manejo adecuado de E.P.P.
</v>
      </c>
      <c r="AB33" s="86"/>
      <c r="AC33" s="89"/>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26.25" thickBot="1">
      <c r="A34" s="119"/>
      <c r="B34" s="119"/>
      <c r="C34" s="84"/>
      <c r="D34" s="83"/>
      <c r="E34" s="93"/>
      <c r="F34" s="93"/>
      <c r="G34" s="65" t="str">
        <f>VLOOKUP(H34,Hoja1!A$1:G$445,2,0)</f>
        <v>Virus</v>
      </c>
      <c r="H34" s="46" t="s">
        <v>122</v>
      </c>
      <c r="I34" s="65" t="str">
        <f>VLOOKUP(H34,Hoja1!A$2:G$445,3,0)</f>
        <v>Infecciones Virales</v>
      </c>
      <c r="J34" s="55"/>
      <c r="K34" s="65" t="str">
        <f>VLOOKUP(H34,Hoja1!A$2:G$445,4,0)</f>
        <v>N/A</v>
      </c>
      <c r="L34" s="65" t="str">
        <f>VLOOKUP(H34,Hoja1!A$2:G$445,5,0)</f>
        <v>Vacunación</v>
      </c>
      <c r="M34" s="55">
        <v>2</v>
      </c>
      <c r="N34" s="56">
        <v>3</v>
      </c>
      <c r="O34" s="56">
        <v>10</v>
      </c>
      <c r="P34" s="48">
        <f t="shared" si="6"/>
        <v>6</v>
      </c>
      <c r="Q34" s="48">
        <f t="shared" si="7"/>
        <v>60</v>
      </c>
      <c r="R34" s="57" t="str">
        <f t="shared" si="8"/>
        <v>M-6</v>
      </c>
      <c r="S34" s="58" t="str">
        <f t="shared" si="9"/>
        <v>III</v>
      </c>
      <c r="T34" s="59" t="str">
        <f t="shared" si="10"/>
        <v>Mejorable</v>
      </c>
      <c r="U34" s="86"/>
      <c r="V34" s="65" t="str">
        <f>VLOOKUP(H34,Hoja1!A$2:G$445,6,0)</f>
        <v xml:space="preserve">Enfermedades Infectocontagiosas
</v>
      </c>
      <c r="W34" s="60"/>
      <c r="X34" s="60"/>
      <c r="Y34" s="60"/>
      <c r="Z34" s="61"/>
      <c r="AA34" s="53" t="str">
        <f>VLOOKUP(H34,Hoja1!A$2:G$445,7,0)</f>
        <v>Autocuidado</v>
      </c>
      <c r="AB34" s="87"/>
      <c r="AC34" s="89"/>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119"/>
      <c r="B35" s="119"/>
      <c r="C35" s="84"/>
      <c r="D35" s="83"/>
      <c r="E35" s="93"/>
      <c r="F35" s="93"/>
      <c r="G35" s="65" t="str">
        <f>VLOOKUP(H35,Hoja1!A$1:G$445,2,0)</f>
        <v>INFRAROJA, ULTRAVIOLETA, VISIBLE, RADIOFRECUENCIA, MICROONDAS, LASER</v>
      </c>
      <c r="H35" s="46" t="s">
        <v>67</v>
      </c>
      <c r="I35" s="65" t="str">
        <f>VLOOKUP(H35,Hoja1!A$2:G$445,3,0)</f>
        <v>CÁNCER, LESIONES DÉRMICAS Y OCULARES</v>
      </c>
      <c r="J35" s="55"/>
      <c r="K35" s="65" t="str">
        <f>VLOOKUP(H35,Hoja1!A$2:G$445,4,0)</f>
        <v>Inspecciones planeadas e inspecciones no planeadas, procedimientos de programas de seguridad y salud en el trabajo</v>
      </c>
      <c r="L35" s="65" t="str">
        <f>VLOOKUP(H35,Hoja1!A$2:G$445,5,0)</f>
        <v>PROGRAMA BLOQUEADOR SOLAR</v>
      </c>
      <c r="M35" s="55">
        <v>2</v>
      </c>
      <c r="N35" s="56">
        <v>2</v>
      </c>
      <c r="O35" s="56">
        <v>10</v>
      </c>
      <c r="P35" s="48">
        <f t="shared" si="6"/>
        <v>4</v>
      </c>
      <c r="Q35" s="48">
        <f t="shared" si="7"/>
        <v>40</v>
      </c>
      <c r="R35" s="57" t="str">
        <f t="shared" si="8"/>
        <v>B-4</v>
      </c>
      <c r="S35" s="58" t="str">
        <f t="shared" si="9"/>
        <v>III</v>
      </c>
      <c r="T35" s="59" t="str">
        <f t="shared" si="10"/>
        <v>Mejorable</v>
      </c>
      <c r="U35" s="86"/>
      <c r="V35" s="65" t="str">
        <f>VLOOKUP(H35,Hoja1!A$2:G$445,6,0)</f>
        <v>CÁNCER</v>
      </c>
      <c r="W35" s="60"/>
      <c r="X35" s="60"/>
      <c r="Y35" s="60"/>
      <c r="Z35" s="61"/>
      <c r="AA35" s="53" t="str">
        <f>VLOOKUP(H35,Hoja1!A$2:G$445,7,0)</f>
        <v>N/A</v>
      </c>
      <c r="AB35" s="55" t="s">
        <v>1198</v>
      </c>
      <c r="AC35" s="89"/>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43.5" customHeight="1" thickBot="1">
      <c r="A36" s="119"/>
      <c r="B36" s="119"/>
      <c r="C36" s="84"/>
      <c r="D36" s="83"/>
      <c r="E36" s="93"/>
      <c r="F36" s="93"/>
      <c r="G36" s="65" t="str">
        <f>VLOOKUP(H36,Hoja1!A$1:G$445,2,0)</f>
        <v>CONCENTRACIÓN EN ACTIVIDADES DE ALTO DESEMPEÑO MENTAL</v>
      </c>
      <c r="H36" s="46" t="s">
        <v>72</v>
      </c>
      <c r="I36" s="65" t="str">
        <f>VLOOKUP(H36,Hoja1!A$2:G$445,3,0)</f>
        <v>ESTRÉS, CEFALEA, IRRITABILIDAD</v>
      </c>
      <c r="J36" s="55"/>
      <c r="K36" s="65" t="str">
        <f>VLOOKUP(H36,Hoja1!A$2:G$445,4,0)</f>
        <v>N/A</v>
      </c>
      <c r="L36" s="65" t="str">
        <f>VLOOKUP(H36,Hoja1!A$2:G$445,5,0)</f>
        <v>PVE PSICOSOCIAL</v>
      </c>
      <c r="M36" s="55">
        <v>2</v>
      </c>
      <c r="N36" s="56">
        <v>3</v>
      </c>
      <c r="O36" s="56">
        <v>10</v>
      </c>
      <c r="P36" s="48">
        <f t="shared" si="6"/>
        <v>6</v>
      </c>
      <c r="Q36" s="48">
        <f t="shared" si="7"/>
        <v>60</v>
      </c>
      <c r="R36" s="57" t="str">
        <f t="shared" si="8"/>
        <v>M-6</v>
      </c>
      <c r="S36" s="58" t="str">
        <f t="shared" si="9"/>
        <v>III</v>
      </c>
      <c r="T36" s="59" t="str">
        <f t="shared" si="10"/>
        <v>Mejorable</v>
      </c>
      <c r="U36" s="86"/>
      <c r="V36" s="65" t="str">
        <f>VLOOKUP(H36,Hoja1!A$2:G$445,6,0)</f>
        <v>ESTRÉS</v>
      </c>
      <c r="W36" s="60"/>
      <c r="X36" s="60"/>
      <c r="Y36" s="60"/>
      <c r="Z36" s="61"/>
      <c r="AA36" s="53" t="str">
        <f>VLOOKUP(H36,Hoja1!A$2:G$445,7,0)</f>
        <v>N/A</v>
      </c>
      <c r="AB36" s="85" t="s">
        <v>1199</v>
      </c>
      <c r="AC36" s="89"/>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43.5" customHeight="1" thickBot="1">
      <c r="A37" s="119"/>
      <c r="B37" s="119"/>
      <c r="C37" s="84"/>
      <c r="D37" s="83"/>
      <c r="E37" s="93"/>
      <c r="F37" s="93"/>
      <c r="G37" s="65" t="str">
        <f>VLOOKUP(H37,Hoja1!A$1:G$445,2,0)</f>
        <v>NATURALEZA DE LA TAREA</v>
      </c>
      <c r="H37" s="46" t="s">
        <v>76</v>
      </c>
      <c r="I37" s="65" t="str">
        <f>VLOOKUP(H37,Hoja1!A$2:G$445,3,0)</f>
        <v>ESTRÉS,  TRANSTORNOS DEL SUEÑO</v>
      </c>
      <c r="J37" s="55"/>
      <c r="K37" s="65" t="str">
        <f>VLOOKUP(H37,Hoja1!A$2:G$445,4,0)</f>
        <v>N/A</v>
      </c>
      <c r="L37" s="65" t="str">
        <f>VLOOKUP(H37,Hoja1!A$2:G$445,5,0)</f>
        <v>PVE PSICOSOCIAL</v>
      </c>
      <c r="M37" s="55">
        <v>2</v>
      </c>
      <c r="N37" s="56">
        <v>3</v>
      </c>
      <c r="O37" s="56">
        <v>10</v>
      </c>
      <c r="P37" s="48">
        <f t="shared" si="6"/>
        <v>6</v>
      </c>
      <c r="Q37" s="48">
        <f t="shared" si="7"/>
        <v>60</v>
      </c>
      <c r="R37" s="57" t="str">
        <f t="shared" si="8"/>
        <v>M-6</v>
      </c>
      <c r="S37" s="58" t="str">
        <f t="shared" si="9"/>
        <v>III</v>
      </c>
      <c r="T37" s="59" t="str">
        <f t="shared" si="10"/>
        <v>Mejorable</v>
      </c>
      <c r="U37" s="86"/>
      <c r="V37" s="65" t="str">
        <f>VLOOKUP(H37,Hoja1!A$2:G$445,6,0)</f>
        <v>ESTRÉS</v>
      </c>
      <c r="W37" s="60"/>
      <c r="X37" s="60"/>
      <c r="Y37" s="60"/>
      <c r="Z37" s="61"/>
      <c r="AA37" s="53" t="str">
        <f>VLOOKUP(H37,Hoja1!A$2:G$445,7,0)</f>
        <v>N/A</v>
      </c>
      <c r="AB37" s="87"/>
      <c r="AC37" s="89"/>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90" thickBot="1">
      <c r="A38" s="119"/>
      <c r="B38" s="119"/>
      <c r="C38" s="84"/>
      <c r="D38" s="83"/>
      <c r="E38" s="93"/>
      <c r="F38" s="93"/>
      <c r="G38" s="65" t="str">
        <f>VLOOKUP(H38,Hoja1!A$1:G$445,2,0)</f>
        <v>Forzadas, Prolongadas</v>
      </c>
      <c r="H38" s="46" t="s">
        <v>40</v>
      </c>
      <c r="I38" s="65" t="str">
        <f>VLOOKUP(H38,Hoja1!A$2:G$445,3,0)</f>
        <v xml:space="preserve">Lesiones osteomusculares, lesiones osteoarticulares
</v>
      </c>
      <c r="J38" s="55"/>
      <c r="K38" s="65" t="str">
        <f>VLOOKUP(H38,Hoja1!A$2:G$445,4,0)</f>
        <v>Inspecciones planeadas e inspecciones no planeadas, procedimientos de programas de seguridad y salud en el trabajo</v>
      </c>
      <c r="L38" s="65" t="str">
        <f>VLOOKUP(H38,Hoja1!A$2:G$445,5,0)</f>
        <v>PVE Biomecánico, programa pausas activas, exámenes periódicos, recomendaciones, control de posturas</v>
      </c>
      <c r="M38" s="55">
        <v>2</v>
      </c>
      <c r="N38" s="56">
        <v>3</v>
      </c>
      <c r="O38" s="56">
        <v>25</v>
      </c>
      <c r="P38" s="48">
        <f t="shared" si="6"/>
        <v>6</v>
      </c>
      <c r="Q38" s="48">
        <f t="shared" si="7"/>
        <v>150</v>
      </c>
      <c r="R38" s="57" t="str">
        <f t="shared" si="8"/>
        <v>M-6</v>
      </c>
      <c r="S38" s="58" t="str">
        <f t="shared" si="9"/>
        <v>II</v>
      </c>
      <c r="T38" s="59" t="str">
        <f t="shared" si="10"/>
        <v>No Aceptable o Aceptable Con Control Especifico</v>
      </c>
      <c r="U38" s="86"/>
      <c r="V38" s="65" t="str">
        <f>VLOOKUP(H38,Hoja1!A$2:G$445,6,0)</f>
        <v>Enfermedades Osteomusculares</v>
      </c>
      <c r="W38" s="60"/>
      <c r="X38" s="60"/>
      <c r="Y38" s="60"/>
      <c r="Z38" s="61"/>
      <c r="AA38" s="53" t="str">
        <f>VLOOKUP(H38,Hoja1!A$2:G$445,7,0)</f>
        <v>Prevención en lesiones osteomusculares, líderes de pausas activas</v>
      </c>
      <c r="AB38" s="55" t="s">
        <v>1218</v>
      </c>
      <c r="AC38" s="89"/>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119"/>
      <c r="B39" s="119"/>
      <c r="C39" s="84"/>
      <c r="D39" s="83"/>
      <c r="E39" s="93"/>
      <c r="F39" s="93"/>
      <c r="G39" s="65" t="str">
        <f>VLOOKUP(H39,Hoja1!A$1:G$445,2,0)</f>
        <v>Higiene Muscular</v>
      </c>
      <c r="H39" s="46" t="s">
        <v>483</v>
      </c>
      <c r="I39" s="65" t="str">
        <f>VLOOKUP(H39,Hoja1!A$2:G$445,3,0)</f>
        <v>Lesiones Musculoesqueléticas</v>
      </c>
      <c r="J39" s="55"/>
      <c r="K39" s="65" t="str">
        <f>VLOOKUP(H39,Hoja1!A$2:G$445,4,0)</f>
        <v>N/A</v>
      </c>
      <c r="L39" s="65" t="str">
        <f>VLOOKUP(H39,Hoja1!A$2:G$445,5,0)</f>
        <v>N/A</v>
      </c>
      <c r="M39" s="55">
        <v>2</v>
      </c>
      <c r="N39" s="56">
        <v>3</v>
      </c>
      <c r="O39" s="56">
        <v>10</v>
      </c>
      <c r="P39" s="48">
        <f t="shared" si="6"/>
        <v>6</v>
      </c>
      <c r="Q39" s="48">
        <f t="shared" si="7"/>
        <v>60</v>
      </c>
      <c r="R39" s="57" t="str">
        <f t="shared" si="8"/>
        <v>M-6</v>
      </c>
      <c r="S39" s="58" t="str">
        <f t="shared" si="9"/>
        <v>III</v>
      </c>
      <c r="T39" s="59" t="str">
        <f t="shared" si="10"/>
        <v>Mejorable</v>
      </c>
      <c r="U39" s="86"/>
      <c r="V39" s="65" t="str">
        <f>VLOOKUP(H39,Hoja1!A$2:G$445,6,0)</f>
        <v xml:space="preserve">Enfermedades Osteomusculares
</v>
      </c>
      <c r="W39" s="60"/>
      <c r="X39" s="60"/>
      <c r="Y39" s="60"/>
      <c r="Z39" s="61"/>
      <c r="AA39" s="53" t="str">
        <f>VLOOKUP(H39,Hoja1!A$2:G$445,7,0)</f>
        <v>Prevención en lesiones osteomusculares, líderes de pausas activas</v>
      </c>
      <c r="AB39" s="55" t="s">
        <v>1210</v>
      </c>
      <c r="AC39" s="89"/>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119"/>
      <c r="B40" s="119"/>
      <c r="C40" s="84"/>
      <c r="D40" s="83"/>
      <c r="E40" s="93"/>
      <c r="F40" s="93"/>
      <c r="G40" s="65" t="str">
        <f>VLOOKUP(H40,Hoja1!A$1:G$445,2,0)</f>
        <v>Atropellamiento, Envestir</v>
      </c>
      <c r="H40" s="46" t="s">
        <v>1187</v>
      </c>
      <c r="I40" s="65" t="str">
        <f>VLOOKUP(H40,Hoja1!A$2:G$445,3,0)</f>
        <v>Lesiones, pérdidas materiales, muerte</v>
      </c>
      <c r="J40" s="55"/>
      <c r="K40" s="65" t="str">
        <f>VLOOKUP(H40,Hoja1!A$2:G$445,4,0)</f>
        <v>Inspecciones planeadas e inspecciones no planeadas, procedimientos de programas de seguridad y salud en el trabajo</v>
      </c>
      <c r="L40" s="65" t="str">
        <f>VLOOKUP(H40,Hoja1!A$2:G$445,5,0)</f>
        <v>Programa de seguridad vial, señalización</v>
      </c>
      <c r="M40" s="55">
        <v>2</v>
      </c>
      <c r="N40" s="56">
        <v>2</v>
      </c>
      <c r="O40" s="56">
        <v>60</v>
      </c>
      <c r="P40" s="48">
        <f t="shared" si="6"/>
        <v>4</v>
      </c>
      <c r="Q40" s="48">
        <f t="shared" si="7"/>
        <v>240</v>
      </c>
      <c r="R40" s="57" t="str">
        <f t="shared" si="8"/>
        <v>B-4</v>
      </c>
      <c r="S40" s="58" t="str">
        <f t="shared" si="9"/>
        <v>II</v>
      </c>
      <c r="T40" s="59" t="str">
        <f t="shared" si="10"/>
        <v>No Aceptable o Aceptable Con Control Especifico</v>
      </c>
      <c r="U40" s="86"/>
      <c r="V40" s="65" t="str">
        <f>VLOOKUP(H40,Hoja1!A$2:G$445,6,0)</f>
        <v>Muerte</v>
      </c>
      <c r="W40" s="60"/>
      <c r="X40" s="60"/>
      <c r="Y40" s="60"/>
      <c r="Z40" s="61"/>
      <c r="AA40" s="53" t="str">
        <f>VLOOKUP(H40,Hoja1!A$2:G$445,7,0)</f>
        <v>Seguridad vial y manejo defensivo, aseguramiento de áreas de trabajo</v>
      </c>
      <c r="AB40" s="55" t="s">
        <v>1201</v>
      </c>
      <c r="AC40" s="89"/>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41.25" thickBot="1">
      <c r="A41" s="119"/>
      <c r="B41" s="119"/>
      <c r="C41" s="84"/>
      <c r="D41" s="83"/>
      <c r="E41" s="93"/>
      <c r="F41" s="93"/>
      <c r="G41" s="65" t="str">
        <f>VLOOKUP(H41,Hoja1!A$1:G$445,2,0)</f>
        <v>Superficies de trabajo irregulares o deslizantes</v>
      </c>
      <c r="H41" s="46" t="s">
        <v>597</v>
      </c>
      <c r="I41" s="65" t="str">
        <f>VLOOKUP(H41,Hoja1!A$2:G$445,3,0)</f>
        <v>Caidas del mismo nivel, fracturas, golpe con objetos, caídas de objetos, obstrucción de rutas de evacuación</v>
      </c>
      <c r="J41" s="55"/>
      <c r="K41" s="65" t="str">
        <f>VLOOKUP(H41,Hoja1!A$2:G$445,4,0)</f>
        <v>N/A</v>
      </c>
      <c r="L41" s="65" t="str">
        <f>VLOOKUP(H41,Hoja1!A$2:G$445,5,0)</f>
        <v>N/A</v>
      </c>
      <c r="M41" s="55">
        <v>2</v>
      </c>
      <c r="N41" s="56">
        <v>3</v>
      </c>
      <c r="O41" s="56">
        <v>25</v>
      </c>
      <c r="P41" s="48">
        <f t="shared" si="6"/>
        <v>6</v>
      </c>
      <c r="Q41" s="48">
        <f t="shared" si="7"/>
        <v>150</v>
      </c>
      <c r="R41" s="57" t="str">
        <f t="shared" si="8"/>
        <v>M-6</v>
      </c>
      <c r="S41" s="58" t="str">
        <f t="shared" si="9"/>
        <v>II</v>
      </c>
      <c r="T41" s="59" t="str">
        <f t="shared" si="10"/>
        <v>No Aceptable o Aceptable Con Control Especifico</v>
      </c>
      <c r="U41" s="86"/>
      <c r="V41" s="65" t="str">
        <f>VLOOKUP(H41,Hoja1!A$2:G$445,6,0)</f>
        <v>Caídas de distinto nivel</v>
      </c>
      <c r="W41" s="60"/>
      <c r="X41" s="60"/>
      <c r="Y41" s="60"/>
      <c r="Z41" s="61"/>
      <c r="AA41" s="53" t="str">
        <f>VLOOKUP(H41,Hoja1!A$2:G$445,7,0)</f>
        <v>Pautas Básicas en orden y aseo en el lugar de trabajo, actos y condiciones inseguras</v>
      </c>
      <c r="AB41" s="55" t="s">
        <v>1202</v>
      </c>
      <c r="AC41" s="89"/>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64.5" thickBot="1">
      <c r="A42" s="119"/>
      <c r="B42" s="119"/>
      <c r="C42" s="84"/>
      <c r="D42" s="83"/>
      <c r="E42" s="93"/>
      <c r="F42" s="93"/>
      <c r="G42" s="65" t="str">
        <f>VLOOKUP(H42,Hoja1!A$1:G$445,2,0)</f>
        <v>Atraco, golpiza, atentados y secuestrados</v>
      </c>
      <c r="H42" s="46" t="s">
        <v>57</v>
      </c>
      <c r="I42" s="65" t="str">
        <f>VLOOKUP(H42,Hoja1!A$2:G$445,3,0)</f>
        <v>Estrés, golpes, Secuestros</v>
      </c>
      <c r="J42" s="55"/>
      <c r="K42" s="65" t="str">
        <f>VLOOKUP(H42,Hoja1!A$2:G$445,4,0)</f>
        <v>Inspecciones planeadas e inspecciones no planeadas, procedimientos de programas de seguridad y salud en el trabajo</v>
      </c>
      <c r="L42" s="65" t="str">
        <f>VLOOKUP(H42,Hoja1!A$2:G$445,5,0)</f>
        <v xml:space="preserve">Uniformes Corporativos, Caquetas corporativas, Carnetización
</v>
      </c>
      <c r="M42" s="55">
        <v>2</v>
      </c>
      <c r="N42" s="56">
        <v>2</v>
      </c>
      <c r="O42" s="56">
        <v>60</v>
      </c>
      <c r="P42" s="48">
        <f t="shared" si="6"/>
        <v>4</v>
      </c>
      <c r="Q42" s="48">
        <f t="shared" si="7"/>
        <v>240</v>
      </c>
      <c r="R42" s="57" t="str">
        <f t="shared" si="8"/>
        <v>B-4</v>
      </c>
      <c r="S42" s="58" t="str">
        <f t="shared" si="9"/>
        <v>II</v>
      </c>
      <c r="T42" s="59" t="str">
        <f t="shared" si="10"/>
        <v>No Aceptable o Aceptable Con Control Especifico</v>
      </c>
      <c r="U42" s="86"/>
      <c r="V42" s="65" t="str">
        <f>VLOOKUP(H42,Hoja1!A$2:G$445,6,0)</f>
        <v>Secuestros</v>
      </c>
      <c r="W42" s="60"/>
      <c r="X42" s="60"/>
      <c r="Y42" s="60"/>
      <c r="Z42" s="61"/>
      <c r="AA42" s="53" t="str">
        <f>VLOOKUP(H42,Hoja1!A$2:G$445,7,0)</f>
        <v>N/A</v>
      </c>
      <c r="AB42" s="55" t="s">
        <v>1203</v>
      </c>
      <c r="AC42" s="89"/>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75" thickBot="1">
      <c r="A43" s="119"/>
      <c r="B43" s="119"/>
      <c r="C43" s="84"/>
      <c r="D43" s="83"/>
      <c r="E43" s="93"/>
      <c r="F43" s="93"/>
      <c r="G43" s="65" t="str">
        <f>VLOOKUP(H43,Hoja1!A$1:G$445,2,0)</f>
        <v>SISMOS, INCENDIOS, INUNDACIONES, TERREMOTOS, VENDAVALES, DERRUMBE</v>
      </c>
      <c r="H43" s="46" t="s">
        <v>62</v>
      </c>
      <c r="I43" s="65" t="str">
        <f>VLOOKUP(H43,Hoja1!A$2:G$445,3,0)</f>
        <v>SISMOS, INCENDIOS, INUNDACIONES, TERREMOTOS, VENDAVALES</v>
      </c>
      <c r="J43" s="55"/>
      <c r="K43" s="65" t="str">
        <f>VLOOKUP(H43,Hoja1!A$2:G$445,4,0)</f>
        <v>Inspecciones planeadas e inspecciones no planeadas, procedimientos de programas de seguridad y salud en el trabajo</v>
      </c>
      <c r="L43" s="65" t="str">
        <f>VLOOKUP(H43,Hoja1!A$2:G$445,5,0)</f>
        <v>BRIGADAS DE EMERGENCIAS</v>
      </c>
      <c r="M43" s="55">
        <v>2</v>
      </c>
      <c r="N43" s="56">
        <v>1</v>
      </c>
      <c r="O43" s="56">
        <v>100</v>
      </c>
      <c r="P43" s="48">
        <f t="shared" si="6"/>
        <v>2</v>
      </c>
      <c r="Q43" s="48">
        <f t="shared" si="7"/>
        <v>200</v>
      </c>
      <c r="R43" s="57" t="str">
        <f t="shared" si="8"/>
        <v>B-2</v>
      </c>
      <c r="S43" s="58" t="str">
        <f t="shared" si="9"/>
        <v>II</v>
      </c>
      <c r="T43" s="59" t="str">
        <f t="shared" si="10"/>
        <v>No Aceptable o Aceptable Con Control Especifico</v>
      </c>
      <c r="U43" s="87"/>
      <c r="V43" s="65" t="str">
        <f>VLOOKUP(H43,Hoja1!A$2:G$445,6,0)</f>
        <v>MUERTE</v>
      </c>
      <c r="W43" s="60"/>
      <c r="X43" s="60"/>
      <c r="Y43" s="60"/>
      <c r="Z43" s="61" t="s">
        <v>1204</v>
      </c>
      <c r="AA43" s="53" t="str">
        <f>VLOOKUP(H43,Hoja1!A$2:G$445,7,0)</f>
        <v>ENTRENAMIENTO DE LA BRIGADA; DIVULGACIÓN DE PLAN DE EMERGENCIA</v>
      </c>
      <c r="AB43" s="55" t="s">
        <v>1211</v>
      </c>
      <c r="AC43" s="90"/>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75" thickBot="1">
      <c r="A44" s="119"/>
      <c r="B44" s="119"/>
      <c r="C44" s="82" t="str">
        <f>VLOOKUP(E44,Hoja2!A$2:C$82,2,0)</f>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
      <c r="D44" s="81" t="str">
        <f>VLOOKUP(E44,Hoja2!A$2:C$82,3,0)</f>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
      <c r="E44" s="80" t="s">
        <v>1075</v>
      </c>
      <c r="F44" s="80" t="s">
        <v>1195</v>
      </c>
      <c r="G44" s="23" t="str">
        <f>VLOOKUP(H44,Hoja1!A$1:G$445,2,0)</f>
        <v>Bacteria</v>
      </c>
      <c r="H44" s="24" t="s">
        <v>108</v>
      </c>
      <c r="I44" s="23" t="str">
        <f>VLOOKUP(H44,Hoja1!A$2:G$445,3,0)</f>
        <v>Infecciones producidas por Bacterianas</v>
      </c>
      <c r="J44" s="18"/>
      <c r="K44" s="23" t="str">
        <f>VLOOKUP(H44,Hoja1!A$2:G$445,4,0)</f>
        <v>Inspecciones planeadas e inspecciones no planeadas, procedimientos de programas de seguridad y salud en el trabajo</v>
      </c>
      <c r="L44" s="23" t="str">
        <f>VLOOKUP(H44,Hoja1!A$2:G$445,5,0)</f>
        <v>Programa de vacunación, bota pantalon, overol, guantes, tapabocas, mascarillas con filtos</v>
      </c>
      <c r="M44" s="18">
        <v>2</v>
      </c>
      <c r="N44" s="19">
        <v>3</v>
      </c>
      <c r="O44" s="19">
        <v>10</v>
      </c>
      <c r="P44" s="26">
        <f t="shared" si="6"/>
        <v>6</v>
      </c>
      <c r="Q44" s="26">
        <f t="shared" si="7"/>
        <v>60</v>
      </c>
      <c r="R44" s="33" t="str">
        <f t="shared" si="8"/>
        <v>M-6</v>
      </c>
      <c r="S44" s="34" t="str">
        <f t="shared" si="9"/>
        <v>III</v>
      </c>
      <c r="T44" s="35" t="str">
        <f t="shared" si="10"/>
        <v>Mejorable</v>
      </c>
      <c r="U44" s="74">
        <v>1</v>
      </c>
      <c r="V44" s="23" t="str">
        <f>VLOOKUP(H44,Hoja1!A$2:G$445,6,0)</f>
        <v xml:space="preserve">Enfermedades Infectocontagiosas
</v>
      </c>
      <c r="W44" s="20"/>
      <c r="X44" s="20"/>
      <c r="Y44" s="20"/>
      <c r="Z44" s="17"/>
      <c r="AA44" s="22" t="str">
        <f>VLOOKUP(H44,Hoja1!A$2:G$445,7,0)</f>
        <v xml:space="preserve">Riesgo Biológico, Autocuidado y/o Uso y manejo adecuado de E.P.P.
</v>
      </c>
      <c r="AB44" s="74" t="s">
        <v>1216</v>
      </c>
      <c r="AC44" s="76" t="s">
        <v>1197</v>
      </c>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75" thickBot="1">
      <c r="A45" s="119"/>
      <c r="B45" s="119"/>
      <c r="C45" s="82"/>
      <c r="D45" s="81"/>
      <c r="E45" s="80"/>
      <c r="F45" s="80"/>
      <c r="G45" s="23" t="str">
        <f>VLOOKUP(H45,Hoja1!A$1:G$445,2,0)</f>
        <v>Virus</v>
      </c>
      <c r="H45" s="24" t="s">
        <v>120</v>
      </c>
      <c r="I45" s="23" t="str">
        <f>VLOOKUP(H45,Hoja1!A$2:G$445,3,0)</f>
        <v>Infecciones Virales</v>
      </c>
      <c r="J45" s="18"/>
      <c r="K45" s="23" t="str">
        <f>VLOOKUP(H45,Hoja1!A$2:G$445,4,0)</f>
        <v>Inspecciones planeadas e inspecciones no planeadas, procedimientos de programas de seguridad y salud en el trabajo</v>
      </c>
      <c r="L45" s="23" t="str">
        <f>VLOOKUP(H45,Hoja1!A$2:G$445,5,0)</f>
        <v>Programa de vacunación, bota pantalon, overol, guantes, tapabocas, mascarillas con filtos</v>
      </c>
      <c r="M45" s="18">
        <v>2</v>
      </c>
      <c r="N45" s="19">
        <v>3</v>
      </c>
      <c r="O45" s="19">
        <v>10</v>
      </c>
      <c r="P45" s="26">
        <f t="shared" si="6"/>
        <v>6</v>
      </c>
      <c r="Q45" s="26">
        <f t="shared" si="7"/>
        <v>60</v>
      </c>
      <c r="R45" s="33" t="str">
        <f t="shared" si="8"/>
        <v>M-6</v>
      </c>
      <c r="S45" s="34" t="str">
        <f t="shared" si="9"/>
        <v>III</v>
      </c>
      <c r="T45" s="35" t="str">
        <f t="shared" si="10"/>
        <v>Mejorable</v>
      </c>
      <c r="U45" s="79"/>
      <c r="V45" s="23" t="str">
        <f>VLOOKUP(H45,Hoja1!A$2:G$445,6,0)</f>
        <v xml:space="preserve">Enfermedades Infectocontagiosas
</v>
      </c>
      <c r="W45" s="20"/>
      <c r="X45" s="20"/>
      <c r="Y45" s="20"/>
      <c r="Z45" s="17"/>
      <c r="AA45" s="22" t="str">
        <f>VLOOKUP(H45,Hoja1!A$2:G$445,7,0)</f>
        <v xml:space="preserve">Riesgo Biológico, Autocuidado y/o Uso y manejo adecuado de E.P.P.
</v>
      </c>
      <c r="AB45" s="75"/>
      <c r="AC45" s="77"/>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1.75" thickBot="1">
      <c r="A46" s="119"/>
      <c r="B46" s="119"/>
      <c r="C46" s="82"/>
      <c r="D46" s="81"/>
      <c r="E46" s="80"/>
      <c r="F46" s="80"/>
      <c r="G46" s="23" t="str">
        <f>VLOOKUP(H46,Hoja1!A$1:G$445,2,0)</f>
        <v>INFRAROJA, ULTRAVIOLETA, VISIBLE, RADIOFRECUENCIA, MICROONDAS, LASER</v>
      </c>
      <c r="H46" s="24" t="s">
        <v>67</v>
      </c>
      <c r="I46" s="23" t="str">
        <f>VLOOKUP(H46,Hoja1!A$2:G$445,3,0)</f>
        <v>CÁNCER, LESIONES DÉRMICAS Y OCULARES</v>
      </c>
      <c r="J46" s="18"/>
      <c r="K46" s="23" t="str">
        <f>VLOOKUP(H46,Hoja1!A$2:G$445,4,0)</f>
        <v>Inspecciones planeadas e inspecciones no planeadas, procedimientos de programas de seguridad y salud en el trabajo</v>
      </c>
      <c r="L46" s="23" t="str">
        <f>VLOOKUP(H46,Hoja1!A$2:G$445,5,0)</f>
        <v>PROGRAMA BLOQUEADOR SOLAR</v>
      </c>
      <c r="M46" s="18">
        <v>2</v>
      </c>
      <c r="N46" s="19">
        <v>3</v>
      </c>
      <c r="O46" s="19">
        <v>10</v>
      </c>
      <c r="P46" s="26">
        <f t="shared" si="6"/>
        <v>6</v>
      </c>
      <c r="Q46" s="26">
        <f t="shared" si="7"/>
        <v>60</v>
      </c>
      <c r="R46" s="33" t="str">
        <f t="shared" si="8"/>
        <v>M-6</v>
      </c>
      <c r="S46" s="34" t="str">
        <f t="shared" si="9"/>
        <v>III</v>
      </c>
      <c r="T46" s="35" t="str">
        <f t="shared" si="10"/>
        <v>Mejorable</v>
      </c>
      <c r="U46" s="79"/>
      <c r="V46" s="23" t="str">
        <f>VLOOKUP(H46,Hoja1!A$2:G$445,6,0)</f>
        <v>CÁNCER</v>
      </c>
      <c r="W46" s="20"/>
      <c r="X46" s="20"/>
      <c r="Y46" s="20"/>
      <c r="Z46" s="17"/>
      <c r="AA46" s="22" t="str">
        <f>VLOOKUP(H46,Hoja1!A$2:G$445,7,0)</f>
        <v>N/A</v>
      </c>
      <c r="AB46" s="20" t="s">
        <v>1198</v>
      </c>
      <c r="AC46" s="77"/>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119"/>
      <c r="B47" s="119"/>
      <c r="C47" s="82"/>
      <c r="D47" s="81"/>
      <c r="E47" s="80"/>
      <c r="F47" s="80"/>
      <c r="G47" s="23" t="str">
        <f>VLOOKUP(H47,Hoja1!A$1:G$445,2,0)</f>
        <v>GASES Y VAPORES</v>
      </c>
      <c r="H47" s="24" t="s">
        <v>250</v>
      </c>
      <c r="I47" s="23" t="str">
        <f>VLOOKUP(H47,Hoja1!A$2:G$445,3,0)</f>
        <v xml:space="preserve"> LESIONES EN LA PIEL, IRRITACIÓN EN VÍAS  RESPIRATORIAS, MUERTE</v>
      </c>
      <c r="J47" s="18"/>
      <c r="K47" s="23" t="str">
        <f>VLOOKUP(H47,Hoja1!A$2:G$445,4,0)</f>
        <v>Inspecciones planeadas e inspecciones no planeadas, procedimientos de programas de seguridad y salud en el trabajo</v>
      </c>
      <c r="L47" s="23" t="str">
        <f>VLOOKUP(H47,Hoja1!A$2:G$445,5,0)</f>
        <v>EPP TAPABOCAS, CARETAS CON FILTROS</v>
      </c>
      <c r="M47" s="18">
        <v>2</v>
      </c>
      <c r="N47" s="19">
        <v>3</v>
      </c>
      <c r="O47" s="19">
        <v>10</v>
      </c>
      <c r="P47" s="26">
        <f t="shared" si="6"/>
        <v>6</v>
      </c>
      <c r="Q47" s="26">
        <f t="shared" si="7"/>
        <v>60</v>
      </c>
      <c r="R47" s="33" t="str">
        <f t="shared" si="8"/>
        <v>M-6</v>
      </c>
      <c r="S47" s="34" t="str">
        <f t="shared" si="9"/>
        <v>III</v>
      </c>
      <c r="T47" s="35" t="str">
        <f t="shared" si="10"/>
        <v>Mejorable</v>
      </c>
      <c r="U47" s="79"/>
      <c r="V47" s="23" t="str">
        <f>VLOOKUP(H47,Hoja1!A$2:G$445,6,0)</f>
        <v xml:space="preserve"> MUERTE</v>
      </c>
      <c r="W47" s="20"/>
      <c r="X47" s="20"/>
      <c r="Y47" s="20"/>
      <c r="Z47" s="17"/>
      <c r="AA47" s="22" t="str">
        <f>VLOOKUP(H47,Hoja1!A$2:G$445,7,0)</f>
        <v>USO Y MANEJO ADECUADO DE E.P.P.</v>
      </c>
      <c r="AB47" s="20" t="s">
        <v>1217</v>
      </c>
      <c r="AC47" s="77"/>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26.25" thickBot="1">
      <c r="A48" s="119"/>
      <c r="B48" s="119"/>
      <c r="C48" s="82"/>
      <c r="D48" s="81"/>
      <c r="E48" s="80"/>
      <c r="F48" s="80"/>
      <c r="G48" s="23" t="str">
        <f>VLOOKUP(H48,Hoja1!A$1:G$445,2,0)</f>
        <v>CONCENTRACIÓN EN ACTIVIDADES DE ALTO DESEMPEÑO MENTAL</v>
      </c>
      <c r="H48" s="24" t="s">
        <v>72</v>
      </c>
      <c r="I48" s="23" t="str">
        <f>VLOOKUP(H48,Hoja1!A$2:G$445,3,0)</f>
        <v>ESTRÉS, CEFALEA, IRRITABILIDAD</v>
      </c>
      <c r="J48" s="18"/>
      <c r="K48" s="23" t="str">
        <f>VLOOKUP(H48,Hoja1!A$2:G$445,4,0)</f>
        <v>N/A</v>
      </c>
      <c r="L48" s="23" t="str">
        <f>VLOOKUP(H48,Hoja1!A$2:G$445,5,0)</f>
        <v>PVE PSICOSOCIAL</v>
      </c>
      <c r="M48" s="18">
        <v>2</v>
      </c>
      <c r="N48" s="19">
        <v>3</v>
      </c>
      <c r="O48" s="19">
        <v>10</v>
      </c>
      <c r="P48" s="26">
        <f t="shared" si="6"/>
        <v>6</v>
      </c>
      <c r="Q48" s="26">
        <f t="shared" si="7"/>
        <v>60</v>
      </c>
      <c r="R48" s="33" t="str">
        <f t="shared" si="8"/>
        <v>M-6</v>
      </c>
      <c r="S48" s="34" t="str">
        <f t="shared" si="9"/>
        <v>III</v>
      </c>
      <c r="T48" s="35" t="str">
        <f t="shared" si="10"/>
        <v>Mejorable</v>
      </c>
      <c r="U48" s="79"/>
      <c r="V48" s="23" t="str">
        <f>VLOOKUP(H48,Hoja1!A$2:G$445,6,0)</f>
        <v>ESTRÉS</v>
      </c>
      <c r="W48" s="20"/>
      <c r="X48" s="20"/>
      <c r="Y48" s="20"/>
      <c r="Z48" s="17"/>
      <c r="AA48" s="22" t="str">
        <f>VLOOKUP(H48,Hoja1!A$2:G$445,7,0)</f>
        <v>N/A</v>
      </c>
      <c r="AB48" s="74" t="s">
        <v>1199</v>
      </c>
      <c r="AC48" s="77"/>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15.75" thickBot="1">
      <c r="A49" s="119"/>
      <c r="B49" s="119"/>
      <c r="C49" s="82"/>
      <c r="D49" s="81"/>
      <c r="E49" s="80"/>
      <c r="F49" s="80"/>
      <c r="G49" s="23" t="str">
        <f>VLOOKUP(H49,Hoja1!A$1:G$445,2,0)</f>
        <v>NATURALEZA DE LA TAREA</v>
      </c>
      <c r="H49" s="24" t="s">
        <v>76</v>
      </c>
      <c r="I49" s="23" t="str">
        <f>VLOOKUP(H49,Hoja1!A$2:G$445,3,0)</f>
        <v>ESTRÉS,  TRANSTORNOS DEL SUEÑO</v>
      </c>
      <c r="J49" s="18"/>
      <c r="K49" s="23" t="str">
        <f>VLOOKUP(H49,Hoja1!A$2:G$445,4,0)</f>
        <v>N/A</v>
      </c>
      <c r="L49" s="23" t="str">
        <f>VLOOKUP(H49,Hoja1!A$2:G$445,5,0)</f>
        <v>PVE PSICOSOCIAL</v>
      </c>
      <c r="M49" s="18">
        <v>2</v>
      </c>
      <c r="N49" s="19">
        <v>3</v>
      </c>
      <c r="O49" s="19">
        <v>10</v>
      </c>
      <c r="P49" s="26">
        <f t="shared" si="6"/>
        <v>6</v>
      </c>
      <c r="Q49" s="26">
        <f t="shared" si="7"/>
        <v>60</v>
      </c>
      <c r="R49" s="33" t="str">
        <f t="shared" si="8"/>
        <v>M-6</v>
      </c>
      <c r="S49" s="34" t="str">
        <f t="shared" si="9"/>
        <v>III</v>
      </c>
      <c r="T49" s="35" t="str">
        <f t="shared" si="10"/>
        <v>Mejorable</v>
      </c>
      <c r="U49" s="79"/>
      <c r="V49" s="23" t="str">
        <f>VLOOKUP(H49,Hoja1!A$2:G$445,6,0)</f>
        <v>ESTRÉS</v>
      </c>
      <c r="W49" s="20"/>
      <c r="X49" s="20"/>
      <c r="Y49" s="20"/>
      <c r="Z49" s="17"/>
      <c r="AA49" s="22" t="str">
        <f>VLOOKUP(H49,Hoja1!A$2:G$445,7,0)</f>
        <v>N/A</v>
      </c>
      <c r="AB49" s="79"/>
      <c r="AC49" s="77"/>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26.25" thickBot="1">
      <c r="A50" s="119"/>
      <c r="B50" s="119"/>
      <c r="C50" s="82"/>
      <c r="D50" s="81"/>
      <c r="E50" s="80"/>
      <c r="F50" s="80"/>
      <c r="G50" s="23" t="str">
        <f>VLOOKUP(H50,Hoja1!A$1:G$445,2,0)</f>
        <v xml:space="preserve"> ALTA CONCENTRACIÓN</v>
      </c>
      <c r="H50" s="24" t="s">
        <v>88</v>
      </c>
      <c r="I50" s="23" t="str">
        <f>VLOOKUP(H50,Hoja1!A$2:G$445,3,0)</f>
        <v>ESTRÉS, DEPRESIÓN, TRANSTORNOS DEL SUEÑO, AUSENCIA DE ATENCIÓN</v>
      </c>
      <c r="J50" s="18"/>
      <c r="K50" s="23" t="str">
        <f>VLOOKUP(H50,Hoja1!A$2:G$445,4,0)</f>
        <v>N/A</v>
      </c>
      <c r="L50" s="23" t="str">
        <f>VLOOKUP(H50,Hoja1!A$2:G$445,5,0)</f>
        <v>PVE PSICOSOCIAL</v>
      </c>
      <c r="M50" s="18">
        <v>2</v>
      </c>
      <c r="N50" s="19">
        <v>3</v>
      </c>
      <c r="O50" s="19">
        <v>10</v>
      </c>
      <c r="P50" s="26">
        <f t="shared" si="6"/>
        <v>6</v>
      </c>
      <c r="Q50" s="26">
        <f t="shared" si="7"/>
        <v>60</v>
      </c>
      <c r="R50" s="33" t="str">
        <f t="shared" si="8"/>
        <v>M-6</v>
      </c>
      <c r="S50" s="34" t="str">
        <f t="shared" si="9"/>
        <v>III</v>
      </c>
      <c r="T50" s="35" t="str">
        <f t="shared" si="10"/>
        <v>Mejorable</v>
      </c>
      <c r="U50" s="79"/>
      <c r="V50" s="23" t="str">
        <f>VLOOKUP(H50,Hoja1!A$2:G$445,6,0)</f>
        <v>ESTRÉS, ALTERACIÓN DEL SISTEMA NERVIOSO</v>
      </c>
      <c r="W50" s="20"/>
      <c r="X50" s="20"/>
      <c r="Y50" s="20"/>
      <c r="Z50" s="17"/>
      <c r="AA50" s="22" t="str">
        <f>VLOOKUP(H50,Hoja1!A$2:G$445,7,0)</f>
        <v>N/A</v>
      </c>
      <c r="AB50" s="75"/>
      <c r="AC50" s="77"/>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119"/>
      <c r="B51" s="119"/>
      <c r="C51" s="82"/>
      <c r="D51" s="81"/>
      <c r="E51" s="80"/>
      <c r="F51" s="80"/>
      <c r="G51" s="23" t="str">
        <f>VLOOKUP(H51,Hoja1!A$1:G$445,2,0)</f>
        <v>Forzadas, Prolongadas</v>
      </c>
      <c r="H51" s="24" t="s">
        <v>40</v>
      </c>
      <c r="I51" s="23" t="str">
        <f>VLOOKUP(H51,Hoja1!A$2:G$445,3,0)</f>
        <v xml:space="preserve">Lesiones osteomusculares, lesiones osteoarticulares
</v>
      </c>
      <c r="J51" s="18"/>
      <c r="K51" s="23" t="str">
        <f>VLOOKUP(H51,Hoja1!A$2:G$445,4,0)</f>
        <v>Inspecciones planeadas e inspecciones no planeadas, procedimientos de programas de seguridad y salud en el trabajo</v>
      </c>
      <c r="L51" s="23" t="str">
        <f>VLOOKUP(H51,Hoja1!A$2:G$445,5,0)</f>
        <v>PVE Biomecánico, programa pausas activas, exámenes periódicos, recomendaciones, control de posturas</v>
      </c>
      <c r="M51" s="18">
        <v>2</v>
      </c>
      <c r="N51" s="19">
        <v>3</v>
      </c>
      <c r="O51" s="19">
        <v>25</v>
      </c>
      <c r="P51" s="26">
        <f t="shared" si="6"/>
        <v>6</v>
      </c>
      <c r="Q51" s="26">
        <f t="shared" si="7"/>
        <v>150</v>
      </c>
      <c r="R51" s="33" t="str">
        <f t="shared" si="8"/>
        <v>M-6</v>
      </c>
      <c r="S51" s="34" t="str">
        <f t="shared" si="9"/>
        <v>II</v>
      </c>
      <c r="T51" s="35" t="str">
        <f t="shared" si="10"/>
        <v>No Aceptable o Aceptable Con Control Especifico</v>
      </c>
      <c r="U51" s="79"/>
      <c r="V51" s="23" t="str">
        <f>VLOOKUP(H51,Hoja1!A$2:G$445,6,0)</f>
        <v>Enfermedades Osteomusculares</v>
      </c>
      <c r="W51" s="20"/>
      <c r="X51" s="20"/>
      <c r="Y51" s="20"/>
      <c r="Z51" s="17"/>
      <c r="AA51" s="22" t="str">
        <f>VLOOKUP(H51,Hoja1!A$2:G$445,7,0)</f>
        <v>Prevención en lesiones osteomusculares, líderes de pausas activas</v>
      </c>
      <c r="AB51" s="20" t="s">
        <v>1210</v>
      </c>
      <c r="AC51" s="77"/>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75" thickBot="1">
      <c r="A52" s="119"/>
      <c r="B52" s="119"/>
      <c r="C52" s="82"/>
      <c r="D52" s="81"/>
      <c r="E52" s="80"/>
      <c r="F52" s="80"/>
      <c r="G52" s="23" t="str">
        <f>VLOOKUP(H52,Hoja1!A$1:G$445,2,0)</f>
        <v>Movimientos repetitivos, Miembros Superiores</v>
      </c>
      <c r="H52" s="24" t="s">
        <v>47</v>
      </c>
      <c r="I52" s="23" t="str">
        <f>VLOOKUP(H52,Hoja1!A$2:G$445,3,0)</f>
        <v>Lesiones Musculoesqueléticas</v>
      </c>
      <c r="J52" s="18"/>
      <c r="K52" s="23" t="str">
        <f>VLOOKUP(H52,Hoja1!A$2:G$445,4,0)</f>
        <v>N/A</v>
      </c>
      <c r="L52" s="23" t="str">
        <f>VLOOKUP(H52,Hoja1!A$2:G$445,5,0)</f>
        <v>PVE BIomécanico, programa pausas activas, examenes periódicos, recomendaicones, control de posturas</v>
      </c>
      <c r="M52" s="18">
        <v>2</v>
      </c>
      <c r="N52" s="19">
        <v>3</v>
      </c>
      <c r="O52" s="19">
        <v>25</v>
      </c>
      <c r="P52" s="26">
        <f t="shared" si="6"/>
        <v>6</v>
      </c>
      <c r="Q52" s="26">
        <f t="shared" si="7"/>
        <v>150</v>
      </c>
      <c r="R52" s="33" t="str">
        <f t="shared" si="8"/>
        <v>M-6</v>
      </c>
      <c r="S52" s="34" t="str">
        <f t="shared" si="9"/>
        <v>II</v>
      </c>
      <c r="T52" s="35" t="str">
        <f t="shared" si="10"/>
        <v>No Aceptable o Aceptable Con Control Especifico</v>
      </c>
      <c r="U52" s="79"/>
      <c r="V52" s="23" t="str">
        <f>VLOOKUP(H52,Hoja1!A$2:G$445,6,0)</f>
        <v>Enfermedades musculoesqueleticas</v>
      </c>
      <c r="W52" s="20"/>
      <c r="X52" s="20"/>
      <c r="Y52" s="20"/>
      <c r="Z52" s="17"/>
      <c r="AA52" s="22" t="str">
        <f>VLOOKUP(H52,Hoja1!A$2:G$445,7,0)</f>
        <v>Prevención en lesiones osteomusculares, líderes de pausas activas</v>
      </c>
      <c r="AB52" s="20" t="s">
        <v>1210</v>
      </c>
      <c r="AC52" s="77"/>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119"/>
      <c r="B53" s="119"/>
      <c r="C53" s="82"/>
      <c r="D53" s="81"/>
      <c r="E53" s="80"/>
      <c r="F53" s="80"/>
      <c r="G53" s="23" t="str">
        <f>VLOOKUP(H53,Hoja1!A$1:G$445,2,0)</f>
        <v>Atropellamiento, Envestir</v>
      </c>
      <c r="H53" s="24" t="s">
        <v>1187</v>
      </c>
      <c r="I53" s="23" t="str">
        <f>VLOOKUP(H53,Hoja1!A$2:G$445,3,0)</f>
        <v>Lesiones, pérdidas materiales, muerte</v>
      </c>
      <c r="J53" s="18"/>
      <c r="K53" s="23" t="str">
        <f>VLOOKUP(H53,Hoja1!A$2:G$445,4,0)</f>
        <v>Inspecciones planeadas e inspecciones no planeadas, procedimientos de programas de seguridad y salud en el trabajo</v>
      </c>
      <c r="L53" s="23" t="str">
        <f>VLOOKUP(H53,Hoja1!A$2:G$445,5,0)</f>
        <v>Programa de seguridad vial, señalización</v>
      </c>
      <c r="M53" s="18">
        <v>2</v>
      </c>
      <c r="N53" s="19">
        <v>3</v>
      </c>
      <c r="O53" s="19">
        <v>60</v>
      </c>
      <c r="P53" s="26">
        <f t="shared" si="6"/>
        <v>6</v>
      </c>
      <c r="Q53" s="26">
        <f t="shared" si="7"/>
        <v>360</v>
      </c>
      <c r="R53" s="33" t="str">
        <f t="shared" si="8"/>
        <v>M-6</v>
      </c>
      <c r="S53" s="34" t="str">
        <f t="shared" si="9"/>
        <v>II</v>
      </c>
      <c r="T53" s="35" t="str">
        <f t="shared" si="10"/>
        <v>No Aceptable o Aceptable Con Control Especifico</v>
      </c>
      <c r="U53" s="79"/>
      <c r="V53" s="23" t="str">
        <f>VLOOKUP(H53,Hoja1!A$2:G$445,6,0)</f>
        <v>Muerte</v>
      </c>
      <c r="W53" s="20"/>
      <c r="X53" s="20"/>
      <c r="Y53" s="20"/>
      <c r="Z53" s="17"/>
      <c r="AA53" s="22" t="str">
        <f>VLOOKUP(H53,Hoja1!A$2:G$445,7,0)</f>
        <v>Seguridad vial y manejo defensivo, aseguramiento de áreas de trabajo</v>
      </c>
      <c r="AB53" s="20" t="s">
        <v>1201</v>
      </c>
      <c r="AC53" s="77"/>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41.25" thickBot="1">
      <c r="A54" s="119"/>
      <c r="B54" s="119"/>
      <c r="C54" s="82"/>
      <c r="D54" s="81"/>
      <c r="E54" s="80"/>
      <c r="F54" s="80"/>
      <c r="G54" s="23" t="str">
        <f>VLOOKUP(H54,Hoja1!A$1:G$445,2,0)</f>
        <v>Superficies de trabajo irregulares o deslizantes</v>
      </c>
      <c r="H54" s="24" t="s">
        <v>597</v>
      </c>
      <c r="I54" s="23" t="str">
        <f>VLOOKUP(H54,Hoja1!A$2:G$445,3,0)</f>
        <v>Caidas del mismo nivel, fracturas, golpe con objetos, caídas de objetos, obstrucción de rutas de evacuación</v>
      </c>
      <c r="J54" s="18"/>
      <c r="K54" s="23" t="str">
        <f>VLOOKUP(H54,Hoja1!A$2:G$445,4,0)</f>
        <v>N/A</v>
      </c>
      <c r="L54" s="23" t="str">
        <f>VLOOKUP(H54,Hoja1!A$2:G$445,5,0)</f>
        <v>N/A</v>
      </c>
      <c r="M54" s="18">
        <v>2</v>
      </c>
      <c r="N54" s="19">
        <v>3</v>
      </c>
      <c r="O54" s="19">
        <v>25</v>
      </c>
      <c r="P54" s="26">
        <f t="shared" si="6"/>
        <v>6</v>
      </c>
      <c r="Q54" s="26">
        <f t="shared" si="7"/>
        <v>150</v>
      </c>
      <c r="R54" s="33" t="str">
        <f t="shared" si="8"/>
        <v>M-6</v>
      </c>
      <c r="S54" s="34" t="str">
        <f t="shared" si="9"/>
        <v>II</v>
      </c>
      <c r="T54" s="35" t="str">
        <f t="shared" si="10"/>
        <v>No Aceptable o Aceptable Con Control Especifico</v>
      </c>
      <c r="U54" s="79"/>
      <c r="V54" s="23" t="str">
        <f>VLOOKUP(H54,Hoja1!A$2:G$445,6,0)</f>
        <v>Caídas de distinto nivel</v>
      </c>
      <c r="W54" s="20"/>
      <c r="X54" s="20"/>
      <c r="Y54" s="20"/>
      <c r="Z54" s="17"/>
      <c r="AA54" s="22" t="str">
        <f>VLOOKUP(H54,Hoja1!A$2:G$445,7,0)</f>
        <v>Pautas Básicas en orden y aseo en el lugar de trabajo, actos y condiciones inseguras</v>
      </c>
      <c r="AB54" s="20" t="s">
        <v>1202</v>
      </c>
      <c r="AC54" s="77"/>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64.5" thickBot="1">
      <c r="A55" s="119"/>
      <c r="B55" s="119"/>
      <c r="C55" s="82"/>
      <c r="D55" s="81"/>
      <c r="E55" s="80"/>
      <c r="F55" s="80"/>
      <c r="G55" s="23" t="str">
        <f>VLOOKUP(H55,Hoja1!A$1:G$445,2,0)</f>
        <v>Atraco, golpiza, atentados y secuestrados</v>
      </c>
      <c r="H55" s="24" t="s">
        <v>57</v>
      </c>
      <c r="I55" s="23" t="str">
        <f>VLOOKUP(H55,Hoja1!A$2:G$445,3,0)</f>
        <v>Estrés, golpes, Secuestros</v>
      </c>
      <c r="J55" s="18"/>
      <c r="K55" s="23" t="str">
        <f>VLOOKUP(H55,Hoja1!A$2:G$445,4,0)</f>
        <v>Inspecciones planeadas e inspecciones no planeadas, procedimientos de programas de seguridad y salud en el trabajo</v>
      </c>
      <c r="L55" s="23" t="str">
        <f>VLOOKUP(H55,Hoja1!A$2:G$445,5,0)</f>
        <v xml:space="preserve">Uniformes Corporativos, Caquetas corporativas, Carnetización
</v>
      </c>
      <c r="M55" s="18">
        <v>2</v>
      </c>
      <c r="N55" s="19">
        <v>3</v>
      </c>
      <c r="O55" s="19">
        <v>60</v>
      </c>
      <c r="P55" s="26">
        <f t="shared" si="6"/>
        <v>6</v>
      </c>
      <c r="Q55" s="26">
        <f t="shared" si="7"/>
        <v>360</v>
      </c>
      <c r="R55" s="33" t="str">
        <f t="shared" si="8"/>
        <v>M-6</v>
      </c>
      <c r="S55" s="34" t="str">
        <f t="shared" si="9"/>
        <v>II</v>
      </c>
      <c r="T55" s="35" t="str">
        <f t="shared" si="10"/>
        <v>No Aceptable o Aceptable Con Control Especifico</v>
      </c>
      <c r="U55" s="79"/>
      <c r="V55" s="23" t="str">
        <f>VLOOKUP(H55,Hoja1!A$2:G$445,6,0)</f>
        <v>Secuestros</v>
      </c>
      <c r="W55" s="20"/>
      <c r="X55" s="20"/>
      <c r="Y55" s="20"/>
      <c r="Z55" s="17"/>
      <c r="AA55" s="22" t="str">
        <f>VLOOKUP(H55,Hoja1!A$2:G$445,7,0)</f>
        <v>N/A</v>
      </c>
      <c r="AB55" s="20" t="s">
        <v>1203</v>
      </c>
      <c r="AC55" s="77"/>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90" thickBot="1">
      <c r="A56" s="119"/>
      <c r="B56" s="119"/>
      <c r="C56" s="82"/>
      <c r="D56" s="81"/>
      <c r="E56" s="80"/>
      <c r="F56" s="80"/>
      <c r="G56" s="23" t="str">
        <f>VLOOKUP(H56,Hoja1!A$1:G$445,2,0)</f>
        <v>MANTENIMIENTO DE PUENTE GRUAS, LIMPIEZA DE CANALES, MANTENIMIENTO DE INSTALACIONES LOCATIVAS, MANTENIMIENTO Y REPARACIÓN DE POZOS</v>
      </c>
      <c r="H56" s="24" t="s">
        <v>624</v>
      </c>
      <c r="I56" s="23" t="str">
        <f>VLOOKUP(H56,Hoja1!A$2:G$445,3,0)</f>
        <v>LESIONES, FRACTURAS, MUERTE</v>
      </c>
      <c r="J56" s="18"/>
      <c r="K56" s="23" t="str">
        <f>VLOOKUP(H56,Hoja1!A$2:G$445,4,0)</f>
        <v>Inspecciones planeadas e inspecciones no planeadas, procedimientos de programas de seguridad y salud en el trabajo</v>
      </c>
      <c r="L56" s="23" t="str">
        <f>VLOOKUP(H56,Hoja1!A$2:G$445,5,0)</f>
        <v>EPP</v>
      </c>
      <c r="M56" s="18">
        <v>2</v>
      </c>
      <c r="N56" s="19">
        <v>3</v>
      </c>
      <c r="O56" s="19">
        <v>60</v>
      </c>
      <c r="P56" s="26">
        <f t="shared" si="6"/>
        <v>6</v>
      </c>
      <c r="Q56" s="26">
        <f t="shared" si="7"/>
        <v>360</v>
      </c>
      <c r="R56" s="33" t="str">
        <f t="shared" si="8"/>
        <v>M-6</v>
      </c>
      <c r="S56" s="34" t="str">
        <f t="shared" si="9"/>
        <v>II</v>
      </c>
      <c r="T56" s="35" t="str">
        <f t="shared" si="10"/>
        <v>No Aceptable o Aceptable Con Control Especifico</v>
      </c>
      <c r="U56" s="79"/>
      <c r="V56" s="23" t="str">
        <f>VLOOKUP(H56,Hoja1!A$2:G$445,6,0)</f>
        <v>MUERTE</v>
      </c>
      <c r="W56" s="20"/>
      <c r="X56" s="20"/>
      <c r="Y56" s="20"/>
      <c r="Z56" s="17"/>
      <c r="AA56" s="22" t="str">
        <f>VLOOKUP(H56,Hoja1!A$2:G$445,7,0)</f>
        <v>CERTIFICACIÓN Y/O ENTRENAMIENTO EN TRABAJO SEGURO EN ALTURAS; DILGENCIAMIENTO DE PERMISO DE TRABAJO; USO Y MANEJO ADECUADO DE E.P.P.; ARME Y DESARME DE ANDAMIOS</v>
      </c>
      <c r="AB56" s="20" t="s">
        <v>1219</v>
      </c>
      <c r="AC56" s="77"/>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119"/>
      <c r="B57" s="119"/>
      <c r="C57" s="82"/>
      <c r="D57" s="81"/>
      <c r="E57" s="80"/>
      <c r="F57" s="80"/>
      <c r="G57" s="23" t="str">
        <f>VLOOKUP(H57,Hoja1!A$1:G$445,2,0)</f>
        <v>SISMOS, INCENDIOS, INUNDACIONES, TERREMOTOS, VENDAVALES, DERRUMBE</v>
      </c>
      <c r="H57" s="24" t="s">
        <v>62</v>
      </c>
      <c r="I57" s="23" t="str">
        <f>VLOOKUP(H57,Hoja1!A$2:G$445,3,0)</f>
        <v>SISMOS, INCENDIOS, INUNDACIONES, TERREMOTOS, VENDAVALES</v>
      </c>
      <c r="J57" s="18"/>
      <c r="K57" s="23" t="str">
        <f>VLOOKUP(H57,Hoja1!A$2:G$445,4,0)</f>
        <v>Inspecciones planeadas e inspecciones no planeadas, procedimientos de programas de seguridad y salud en el trabajo</v>
      </c>
      <c r="L57" s="23" t="str">
        <f>VLOOKUP(H57,Hoja1!A$2:G$445,5,0)</f>
        <v>BRIGADAS DE EMERGENCIAS</v>
      </c>
      <c r="M57" s="18">
        <v>2</v>
      </c>
      <c r="N57" s="19">
        <v>1</v>
      </c>
      <c r="O57" s="19">
        <v>100</v>
      </c>
      <c r="P57" s="26">
        <f t="shared" si="6"/>
        <v>2</v>
      </c>
      <c r="Q57" s="26">
        <f t="shared" si="7"/>
        <v>200</v>
      </c>
      <c r="R57" s="33" t="str">
        <f t="shared" si="8"/>
        <v>B-2</v>
      </c>
      <c r="S57" s="34" t="str">
        <f t="shared" si="9"/>
        <v>II</v>
      </c>
      <c r="T57" s="35" t="str">
        <f t="shared" si="10"/>
        <v>No Aceptable o Aceptable Con Control Especifico</v>
      </c>
      <c r="U57" s="75"/>
      <c r="V57" s="23" t="str">
        <f>VLOOKUP(H57,Hoja1!A$2:G$445,6,0)</f>
        <v>MUERTE</v>
      </c>
      <c r="W57" s="20"/>
      <c r="X57" s="20"/>
      <c r="Y57" s="20"/>
      <c r="Z57" s="17" t="s">
        <v>1204</v>
      </c>
      <c r="AA57" s="22" t="str">
        <f>VLOOKUP(H57,Hoja1!A$2:G$445,7,0)</f>
        <v>ENTRENAMIENTO DE LA BRIGADA; DIVULGACIÓN DE PLAN DE EMERGENCIA</v>
      </c>
      <c r="AB57" s="20" t="s">
        <v>1211</v>
      </c>
      <c r="AC57" s="78"/>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119"/>
      <c r="B58" s="119"/>
      <c r="C58" s="84" t="s">
        <v>1220</v>
      </c>
      <c r="D58" s="83" t="s">
        <v>1221</v>
      </c>
      <c r="E58" s="93" t="s">
        <v>1073</v>
      </c>
      <c r="F58" s="93" t="s">
        <v>1195</v>
      </c>
      <c r="G58" s="65" t="str">
        <f>VLOOKUP(H58,Hoja1!A$1:G$445,2,0)</f>
        <v>Bacteria</v>
      </c>
      <c r="H58" s="46" t="s">
        <v>108</v>
      </c>
      <c r="I58" s="65" t="str">
        <f>VLOOKUP(H58,Hoja1!A$2:G$445,3,0)</f>
        <v>Infecciones producidas por Bacterianas</v>
      </c>
      <c r="J58" s="55"/>
      <c r="K58" s="65" t="str">
        <f>VLOOKUP(H58,Hoja1!A$2:G$445,4,0)</f>
        <v>Inspecciones planeadas e inspecciones no planeadas, procedimientos de programas de seguridad y salud en el trabajo</v>
      </c>
      <c r="L58" s="65" t="str">
        <f>VLOOKUP(H58,Hoja1!A$2:G$445,5,0)</f>
        <v>Programa de vacunación, bota pantalon, overol, guantes, tapabocas, mascarillas con filtos</v>
      </c>
      <c r="M58" s="62">
        <v>2</v>
      </c>
      <c r="N58" s="48">
        <v>2</v>
      </c>
      <c r="O58" s="48">
        <v>10</v>
      </c>
      <c r="P58" s="48">
        <f t="shared" si="6"/>
        <v>4</v>
      </c>
      <c r="Q58" s="48">
        <f t="shared" si="7"/>
        <v>40</v>
      </c>
      <c r="R58" s="57" t="str">
        <f t="shared" si="8"/>
        <v>B-4</v>
      </c>
      <c r="S58" s="58" t="str">
        <f t="shared" si="9"/>
        <v>III</v>
      </c>
      <c r="T58" s="59" t="str">
        <f t="shared" si="10"/>
        <v>Mejorable</v>
      </c>
      <c r="U58" s="85">
        <v>1</v>
      </c>
      <c r="V58" s="65" t="str">
        <f>VLOOKUP(H58,Hoja1!A$2:G$445,6,0)</f>
        <v xml:space="preserve">Enfermedades Infectocontagiosas
</v>
      </c>
      <c r="W58" s="60"/>
      <c r="X58" s="60"/>
      <c r="Y58" s="60"/>
      <c r="Z58" s="61"/>
      <c r="AA58" s="53" t="str">
        <f>VLOOKUP(H58,Hoja1!A$2:G$445,7,0)</f>
        <v xml:space="preserve">Riesgo Biológico, Autocuidado y/o Uso y manejo adecuado de E.P.P.
</v>
      </c>
      <c r="AB58" s="94" t="s">
        <v>1216</v>
      </c>
      <c r="AC58" s="95" t="s">
        <v>1197</v>
      </c>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26.25" thickBot="1">
      <c r="A59" s="119"/>
      <c r="B59" s="119"/>
      <c r="C59" s="84"/>
      <c r="D59" s="83"/>
      <c r="E59" s="93"/>
      <c r="F59" s="93"/>
      <c r="G59" s="65" t="str">
        <f>VLOOKUP(H59,Hoja1!A$1:G$445,2,0)</f>
        <v>Bacterias</v>
      </c>
      <c r="H59" s="46" t="s">
        <v>113</v>
      </c>
      <c r="I59" s="65" t="str">
        <f>VLOOKUP(H59,Hoja1!A$2:G$445,3,0)</f>
        <v>Infecciones Bacterianas</v>
      </c>
      <c r="J59" s="55"/>
      <c r="K59" s="65" t="str">
        <f>VLOOKUP(H59,Hoja1!A$2:G$445,4,0)</f>
        <v>N/A</v>
      </c>
      <c r="L59" s="65" t="str">
        <f>VLOOKUP(H59,Hoja1!A$2:G$445,5,0)</f>
        <v>Vacunación</v>
      </c>
      <c r="M59" s="55">
        <v>2</v>
      </c>
      <c r="N59" s="56">
        <v>3</v>
      </c>
      <c r="O59" s="56">
        <v>10</v>
      </c>
      <c r="P59" s="48">
        <f t="shared" si="6"/>
        <v>6</v>
      </c>
      <c r="Q59" s="48">
        <f t="shared" si="7"/>
        <v>60</v>
      </c>
      <c r="R59" s="57" t="str">
        <f t="shared" si="8"/>
        <v>M-6</v>
      </c>
      <c r="S59" s="58" t="str">
        <f t="shared" si="9"/>
        <v>III</v>
      </c>
      <c r="T59" s="59" t="str">
        <f t="shared" si="10"/>
        <v>Mejorable</v>
      </c>
      <c r="U59" s="86"/>
      <c r="V59" s="65" t="str">
        <f>VLOOKUP(H59,Hoja1!A$2:G$445,6,0)</f>
        <v xml:space="preserve">Enfermedades Infectocontagiosas
</v>
      </c>
      <c r="W59" s="60"/>
      <c r="X59" s="60"/>
      <c r="Y59" s="60"/>
      <c r="Z59" s="61"/>
      <c r="AA59" s="53" t="str">
        <f>VLOOKUP(H59,Hoja1!A$2:G$445,7,0)</f>
        <v>Autocuidado</v>
      </c>
      <c r="AB59" s="86"/>
      <c r="AC59" s="89"/>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51.75" thickBot="1">
      <c r="A60" s="119"/>
      <c r="B60" s="119"/>
      <c r="C60" s="84"/>
      <c r="D60" s="83"/>
      <c r="E60" s="93"/>
      <c r="F60" s="93"/>
      <c r="G60" s="65" t="str">
        <f>VLOOKUP(H60,Hoja1!A$1:G$445,2,0)</f>
        <v>Virus</v>
      </c>
      <c r="H60" s="46" t="s">
        <v>120</v>
      </c>
      <c r="I60" s="65" t="str">
        <f>VLOOKUP(H60,Hoja1!A$2:G$445,3,0)</f>
        <v>Infecciones Virales</v>
      </c>
      <c r="J60" s="55"/>
      <c r="K60" s="65" t="str">
        <f>VLOOKUP(H60,Hoja1!A$2:G$445,4,0)</f>
        <v>Inspecciones planeadas e inspecciones no planeadas, procedimientos de programas de seguridad y salud en el trabajo</v>
      </c>
      <c r="L60" s="65" t="str">
        <f>VLOOKUP(H60,Hoja1!A$2:G$445,5,0)</f>
        <v>Programa de vacunación, bota pantalon, overol, guantes, tapabocas, mascarillas con filtos</v>
      </c>
      <c r="M60" s="55">
        <v>2</v>
      </c>
      <c r="N60" s="56">
        <v>2</v>
      </c>
      <c r="O60" s="56">
        <v>10</v>
      </c>
      <c r="P60" s="48">
        <f t="shared" si="6"/>
        <v>4</v>
      </c>
      <c r="Q60" s="48">
        <f t="shared" si="7"/>
        <v>40</v>
      </c>
      <c r="R60" s="57" t="str">
        <f t="shared" si="8"/>
        <v>B-4</v>
      </c>
      <c r="S60" s="58" t="str">
        <f t="shared" si="9"/>
        <v>III</v>
      </c>
      <c r="T60" s="59" t="str">
        <f t="shared" si="10"/>
        <v>Mejorable</v>
      </c>
      <c r="U60" s="86"/>
      <c r="V60" s="65" t="str">
        <f>VLOOKUP(H60,Hoja1!A$2:G$445,6,0)</f>
        <v xml:space="preserve">Enfermedades Infectocontagiosas
</v>
      </c>
      <c r="W60" s="60"/>
      <c r="X60" s="60"/>
      <c r="Y60" s="60"/>
      <c r="Z60" s="61"/>
      <c r="AA60" s="53" t="str">
        <f>VLOOKUP(H60,Hoja1!A$2:G$445,7,0)</f>
        <v xml:space="preserve">Riesgo Biológico, Autocuidado y/o Uso y manejo adecuado de E.P.P.
</v>
      </c>
      <c r="AB60" s="86"/>
      <c r="AC60" s="89"/>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26.25" thickBot="1">
      <c r="A61" s="119"/>
      <c r="B61" s="119"/>
      <c r="C61" s="84"/>
      <c r="D61" s="83"/>
      <c r="E61" s="93"/>
      <c r="F61" s="93"/>
      <c r="G61" s="65" t="str">
        <f>VLOOKUP(H61,Hoja1!A$1:G$445,2,0)</f>
        <v>Virus</v>
      </c>
      <c r="H61" s="46" t="s">
        <v>122</v>
      </c>
      <c r="I61" s="65" t="str">
        <f>VLOOKUP(H61,Hoja1!A$2:G$445,3,0)</f>
        <v>Infecciones Virales</v>
      </c>
      <c r="J61" s="55"/>
      <c r="K61" s="65" t="str">
        <f>VLOOKUP(H61,Hoja1!A$2:G$445,4,0)</f>
        <v>N/A</v>
      </c>
      <c r="L61" s="65" t="str">
        <f>VLOOKUP(H61,Hoja1!A$2:G$445,5,0)</f>
        <v>Vacunación</v>
      </c>
      <c r="M61" s="55">
        <v>2</v>
      </c>
      <c r="N61" s="56">
        <v>3</v>
      </c>
      <c r="O61" s="56">
        <v>10</v>
      </c>
      <c r="P61" s="48">
        <f t="shared" si="6"/>
        <v>6</v>
      </c>
      <c r="Q61" s="48">
        <f t="shared" si="7"/>
        <v>60</v>
      </c>
      <c r="R61" s="57" t="str">
        <f t="shared" si="8"/>
        <v>M-6</v>
      </c>
      <c r="S61" s="58" t="str">
        <f t="shared" si="9"/>
        <v>III</v>
      </c>
      <c r="T61" s="59" t="str">
        <f t="shared" si="10"/>
        <v>Mejorable</v>
      </c>
      <c r="U61" s="86"/>
      <c r="V61" s="65" t="str">
        <f>VLOOKUP(H61,Hoja1!A$2:G$445,6,0)</f>
        <v xml:space="preserve">Enfermedades Infectocontagiosas
</v>
      </c>
      <c r="W61" s="60"/>
      <c r="X61" s="60"/>
      <c r="Y61" s="60"/>
      <c r="Z61" s="61"/>
      <c r="AA61" s="53" t="str">
        <f>VLOOKUP(H61,Hoja1!A$2:G$445,7,0)</f>
        <v>Autocuidado</v>
      </c>
      <c r="AB61" s="87"/>
      <c r="AC61" s="89"/>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119"/>
      <c r="B62" s="119"/>
      <c r="C62" s="84"/>
      <c r="D62" s="83"/>
      <c r="E62" s="93"/>
      <c r="F62" s="93"/>
      <c r="G62" s="65" t="str">
        <f>VLOOKUP(H62,Hoja1!A$1:G$445,2,0)</f>
        <v>INFRAROJA, ULTRAVIOLETA, VISIBLE, RADIOFRECUENCIA, MICROONDAS, LASER</v>
      </c>
      <c r="H62" s="46" t="s">
        <v>67</v>
      </c>
      <c r="I62" s="65" t="str">
        <f>VLOOKUP(H62,Hoja1!A$2:G$445,3,0)</f>
        <v>CÁNCER, LESIONES DÉRMICAS Y OCULARES</v>
      </c>
      <c r="J62" s="55"/>
      <c r="K62" s="65" t="str">
        <f>VLOOKUP(H62,Hoja1!A$2:G$445,4,0)</f>
        <v>Inspecciones planeadas e inspecciones no planeadas, procedimientos de programas de seguridad y salud en el trabajo</v>
      </c>
      <c r="L62" s="65" t="str">
        <f>VLOOKUP(H62,Hoja1!A$2:G$445,5,0)</f>
        <v>PROGRAMA BLOQUEADOR SOLAR</v>
      </c>
      <c r="M62" s="55">
        <v>2</v>
      </c>
      <c r="N62" s="56">
        <v>2</v>
      </c>
      <c r="O62" s="56">
        <v>10</v>
      </c>
      <c r="P62" s="48">
        <f t="shared" si="6"/>
        <v>4</v>
      </c>
      <c r="Q62" s="48">
        <f t="shared" si="7"/>
        <v>40</v>
      </c>
      <c r="R62" s="57" t="str">
        <f t="shared" si="8"/>
        <v>B-4</v>
      </c>
      <c r="S62" s="58" t="str">
        <f t="shared" si="9"/>
        <v>III</v>
      </c>
      <c r="T62" s="59" t="str">
        <f t="shared" si="10"/>
        <v>Mejorable</v>
      </c>
      <c r="U62" s="86"/>
      <c r="V62" s="65" t="str">
        <f>VLOOKUP(H62,Hoja1!A$2:G$445,6,0)</f>
        <v>CÁNCER</v>
      </c>
      <c r="W62" s="60"/>
      <c r="X62" s="60"/>
      <c r="Y62" s="60"/>
      <c r="Z62" s="61"/>
      <c r="AA62" s="53" t="str">
        <f>VLOOKUP(H62,Hoja1!A$2:G$445,7,0)</f>
        <v>N/A</v>
      </c>
      <c r="AB62" s="55" t="s">
        <v>1198</v>
      </c>
      <c r="AC62" s="89"/>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41.25" customHeight="1" thickBot="1">
      <c r="A63" s="119"/>
      <c r="B63" s="119"/>
      <c r="C63" s="84"/>
      <c r="D63" s="83"/>
      <c r="E63" s="93"/>
      <c r="F63" s="93"/>
      <c r="G63" s="65" t="str">
        <f>VLOOKUP(H63,Hoja1!A$1:G$445,2,0)</f>
        <v>CONCENTRACIÓN EN ACTIVIDADES DE ALTO DESEMPEÑO MENTAL</v>
      </c>
      <c r="H63" s="46" t="s">
        <v>72</v>
      </c>
      <c r="I63" s="65" t="str">
        <f>VLOOKUP(H63,Hoja1!A$2:G$445,3,0)</f>
        <v>ESTRÉS, CEFALEA, IRRITABILIDAD</v>
      </c>
      <c r="J63" s="55"/>
      <c r="K63" s="65" t="str">
        <f>VLOOKUP(H63,Hoja1!A$2:G$445,4,0)</f>
        <v>N/A</v>
      </c>
      <c r="L63" s="65" t="str">
        <f>VLOOKUP(H63,Hoja1!A$2:G$445,5,0)</f>
        <v>PVE PSICOSOCIAL</v>
      </c>
      <c r="M63" s="55">
        <v>2</v>
      </c>
      <c r="N63" s="56">
        <v>3</v>
      </c>
      <c r="O63" s="56">
        <v>10</v>
      </c>
      <c r="P63" s="48">
        <f t="shared" si="6"/>
        <v>6</v>
      </c>
      <c r="Q63" s="48">
        <f t="shared" si="7"/>
        <v>60</v>
      </c>
      <c r="R63" s="57" t="str">
        <f t="shared" si="8"/>
        <v>M-6</v>
      </c>
      <c r="S63" s="58" t="str">
        <f t="shared" si="9"/>
        <v>III</v>
      </c>
      <c r="T63" s="59" t="str">
        <f t="shared" si="10"/>
        <v>Mejorable</v>
      </c>
      <c r="U63" s="86"/>
      <c r="V63" s="65" t="str">
        <f>VLOOKUP(H63,Hoja1!A$2:G$445,6,0)</f>
        <v>ESTRÉS</v>
      </c>
      <c r="W63" s="60"/>
      <c r="X63" s="60"/>
      <c r="Y63" s="60"/>
      <c r="Z63" s="61"/>
      <c r="AA63" s="53" t="str">
        <f>VLOOKUP(H63,Hoja1!A$2:G$445,7,0)</f>
        <v>N/A</v>
      </c>
      <c r="AB63" s="85" t="s">
        <v>1199</v>
      </c>
      <c r="AC63" s="89"/>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41.25" customHeight="1" thickBot="1">
      <c r="A64" s="119"/>
      <c r="B64" s="119"/>
      <c r="C64" s="84"/>
      <c r="D64" s="83"/>
      <c r="E64" s="93"/>
      <c r="F64" s="93"/>
      <c r="G64" s="65" t="str">
        <f>VLOOKUP(H64,Hoja1!A$1:G$445,2,0)</f>
        <v>NATURALEZA DE LA TAREA</v>
      </c>
      <c r="H64" s="46" t="s">
        <v>76</v>
      </c>
      <c r="I64" s="65" t="str">
        <f>VLOOKUP(H64,Hoja1!A$2:G$445,3,0)</f>
        <v>ESTRÉS,  TRANSTORNOS DEL SUEÑO</v>
      </c>
      <c r="J64" s="55"/>
      <c r="K64" s="65" t="str">
        <f>VLOOKUP(H64,Hoja1!A$2:G$445,4,0)</f>
        <v>N/A</v>
      </c>
      <c r="L64" s="65" t="str">
        <f>VLOOKUP(H64,Hoja1!A$2:G$445,5,0)</f>
        <v>PVE PSICOSOCIAL</v>
      </c>
      <c r="M64" s="55">
        <v>2</v>
      </c>
      <c r="N64" s="56">
        <v>3</v>
      </c>
      <c r="O64" s="56">
        <v>10</v>
      </c>
      <c r="P64" s="48">
        <f t="shared" si="6"/>
        <v>6</v>
      </c>
      <c r="Q64" s="48">
        <f t="shared" si="7"/>
        <v>60</v>
      </c>
      <c r="R64" s="57" t="str">
        <f t="shared" si="8"/>
        <v>M-6</v>
      </c>
      <c r="S64" s="58" t="str">
        <f t="shared" si="9"/>
        <v>III</v>
      </c>
      <c r="T64" s="59" t="str">
        <f t="shared" si="10"/>
        <v>Mejorable</v>
      </c>
      <c r="U64" s="86"/>
      <c r="V64" s="65" t="str">
        <f>VLOOKUP(H64,Hoja1!A$2:G$445,6,0)</f>
        <v>ESTRÉS</v>
      </c>
      <c r="W64" s="60"/>
      <c r="X64" s="60"/>
      <c r="Y64" s="60"/>
      <c r="Z64" s="61"/>
      <c r="AA64" s="53" t="str">
        <f>VLOOKUP(H64,Hoja1!A$2:G$445,7,0)</f>
        <v>N/A</v>
      </c>
      <c r="AB64" s="87"/>
      <c r="AC64" s="89"/>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93.75" customHeight="1" thickBot="1">
      <c r="A65" s="119"/>
      <c r="B65" s="119"/>
      <c r="C65" s="84"/>
      <c r="D65" s="83"/>
      <c r="E65" s="93"/>
      <c r="F65" s="93"/>
      <c r="G65" s="65" t="str">
        <f>VLOOKUP(H65,Hoja1!A$1:G$445,2,0)</f>
        <v>Forzadas, Prolongadas</v>
      </c>
      <c r="H65" s="46" t="s">
        <v>40</v>
      </c>
      <c r="I65" s="65" t="str">
        <f>VLOOKUP(H65,Hoja1!A$2:G$445,3,0)</f>
        <v xml:space="preserve">Lesiones osteomusculares, lesiones osteoarticulares
</v>
      </c>
      <c r="J65" s="55"/>
      <c r="K65" s="65" t="str">
        <f>VLOOKUP(H65,Hoja1!A$2:G$445,4,0)</f>
        <v>Inspecciones planeadas e inspecciones no planeadas, procedimientos de programas de seguridad y salud en el trabajo</v>
      </c>
      <c r="L65" s="65" t="str">
        <f>VLOOKUP(H65,Hoja1!A$2:G$445,5,0)</f>
        <v>PVE Biomecánico, programa pausas activas, exámenes periódicos, recomendaciones, control de posturas</v>
      </c>
      <c r="M65" s="55">
        <v>2</v>
      </c>
      <c r="N65" s="56">
        <v>3</v>
      </c>
      <c r="O65" s="56">
        <v>25</v>
      </c>
      <c r="P65" s="48">
        <f t="shared" si="6"/>
        <v>6</v>
      </c>
      <c r="Q65" s="48">
        <f t="shared" si="7"/>
        <v>150</v>
      </c>
      <c r="R65" s="57" t="str">
        <f t="shared" si="8"/>
        <v>M-6</v>
      </c>
      <c r="S65" s="58" t="str">
        <f t="shared" si="9"/>
        <v>II</v>
      </c>
      <c r="T65" s="59" t="str">
        <f t="shared" si="10"/>
        <v>No Aceptable o Aceptable Con Control Especifico</v>
      </c>
      <c r="U65" s="86"/>
      <c r="V65" s="65" t="str">
        <f>VLOOKUP(H65,Hoja1!A$2:G$445,6,0)</f>
        <v>Enfermedades Osteomusculares</v>
      </c>
      <c r="W65" s="60"/>
      <c r="X65" s="60"/>
      <c r="Y65" s="60"/>
      <c r="Z65" s="61"/>
      <c r="AA65" s="53" t="str">
        <f>VLOOKUP(H65,Hoja1!A$2:G$445,7,0)</f>
        <v>Prevención en lesiones osteomusculares, líderes de pausas activas</v>
      </c>
      <c r="AB65" s="55" t="s">
        <v>1218</v>
      </c>
      <c r="AC65" s="89"/>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60.75" customHeight="1" thickBot="1">
      <c r="A66" s="119"/>
      <c r="B66" s="119"/>
      <c r="C66" s="84"/>
      <c r="D66" s="83"/>
      <c r="E66" s="93"/>
      <c r="F66" s="93"/>
      <c r="G66" s="65" t="str">
        <f>VLOOKUP(H66,Hoja1!A$1:G$445,2,0)</f>
        <v>Higiene Muscular</v>
      </c>
      <c r="H66" s="46" t="s">
        <v>483</v>
      </c>
      <c r="I66" s="65" t="str">
        <f>VLOOKUP(H66,Hoja1!A$2:G$445,3,0)</f>
        <v>Lesiones Musculoesqueléticas</v>
      </c>
      <c r="J66" s="55"/>
      <c r="K66" s="65" t="str">
        <f>VLOOKUP(H66,Hoja1!A$2:G$445,4,0)</f>
        <v>N/A</v>
      </c>
      <c r="L66" s="65" t="str">
        <f>VLOOKUP(H66,Hoja1!A$2:G$445,5,0)</f>
        <v>N/A</v>
      </c>
      <c r="M66" s="55">
        <v>2</v>
      </c>
      <c r="N66" s="56">
        <v>3</v>
      </c>
      <c r="O66" s="56">
        <v>10</v>
      </c>
      <c r="P66" s="48">
        <f t="shared" si="6"/>
        <v>6</v>
      </c>
      <c r="Q66" s="48">
        <f t="shared" si="7"/>
        <v>60</v>
      </c>
      <c r="R66" s="57" t="str">
        <f t="shared" si="8"/>
        <v>M-6</v>
      </c>
      <c r="S66" s="58" t="str">
        <f t="shared" si="9"/>
        <v>III</v>
      </c>
      <c r="T66" s="59" t="str">
        <f t="shared" si="10"/>
        <v>Mejorable</v>
      </c>
      <c r="U66" s="86"/>
      <c r="V66" s="65" t="str">
        <f>VLOOKUP(H66,Hoja1!A$2:G$445,6,0)</f>
        <v xml:space="preserve">Enfermedades Osteomusculares
</v>
      </c>
      <c r="W66" s="60"/>
      <c r="X66" s="60"/>
      <c r="Y66" s="60"/>
      <c r="Z66" s="61"/>
      <c r="AA66" s="53" t="str">
        <f>VLOOKUP(H66,Hoja1!A$2:G$445,7,0)</f>
        <v>Prevención en lesiones osteomusculares, líderes de pausas activas</v>
      </c>
      <c r="AB66" s="55" t="s">
        <v>1210</v>
      </c>
      <c r="AC66" s="89"/>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75" thickBot="1">
      <c r="A67" s="119"/>
      <c r="B67" s="119"/>
      <c r="C67" s="84"/>
      <c r="D67" s="83"/>
      <c r="E67" s="93"/>
      <c r="F67" s="93"/>
      <c r="G67" s="65" t="str">
        <f>VLOOKUP(H67,Hoja1!A$1:G$445,2,0)</f>
        <v>Atropellamiento, Envestir</v>
      </c>
      <c r="H67" s="46" t="s">
        <v>1187</v>
      </c>
      <c r="I67" s="65" t="str">
        <f>VLOOKUP(H67,Hoja1!A$2:G$445,3,0)</f>
        <v>Lesiones, pérdidas materiales, muerte</v>
      </c>
      <c r="J67" s="55"/>
      <c r="K67" s="65" t="str">
        <f>VLOOKUP(H67,Hoja1!A$2:G$445,4,0)</f>
        <v>Inspecciones planeadas e inspecciones no planeadas, procedimientos de programas de seguridad y salud en el trabajo</v>
      </c>
      <c r="L67" s="65" t="str">
        <f>VLOOKUP(H67,Hoja1!A$2:G$445,5,0)</f>
        <v>Programa de seguridad vial, señalización</v>
      </c>
      <c r="M67" s="55">
        <v>2</v>
      </c>
      <c r="N67" s="56">
        <v>2</v>
      </c>
      <c r="O67" s="56">
        <v>60</v>
      </c>
      <c r="P67" s="48">
        <f t="shared" si="6"/>
        <v>4</v>
      </c>
      <c r="Q67" s="48">
        <f t="shared" si="7"/>
        <v>240</v>
      </c>
      <c r="R67" s="57" t="str">
        <f t="shared" si="8"/>
        <v>B-4</v>
      </c>
      <c r="S67" s="58" t="str">
        <f t="shared" si="9"/>
        <v>II</v>
      </c>
      <c r="T67" s="59" t="str">
        <f t="shared" si="10"/>
        <v>No Aceptable o Aceptable Con Control Especifico</v>
      </c>
      <c r="U67" s="86"/>
      <c r="V67" s="65" t="str">
        <f>VLOOKUP(H67,Hoja1!A$2:G$445,6,0)</f>
        <v>Muerte</v>
      </c>
      <c r="W67" s="60"/>
      <c r="X67" s="60"/>
      <c r="Y67" s="60"/>
      <c r="Z67" s="61"/>
      <c r="AA67" s="53" t="str">
        <f>VLOOKUP(H67,Hoja1!A$2:G$445,7,0)</f>
        <v>Seguridad vial y manejo defensivo, aseguramiento de áreas de trabajo</v>
      </c>
      <c r="AB67" s="55" t="s">
        <v>1201</v>
      </c>
      <c r="AC67" s="89"/>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41.25" thickBot="1">
      <c r="A68" s="119"/>
      <c r="B68" s="119"/>
      <c r="C68" s="84"/>
      <c r="D68" s="83"/>
      <c r="E68" s="93"/>
      <c r="F68" s="93"/>
      <c r="G68" s="65" t="str">
        <f>VLOOKUP(H68,Hoja1!A$1:G$445,2,0)</f>
        <v>Superficies de trabajo irregulares o deslizantes</v>
      </c>
      <c r="H68" s="46" t="s">
        <v>597</v>
      </c>
      <c r="I68" s="65" t="str">
        <f>VLOOKUP(H68,Hoja1!A$2:G$445,3,0)</f>
        <v>Caidas del mismo nivel, fracturas, golpe con objetos, caídas de objetos, obstrucción de rutas de evacuación</v>
      </c>
      <c r="J68" s="55"/>
      <c r="K68" s="65" t="str">
        <f>VLOOKUP(H68,Hoja1!A$2:G$445,4,0)</f>
        <v>N/A</v>
      </c>
      <c r="L68" s="65" t="str">
        <f>VLOOKUP(H68,Hoja1!A$2:G$445,5,0)</f>
        <v>N/A</v>
      </c>
      <c r="M68" s="55">
        <v>2</v>
      </c>
      <c r="N68" s="56">
        <v>3</v>
      </c>
      <c r="O68" s="56">
        <v>25</v>
      </c>
      <c r="P68" s="48">
        <f t="shared" si="6"/>
        <v>6</v>
      </c>
      <c r="Q68" s="48">
        <f t="shared" si="7"/>
        <v>150</v>
      </c>
      <c r="R68" s="57" t="str">
        <f t="shared" si="8"/>
        <v>M-6</v>
      </c>
      <c r="S68" s="58" t="str">
        <f t="shared" si="9"/>
        <v>II</v>
      </c>
      <c r="T68" s="59" t="str">
        <f t="shared" si="10"/>
        <v>No Aceptable o Aceptable Con Control Especifico</v>
      </c>
      <c r="U68" s="86"/>
      <c r="V68" s="65" t="str">
        <f>VLOOKUP(H68,Hoja1!A$2:G$445,6,0)</f>
        <v>Caídas de distinto nivel</v>
      </c>
      <c r="W68" s="60"/>
      <c r="X68" s="60"/>
      <c r="Y68" s="60"/>
      <c r="Z68" s="61"/>
      <c r="AA68" s="53" t="str">
        <f>VLOOKUP(H68,Hoja1!A$2:G$445,7,0)</f>
        <v>Pautas Básicas en orden y aseo en el lugar de trabajo, actos y condiciones inseguras</v>
      </c>
      <c r="AB68" s="55" t="s">
        <v>1202</v>
      </c>
      <c r="AC68" s="89"/>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67.5" customHeight="1" thickBot="1">
      <c r="A69" s="119"/>
      <c r="B69" s="119"/>
      <c r="C69" s="84"/>
      <c r="D69" s="83"/>
      <c r="E69" s="93"/>
      <c r="F69" s="93"/>
      <c r="G69" s="65" t="str">
        <f>VLOOKUP(H69,Hoja1!A$1:G$445,2,0)</f>
        <v>Atraco, golpiza, atentados y secuestrados</v>
      </c>
      <c r="H69" s="46" t="s">
        <v>57</v>
      </c>
      <c r="I69" s="65" t="str">
        <f>VLOOKUP(H69,Hoja1!A$2:G$445,3,0)</f>
        <v>Estrés, golpes, Secuestros</v>
      </c>
      <c r="J69" s="55"/>
      <c r="K69" s="65" t="str">
        <f>VLOOKUP(H69,Hoja1!A$2:G$445,4,0)</f>
        <v>Inspecciones planeadas e inspecciones no planeadas, procedimientos de programas de seguridad y salud en el trabajo</v>
      </c>
      <c r="L69" s="65" t="str">
        <f>VLOOKUP(H69,Hoja1!A$2:G$445,5,0)</f>
        <v xml:space="preserve">Uniformes Corporativos, Caquetas corporativas, Carnetización
</v>
      </c>
      <c r="M69" s="55">
        <v>2</v>
      </c>
      <c r="N69" s="56">
        <v>2</v>
      </c>
      <c r="O69" s="56">
        <v>60</v>
      </c>
      <c r="P69" s="48">
        <f t="shared" si="6"/>
        <v>4</v>
      </c>
      <c r="Q69" s="48">
        <f t="shared" si="7"/>
        <v>240</v>
      </c>
      <c r="R69" s="57" t="str">
        <f t="shared" si="8"/>
        <v>B-4</v>
      </c>
      <c r="S69" s="58" t="str">
        <f t="shared" si="9"/>
        <v>II</v>
      </c>
      <c r="T69" s="59" t="str">
        <f t="shared" si="10"/>
        <v>No Aceptable o Aceptable Con Control Especifico</v>
      </c>
      <c r="U69" s="86"/>
      <c r="V69" s="65" t="str">
        <f>VLOOKUP(H69,Hoja1!A$2:G$445,6,0)</f>
        <v>Secuestros</v>
      </c>
      <c r="W69" s="60"/>
      <c r="X69" s="60"/>
      <c r="Y69" s="60"/>
      <c r="Z69" s="61"/>
      <c r="AA69" s="53" t="str">
        <f>VLOOKUP(H69,Hoja1!A$2:G$445,7,0)</f>
        <v>N/A</v>
      </c>
      <c r="AB69" s="55" t="s">
        <v>1203</v>
      </c>
      <c r="AC69" s="89"/>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75" thickBot="1">
      <c r="A70" s="119"/>
      <c r="B70" s="119"/>
      <c r="C70" s="84"/>
      <c r="D70" s="83"/>
      <c r="E70" s="93"/>
      <c r="F70" s="93"/>
      <c r="G70" s="65" t="str">
        <f>VLOOKUP(H70,Hoja1!A$1:G$445,2,0)</f>
        <v>SISMOS, INCENDIOS, INUNDACIONES, TERREMOTOS, VENDAVALES, DERRUMBE</v>
      </c>
      <c r="H70" s="46" t="s">
        <v>62</v>
      </c>
      <c r="I70" s="65" t="str">
        <f>VLOOKUP(H70,Hoja1!A$2:G$445,3,0)</f>
        <v>SISMOS, INCENDIOS, INUNDACIONES, TERREMOTOS, VENDAVALES</v>
      </c>
      <c r="J70" s="55"/>
      <c r="K70" s="65" t="str">
        <f>VLOOKUP(H70,Hoja1!A$2:G$445,4,0)</f>
        <v>Inspecciones planeadas e inspecciones no planeadas, procedimientos de programas de seguridad y salud en el trabajo</v>
      </c>
      <c r="L70" s="65" t="str">
        <f>VLOOKUP(H70,Hoja1!A$2:G$445,5,0)</f>
        <v>BRIGADAS DE EMERGENCIAS</v>
      </c>
      <c r="M70" s="55">
        <v>2</v>
      </c>
      <c r="N70" s="56">
        <v>1</v>
      </c>
      <c r="O70" s="56">
        <v>100</v>
      </c>
      <c r="P70" s="48">
        <f t="shared" si="6"/>
        <v>2</v>
      </c>
      <c r="Q70" s="48">
        <f t="shared" si="7"/>
        <v>200</v>
      </c>
      <c r="R70" s="57" t="str">
        <f t="shared" si="8"/>
        <v>B-2</v>
      </c>
      <c r="S70" s="58" t="str">
        <f t="shared" si="9"/>
        <v>II</v>
      </c>
      <c r="T70" s="59" t="str">
        <f t="shared" si="10"/>
        <v>No Aceptable o Aceptable Con Control Especifico</v>
      </c>
      <c r="U70" s="87"/>
      <c r="V70" s="65" t="str">
        <f>VLOOKUP(H70,Hoja1!A$2:G$445,6,0)</f>
        <v>MUERTE</v>
      </c>
      <c r="W70" s="60"/>
      <c r="X70" s="60"/>
      <c r="Y70" s="60"/>
      <c r="Z70" s="61" t="s">
        <v>1204</v>
      </c>
      <c r="AA70" s="53" t="str">
        <f>VLOOKUP(H70,Hoja1!A$2:G$445,7,0)</f>
        <v>ENTRENAMIENTO DE LA BRIGADA; DIVULGACIÓN DE PLAN DE EMERGENCIA</v>
      </c>
      <c r="AB70" s="55" t="s">
        <v>1211</v>
      </c>
      <c r="AC70" s="90"/>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75" thickBot="1">
      <c r="A71" s="119"/>
      <c r="B71" s="119"/>
      <c r="C71" s="82" t="str">
        <f>VLOOKUP(E71,Hoja2!A$2:C$82,2,0)</f>
        <v>Tramitar los documentos y correspondencia del area y entes externos con el fin de cumplir los lineamientos establecidos en los procedimientos y en el sistema de gestion documental vigente.</v>
      </c>
      <c r="D71" s="81" t="str">
        <f>VLOOKUP(E71,Hoja2!A$2:C$82,3,0)</f>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
      <c r="E71" s="80" t="s">
        <v>1054</v>
      </c>
      <c r="F71" s="80" t="s">
        <v>1195</v>
      </c>
      <c r="G71" s="23" t="str">
        <f>VLOOKUP(H71,Hoja1!A$1:G$445,2,0)</f>
        <v>Bacteria</v>
      </c>
      <c r="H71" s="24" t="s">
        <v>108</v>
      </c>
      <c r="I71" s="23" t="str">
        <f>VLOOKUP(H71,Hoja1!A$2:G$445,3,0)</f>
        <v>Infecciones producidas por Bacterianas</v>
      </c>
      <c r="J71" s="18"/>
      <c r="K71" s="23" t="str">
        <f>VLOOKUP(H71,Hoja1!A$2:G$445,4,0)</f>
        <v>Inspecciones planeadas e inspecciones no planeadas, procedimientos de programas de seguridad y salud en el trabajo</v>
      </c>
      <c r="L71" s="23" t="str">
        <f>VLOOKUP(H71,Hoja1!A$2:G$445,5,0)</f>
        <v>Programa de vacunación, bota pantalon, overol, guantes, tapabocas, mascarillas con filtos</v>
      </c>
      <c r="M71" s="25">
        <v>2</v>
      </c>
      <c r="N71" s="26">
        <v>2</v>
      </c>
      <c r="O71" s="26">
        <v>10</v>
      </c>
      <c r="P71" s="26">
        <f t="shared" si="6"/>
        <v>4</v>
      </c>
      <c r="Q71" s="26">
        <f t="shared" si="7"/>
        <v>40</v>
      </c>
      <c r="R71" s="33" t="str">
        <f t="shared" si="8"/>
        <v>B-4</v>
      </c>
      <c r="S71" s="34" t="str">
        <f t="shared" si="9"/>
        <v>III</v>
      </c>
      <c r="T71" s="35" t="str">
        <f t="shared" si="10"/>
        <v>Mejorable</v>
      </c>
      <c r="U71" s="74">
        <v>1</v>
      </c>
      <c r="V71" s="23" t="str">
        <f>VLOOKUP(H71,Hoja1!A$2:G$445,6,0)</f>
        <v xml:space="preserve">Enfermedades Infectocontagiosas
</v>
      </c>
      <c r="W71" s="20"/>
      <c r="X71" s="20"/>
      <c r="Y71" s="20"/>
      <c r="Z71" s="17"/>
      <c r="AA71" s="22" t="str">
        <f>VLOOKUP(H71,Hoja1!A$2:G$445,7,0)</f>
        <v xml:space="preserve">Riesgo Biológico, Autocuidado y/o Uso y manejo adecuado de E.P.P.
</v>
      </c>
      <c r="AB71" s="91" t="s">
        <v>1216</v>
      </c>
      <c r="AC71" s="92" t="s">
        <v>1197</v>
      </c>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26.25" thickBot="1">
      <c r="A72" s="119"/>
      <c r="B72" s="119"/>
      <c r="C72" s="82"/>
      <c r="D72" s="81"/>
      <c r="E72" s="80"/>
      <c r="F72" s="80"/>
      <c r="G72" s="23" t="str">
        <f>VLOOKUP(H72,Hoja1!A$1:G$445,2,0)</f>
        <v>Bacterias</v>
      </c>
      <c r="H72" s="24" t="s">
        <v>113</v>
      </c>
      <c r="I72" s="23" t="str">
        <f>VLOOKUP(H72,Hoja1!A$2:G$445,3,0)</f>
        <v>Infecciones Bacterianas</v>
      </c>
      <c r="J72" s="18"/>
      <c r="K72" s="23" t="str">
        <f>VLOOKUP(H72,Hoja1!A$2:G$445,4,0)</f>
        <v>N/A</v>
      </c>
      <c r="L72" s="23" t="str">
        <f>VLOOKUP(H72,Hoja1!A$2:G$445,5,0)</f>
        <v>Vacunación</v>
      </c>
      <c r="M72" s="18">
        <v>2</v>
      </c>
      <c r="N72" s="19">
        <v>3</v>
      </c>
      <c r="O72" s="19">
        <v>10</v>
      </c>
      <c r="P72" s="26">
        <f t="shared" si="6"/>
        <v>6</v>
      </c>
      <c r="Q72" s="26">
        <f t="shared" si="7"/>
        <v>60</v>
      </c>
      <c r="R72" s="33" t="str">
        <f t="shared" si="8"/>
        <v>M-6</v>
      </c>
      <c r="S72" s="34" t="str">
        <f t="shared" si="9"/>
        <v>III</v>
      </c>
      <c r="T72" s="35" t="str">
        <f t="shared" si="10"/>
        <v>Mejorable</v>
      </c>
      <c r="U72" s="79"/>
      <c r="V72" s="23" t="str">
        <f>VLOOKUP(H72,Hoja1!A$2:G$445,6,0)</f>
        <v xml:space="preserve">Enfermedades Infectocontagiosas
</v>
      </c>
      <c r="W72" s="20"/>
      <c r="X72" s="20"/>
      <c r="Y72" s="20"/>
      <c r="Z72" s="17"/>
      <c r="AA72" s="22" t="str">
        <f>VLOOKUP(H72,Hoja1!A$2:G$445,7,0)</f>
        <v>Autocuidado</v>
      </c>
      <c r="AB72" s="79"/>
      <c r="AC72" s="77"/>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26.25" thickBot="1">
      <c r="A73" s="119"/>
      <c r="B73" s="119"/>
      <c r="C73" s="82"/>
      <c r="D73" s="81"/>
      <c r="E73" s="80"/>
      <c r="F73" s="80"/>
      <c r="G73" s="23" t="str">
        <f>VLOOKUP(H73,Hoja1!A$1:G$445,2,0)</f>
        <v>Virus</v>
      </c>
      <c r="H73" s="24" t="s">
        <v>122</v>
      </c>
      <c r="I73" s="23" t="str">
        <f>VLOOKUP(H73,Hoja1!A$2:G$445,3,0)</f>
        <v>Infecciones Virales</v>
      </c>
      <c r="J73" s="18"/>
      <c r="K73" s="23" t="str">
        <f>VLOOKUP(H73,Hoja1!A$2:G$445,4,0)</f>
        <v>N/A</v>
      </c>
      <c r="L73" s="23" t="str">
        <f>VLOOKUP(H73,Hoja1!A$2:G$445,5,0)</f>
        <v>Vacunación</v>
      </c>
      <c r="M73" s="18">
        <v>2</v>
      </c>
      <c r="N73" s="19">
        <v>3</v>
      </c>
      <c r="O73" s="19">
        <v>10</v>
      </c>
      <c r="P73" s="26">
        <f t="shared" si="6"/>
        <v>6</v>
      </c>
      <c r="Q73" s="26">
        <f t="shared" si="7"/>
        <v>60</v>
      </c>
      <c r="R73" s="33" t="str">
        <f t="shared" si="8"/>
        <v>M-6</v>
      </c>
      <c r="S73" s="34" t="str">
        <f t="shared" si="9"/>
        <v>III</v>
      </c>
      <c r="T73" s="35" t="str">
        <f t="shared" si="10"/>
        <v>Mejorable</v>
      </c>
      <c r="U73" s="79"/>
      <c r="V73" s="23" t="str">
        <f>VLOOKUP(H73,Hoja1!A$2:G$445,6,0)</f>
        <v xml:space="preserve">Enfermedades Infectocontagiosas
</v>
      </c>
      <c r="W73" s="20"/>
      <c r="X73" s="20"/>
      <c r="Y73" s="20"/>
      <c r="Z73" s="17"/>
      <c r="AA73" s="22" t="str">
        <f>VLOOKUP(H73,Hoja1!A$2:G$445,7,0)</f>
        <v>Autocuidado</v>
      </c>
      <c r="AB73" s="75"/>
      <c r="AC73" s="77"/>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36" customHeight="1" thickBot="1">
      <c r="A74" s="119"/>
      <c r="B74" s="119"/>
      <c r="C74" s="82"/>
      <c r="D74" s="81"/>
      <c r="E74" s="80"/>
      <c r="F74" s="80"/>
      <c r="G74" s="23" t="str">
        <f>VLOOKUP(H74,Hoja1!A$1:G$445,2,0)</f>
        <v>CONCENTRACIÓN EN ACTIVIDADES DE ALTO DESEMPEÑO MENTAL</v>
      </c>
      <c r="H74" s="24" t="s">
        <v>72</v>
      </c>
      <c r="I74" s="23" t="str">
        <f>VLOOKUP(H74,Hoja1!A$2:G$445,3,0)</f>
        <v>ESTRÉS, CEFALEA, IRRITABILIDAD</v>
      </c>
      <c r="J74" s="18"/>
      <c r="K74" s="23" t="str">
        <f>VLOOKUP(H74,Hoja1!A$2:G$445,4,0)</f>
        <v>N/A</v>
      </c>
      <c r="L74" s="23" t="str">
        <f>VLOOKUP(H74,Hoja1!A$2:G$445,5,0)</f>
        <v>PVE PSICOSOCIAL</v>
      </c>
      <c r="M74" s="18">
        <v>2</v>
      </c>
      <c r="N74" s="19">
        <v>3</v>
      </c>
      <c r="O74" s="19">
        <v>10</v>
      </c>
      <c r="P74" s="26">
        <f t="shared" si="6"/>
        <v>6</v>
      </c>
      <c r="Q74" s="26">
        <f t="shared" si="7"/>
        <v>60</v>
      </c>
      <c r="R74" s="33" t="str">
        <f t="shared" si="8"/>
        <v>M-6</v>
      </c>
      <c r="S74" s="34" t="str">
        <f t="shared" si="9"/>
        <v>III</v>
      </c>
      <c r="T74" s="35" t="str">
        <f t="shared" si="10"/>
        <v>Mejorable</v>
      </c>
      <c r="U74" s="79"/>
      <c r="V74" s="23" t="str">
        <f>VLOOKUP(H74,Hoja1!A$2:G$445,6,0)</f>
        <v>ESTRÉS</v>
      </c>
      <c r="W74" s="20"/>
      <c r="X74" s="20"/>
      <c r="Y74" s="20"/>
      <c r="Z74" s="17"/>
      <c r="AA74" s="22" t="str">
        <f>VLOOKUP(H74,Hoja1!A$2:G$445,7,0)</f>
        <v>N/A</v>
      </c>
      <c r="AB74" s="74" t="s">
        <v>1199</v>
      </c>
      <c r="AC74" s="77"/>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36" customHeight="1" thickBot="1">
      <c r="A75" s="119"/>
      <c r="B75" s="119"/>
      <c r="C75" s="82"/>
      <c r="D75" s="81"/>
      <c r="E75" s="80"/>
      <c r="F75" s="80"/>
      <c r="G75" s="23" t="str">
        <f>VLOOKUP(H75,Hoja1!A$1:G$445,2,0)</f>
        <v>NATURALEZA DE LA TAREA</v>
      </c>
      <c r="H75" s="24" t="s">
        <v>76</v>
      </c>
      <c r="I75" s="23" t="str">
        <f>VLOOKUP(H75,Hoja1!A$2:G$445,3,0)</f>
        <v>ESTRÉS,  TRANSTORNOS DEL SUEÑO</v>
      </c>
      <c r="J75" s="18"/>
      <c r="K75" s="23" t="str">
        <f>VLOOKUP(H75,Hoja1!A$2:G$445,4,0)</f>
        <v>N/A</v>
      </c>
      <c r="L75" s="23" t="str">
        <f>VLOOKUP(H75,Hoja1!A$2:G$445,5,0)</f>
        <v>PVE PSICOSOCIAL</v>
      </c>
      <c r="M75" s="18">
        <v>2</v>
      </c>
      <c r="N75" s="19">
        <v>3</v>
      </c>
      <c r="O75" s="19">
        <v>10</v>
      </c>
      <c r="P75" s="26">
        <f t="shared" si="6"/>
        <v>6</v>
      </c>
      <c r="Q75" s="26">
        <f t="shared" si="7"/>
        <v>60</v>
      </c>
      <c r="R75" s="33" t="str">
        <f t="shared" si="8"/>
        <v>M-6</v>
      </c>
      <c r="S75" s="34" t="str">
        <f t="shared" si="9"/>
        <v>III</v>
      </c>
      <c r="T75" s="35" t="str">
        <f t="shared" si="10"/>
        <v>Mejorable</v>
      </c>
      <c r="U75" s="79"/>
      <c r="V75" s="23" t="str">
        <f>VLOOKUP(H75,Hoja1!A$2:G$445,6,0)</f>
        <v>ESTRÉS</v>
      </c>
      <c r="W75" s="20"/>
      <c r="X75" s="20"/>
      <c r="Y75" s="20"/>
      <c r="Z75" s="17"/>
      <c r="AA75" s="22" t="str">
        <f>VLOOKUP(H75,Hoja1!A$2:G$445,7,0)</f>
        <v>N/A</v>
      </c>
      <c r="AB75" s="75"/>
      <c r="AC75" s="77"/>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93" customHeight="1" thickBot="1">
      <c r="A76" s="119"/>
      <c r="B76" s="119"/>
      <c r="C76" s="82"/>
      <c r="D76" s="81"/>
      <c r="E76" s="80"/>
      <c r="F76" s="80"/>
      <c r="G76" s="23" t="str">
        <f>VLOOKUP(H76,Hoja1!A$1:G$445,2,0)</f>
        <v>Forzadas, Prolongadas</v>
      </c>
      <c r="H76" s="24" t="s">
        <v>40</v>
      </c>
      <c r="I76" s="23" t="str">
        <f>VLOOKUP(H76,Hoja1!A$2:G$445,3,0)</f>
        <v xml:space="preserve">Lesiones osteomusculares, lesiones osteoarticulares
</v>
      </c>
      <c r="J76" s="18"/>
      <c r="K76" s="23" t="str">
        <f>VLOOKUP(H76,Hoja1!A$2:G$445,4,0)</f>
        <v>Inspecciones planeadas e inspecciones no planeadas, procedimientos de programas de seguridad y salud en el trabajo</v>
      </c>
      <c r="L76" s="23" t="str">
        <f>VLOOKUP(H76,Hoja1!A$2:G$445,5,0)</f>
        <v>PVE Biomecánico, programa pausas activas, exámenes periódicos, recomendaciones, control de posturas</v>
      </c>
      <c r="M76" s="18">
        <v>2</v>
      </c>
      <c r="N76" s="19">
        <v>3</v>
      </c>
      <c r="O76" s="19">
        <v>25</v>
      </c>
      <c r="P76" s="26">
        <f t="shared" si="6"/>
        <v>6</v>
      </c>
      <c r="Q76" s="26">
        <f t="shared" si="7"/>
        <v>150</v>
      </c>
      <c r="R76" s="33" t="str">
        <f t="shared" si="8"/>
        <v>M-6</v>
      </c>
      <c r="S76" s="34" t="str">
        <f t="shared" si="9"/>
        <v>II</v>
      </c>
      <c r="T76" s="35" t="str">
        <f t="shared" si="10"/>
        <v>No Aceptable o Aceptable Con Control Especifico</v>
      </c>
      <c r="U76" s="79"/>
      <c r="V76" s="23" t="str">
        <f>VLOOKUP(H76,Hoja1!A$2:G$445,6,0)</f>
        <v>Enfermedades Osteomusculares</v>
      </c>
      <c r="W76" s="20"/>
      <c r="X76" s="20"/>
      <c r="Y76" s="20"/>
      <c r="Z76" s="17"/>
      <c r="AA76" s="22" t="str">
        <f>VLOOKUP(H76,Hoja1!A$2:G$445,7,0)</f>
        <v>Prevención en lesiones osteomusculares, líderes de pausas activas</v>
      </c>
      <c r="AB76" s="18" t="s">
        <v>1218</v>
      </c>
      <c r="AC76" s="77"/>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3.25" customHeight="1" thickBot="1">
      <c r="A77" s="119"/>
      <c r="B77" s="119"/>
      <c r="C77" s="82"/>
      <c r="D77" s="81"/>
      <c r="E77" s="80"/>
      <c r="F77" s="80"/>
      <c r="G77" s="23" t="str">
        <f>VLOOKUP(H77,Hoja1!A$1:G$445,2,0)</f>
        <v>Higiene Muscular</v>
      </c>
      <c r="H77" s="24" t="s">
        <v>483</v>
      </c>
      <c r="I77" s="23" t="str">
        <f>VLOOKUP(H77,Hoja1!A$2:G$445,3,0)</f>
        <v>Lesiones Musculoesqueléticas</v>
      </c>
      <c r="J77" s="18"/>
      <c r="K77" s="23" t="str">
        <f>VLOOKUP(H77,Hoja1!A$2:G$445,4,0)</f>
        <v>N/A</v>
      </c>
      <c r="L77" s="23" t="str">
        <f>VLOOKUP(H77,Hoja1!A$2:G$445,5,0)</f>
        <v>N/A</v>
      </c>
      <c r="M77" s="18">
        <v>2</v>
      </c>
      <c r="N77" s="19">
        <v>3</v>
      </c>
      <c r="O77" s="19">
        <v>10</v>
      </c>
      <c r="P77" s="26">
        <f t="shared" si="6"/>
        <v>6</v>
      </c>
      <c r="Q77" s="26">
        <f t="shared" si="7"/>
        <v>60</v>
      </c>
      <c r="R77" s="33" t="str">
        <f t="shared" si="8"/>
        <v>M-6</v>
      </c>
      <c r="S77" s="34" t="str">
        <f t="shared" si="9"/>
        <v>III</v>
      </c>
      <c r="T77" s="35" t="str">
        <f t="shared" si="10"/>
        <v>Mejorable</v>
      </c>
      <c r="U77" s="79"/>
      <c r="V77" s="23" t="str">
        <f>VLOOKUP(H77,Hoja1!A$2:G$445,6,0)</f>
        <v xml:space="preserve">Enfermedades Osteomusculares
</v>
      </c>
      <c r="W77" s="20"/>
      <c r="X77" s="20"/>
      <c r="Y77" s="20"/>
      <c r="Z77" s="17"/>
      <c r="AA77" s="22" t="str">
        <f>VLOOKUP(H77,Hoja1!A$2:G$445,7,0)</f>
        <v>Prevención en lesiones osteomusculares, líderes de pausas activas</v>
      </c>
      <c r="AB77" s="18" t="s">
        <v>1210</v>
      </c>
      <c r="AC77" s="77"/>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41.25" thickBot="1">
      <c r="A78" s="119"/>
      <c r="B78" s="119"/>
      <c r="C78" s="82"/>
      <c r="D78" s="81"/>
      <c r="E78" s="80"/>
      <c r="F78" s="80"/>
      <c r="G78" s="23" t="str">
        <f>VLOOKUP(H78,Hoja1!A$1:G$445,2,0)</f>
        <v>Superficies de trabajo irregulares o deslizantes</v>
      </c>
      <c r="H78" s="24" t="s">
        <v>597</v>
      </c>
      <c r="I78" s="23" t="str">
        <f>VLOOKUP(H78,Hoja1!A$2:G$445,3,0)</f>
        <v>Caidas del mismo nivel, fracturas, golpe con objetos, caídas de objetos, obstrucción de rutas de evacuación</v>
      </c>
      <c r="J78" s="18"/>
      <c r="K78" s="23" t="str">
        <f>VLOOKUP(H78,Hoja1!A$2:G$445,4,0)</f>
        <v>N/A</v>
      </c>
      <c r="L78" s="23" t="str">
        <f>VLOOKUP(H78,Hoja1!A$2:G$445,5,0)</f>
        <v>N/A</v>
      </c>
      <c r="M78" s="18">
        <v>2</v>
      </c>
      <c r="N78" s="19">
        <v>3</v>
      </c>
      <c r="O78" s="19">
        <v>25</v>
      </c>
      <c r="P78" s="26">
        <f t="shared" si="6"/>
        <v>6</v>
      </c>
      <c r="Q78" s="26">
        <f t="shared" si="7"/>
        <v>150</v>
      </c>
      <c r="R78" s="33" t="str">
        <f t="shared" si="8"/>
        <v>M-6</v>
      </c>
      <c r="S78" s="34" t="str">
        <f t="shared" si="9"/>
        <v>II</v>
      </c>
      <c r="T78" s="35" t="str">
        <f t="shared" si="10"/>
        <v>No Aceptable o Aceptable Con Control Especifico</v>
      </c>
      <c r="U78" s="79"/>
      <c r="V78" s="23" t="str">
        <f>VLOOKUP(H78,Hoja1!A$2:G$445,6,0)</f>
        <v>Caídas de distinto nivel</v>
      </c>
      <c r="W78" s="20"/>
      <c r="X78" s="20"/>
      <c r="Y78" s="20"/>
      <c r="Z78" s="17"/>
      <c r="AA78" s="22" t="str">
        <f>VLOOKUP(H78,Hoja1!A$2:G$445,7,0)</f>
        <v>Pautas Básicas en orden y aseo en el lugar de trabajo, actos y condiciones inseguras</v>
      </c>
      <c r="AB78" s="18" t="s">
        <v>1202</v>
      </c>
      <c r="AC78" s="77"/>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1.75" thickBot="1">
      <c r="A79" s="119"/>
      <c r="B79" s="119"/>
      <c r="C79" s="82"/>
      <c r="D79" s="81"/>
      <c r="E79" s="80"/>
      <c r="F79" s="80"/>
      <c r="G79" s="23" t="str">
        <f>VLOOKUP(H79,Hoja1!A$1:G$445,2,0)</f>
        <v>SISMOS, INCENDIOS, INUNDACIONES, TERREMOTOS, VENDAVALES, DERRUMBE</v>
      </c>
      <c r="H79" s="24" t="s">
        <v>62</v>
      </c>
      <c r="I79" s="23" t="str">
        <f>VLOOKUP(H79,Hoja1!A$2:G$445,3,0)</f>
        <v>SISMOS, INCENDIOS, INUNDACIONES, TERREMOTOS, VENDAVALES</v>
      </c>
      <c r="J79" s="18"/>
      <c r="K79" s="23" t="str">
        <f>VLOOKUP(H79,Hoja1!A$2:G$445,4,0)</f>
        <v>Inspecciones planeadas e inspecciones no planeadas, procedimientos de programas de seguridad y salud en el trabajo</v>
      </c>
      <c r="L79" s="23" t="str">
        <f>VLOOKUP(H79,Hoja1!A$2:G$445,5,0)</f>
        <v>BRIGADAS DE EMERGENCIAS</v>
      </c>
      <c r="M79" s="18">
        <v>2</v>
      </c>
      <c r="N79" s="19">
        <v>1</v>
      </c>
      <c r="O79" s="19">
        <v>100</v>
      </c>
      <c r="P79" s="26">
        <f t="shared" si="6"/>
        <v>2</v>
      </c>
      <c r="Q79" s="26">
        <f t="shared" si="7"/>
        <v>200</v>
      </c>
      <c r="R79" s="33" t="str">
        <f t="shared" si="8"/>
        <v>B-2</v>
      </c>
      <c r="S79" s="34" t="str">
        <f t="shared" si="9"/>
        <v>II</v>
      </c>
      <c r="T79" s="35" t="str">
        <f t="shared" si="10"/>
        <v>No Aceptable o Aceptable Con Control Especifico</v>
      </c>
      <c r="U79" s="75"/>
      <c r="V79" s="23" t="str">
        <f>VLOOKUP(H79,Hoja1!A$2:G$445,6,0)</f>
        <v>MUERTE</v>
      </c>
      <c r="W79" s="20"/>
      <c r="X79" s="20"/>
      <c r="Y79" s="20"/>
      <c r="Z79" s="17" t="s">
        <v>1204</v>
      </c>
      <c r="AA79" s="22" t="str">
        <f>VLOOKUP(H79,Hoja1!A$2:G$445,7,0)</f>
        <v>ENTRENAMIENTO DE LA BRIGADA; DIVULGACIÓN DE PLAN DE EMERGENCIA</v>
      </c>
      <c r="AB79" s="18" t="s">
        <v>1211</v>
      </c>
      <c r="AC79" s="78"/>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75" thickBot="1">
      <c r="A80" s="119"/>
      <c r="B80" s="119"/>
      <c r="C80" s="84" t="str">
        <f>VLOOKUP(E80,Hoja2!A$2:C$82,2,0)</f>
        <v>Preparar el material y ejecutar las labores necesarias con el objetivo de dar cumplirniento de las actividades de la comision de topografia.</v>
      </c>
      <c r="D80" s="83" t="str">
        <f>VLOOKUP(E80,Hoja2!A$2:C$82,3,0)</f>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
      <c r="E80" s="93" t="s">
        <v>1024</v>
      </c>
      <c r="F80" s="93" t="s">
        <v>1195</v>
      </c>
      <c r="G80" s="65" t="str">
        <f>VLOOKUP(H80,Hoja1!A$1:G$445,2,0)</f>
        <v>Bacteria</v>
      </c>
      <c r="H80" s="46" t="s">
        <v>108</v>
      </c>
      <c r="I80" s="65" t="str">
        <f>VLOOKUP(H80,Hoja1!A$2:G$445,3,0)</f>
        <v>Infecciones producidas por Bacterianas</v>
      </c>
      <c r="J80" s="55"/>
      <c r="K80" s="65" t="str">
        <f>VLOOKUP(H80,Hoja1!A$2:G$445,4,0)</f>
        <v>Inspecciones planeadas e inspecciones no planeadas, procedimientos de programas de seguridad y salud en el trabajo</v>
      </c>
      <c r="L80" s="65" t="str">
        <f>VLOOKUP(H80,Hoja1!A$2:G$445,5,0)</f>
        <v>Programa de vacunación, bota pantalon, overol, guantes, tapabocas, mascarillas con filtos</v>
      </c>
      <c r="M80" s="55">
        <v>2</v>
      </c>
      <c r="N80" s="56">
        <v>3</v>
      </c>
      <c r="O80" s="56">
        <v>10</v>
      </c>
      <c r="P80" s="48">
        <f t="shared" si="6"/>
        <v>6</v>
      </c>
      <c r="Q80" s="48">
        <f t="shared" si="7"/>
        <v>60</v>
      </c>
      <c r="R80" s="57" t="str">
        <f t="shared" si="8"/>
        <v>M-6</v>
      </c>
      <c r="S80" s="58" t="str">
        <f t="shared" si="9"/>
        <v>III</v>
      </c>
      <c r="T80" s="59" t="str">
        <f t="shared" si="10"/>
        <v>Mejorable</v>
      </c>
      <c r="U80" s="85">
        <v>2</v>
      </c>
      <c r="V80" s="65" t="str">
        <f>VLOOKUP(H80,Hoja1!A$2:G$445,6,0)</f>
        <v xml:space="preserve">Enfermedades Infectocontagiosas
</v>
      </c>
      <c r="W80" s="60"/>
      <c r="X80" s="60"/>
      <c r="Y80" s="60"/>
      <c r="Z80" s="61"/>
      <c r="AA80" s="53" t="str">
        <f>VLOOKUP(H80,Hoja1!A$2:G$445,7,0)</f>
        <v xml:space="preserve">Riesgo Biológico, Autocuidado y/o Uso y manejo adecuado de E.P.P.
</v>
      </c>
      <c r="AB80" s="85" t="s">
        <v>1216</v>
      </c>
      <c r="AC80" s="88" t="s">
        <v>1197</v>
      </c>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51.75" thickBot="1">
      <c r="A81" s="119"/>
      <c r="B81" s="119"/>
      <c r="C81" s="84"/>
      <c r="D81" s="83"/>
      <c r="E81" s="93"/>
      <c r="F81" s="93"/>
      <c r="G81" s="65" t="str">
        <f>VLOOKUP(H81,Hoja1!A$1:G$445,2,0)</f>
        <v>Virus</v>
      </c>
      <c r="H81" s="46" t="s">
        <v>120</v>
      </c>
      <c r="I81" s="65" t="str">
        <f>VLOOKUP(H81,Hoja1!A$2:G$445,3,0)</f>
        <v>Infecciones Virales</v>
      </c>
      <c r="J81" s="55"/>
      <c r="K81" s="65" t="str">
        <f>VLOOKUP(H81,Hoja1!A$2:G$445,4,0)</f>
        <v>Inspecciones planeadas e inspecciones no planeadas, procedimientos de programas de seguridad y salud en el trabajo</v>
      </c>
      <c r="L81" s="65" t="str">
        <f>VLOOKUP(H81,Hoja1!A$2:G$445,5,0)</f>
        <v>Programa de vacunación, bota pantalon, overol, guantes, tapabocas, mascarillas con filtos</v>
      </c>
      <c r="M81" s="55">
        <v>2</v>
      </c>
      <c r="N81" s="56">
        <v>3</v>
      </c>
      <c r="O81" s="56">
        <v>10</v>
      </c>
      <c r="P81" s="48">
        <f aca="true" t="shared" si="11" ref="P81:P107">M81*N81</f>
        <v>6</v>
      </c>
      <c r="Q81" s="48">
        <f aca="true" t="shared" si="12" ref="Q81:Q107">O81*P81</f>
        <v>60</v>
      </c>
      <c r="R81" s="57" t="str">
        <f aca="true" t="shared" si="13" ref="R81:R107">IF(P81=40,"MA-40",IF(P81=30,"MA-30",IF(P81=20,"A-20",IF(P81=10,"A-10",IF(P81=24,"MA-24",IF(P81=18,"A-18",IF(P81=12,"A-12",IF(P81=6,"M-6",IF(P81=8,"M-8",IF(P81=6,"M-6",IF(P81=4,"B-4",IF(P81=2,"B-2",))))))))))))</f>
        <v>M-6</v>
      </c>
      <c r="S81" s="58" t="str">
        <f aca="true" t="shared" si="14" ref="S81:S107">IF(Q81&lt;=20,"IV",IF(Q81&lt;=120,"III",IF(Q81&lt;=500,"II",IF(Q81&lt;=4000,"I"))))</f>
        <v>III</v>
      </c>
      <c r="T81" s="59" t="str">
        <f aca="true" t="shared" si="15" ref="T81:T107">IF(S81=0,"",IF(S81="IV","Aceptable",IF(S81="III","Mejorable",IF(S81="II","No Aceptable o Aceptable Con Control Especifico",IF(S81="I","No Aceptable","")))))</f>
        <v>Mejorable</v>
      </c>
      <c r="U81" s="86"/>
      <c r="V81" s="65" t="str">
        <f>VLOOKUP(H81,Hoja1!A$2:G$445,6,0)</f>
        <v xml:space="preserve">Enfermedades Infectocontagiosas
</v>
      </c>
      <c r="W81" s="60"/>
      <c r="X81" s="60"/>
      <c r="Y81" s="60"/>
      <c r="Z81" s="61"/>
      <c r="AA81" s="53" t="str">
        <f>VLOOKUP(H81,Hoja1!A$2:G$445,7,0)</f>
        <v xml:space="preserve">Riesgo Biológico, Autocuidado y/o Uso y manejo adecuado de E.P.P.
</v>
      </c>
      <c r="AB81" s="87"/>
      <c r="AC81" s="89"/>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51.75" thickBot="1">
      <c r="A82" s="119"/>
      <c r="B82" s="119"/>
      <c r="C82" s="84"/>
      <c r="D82" s="83"/>
      <c r="E82" s="93"/>
      <c r="F82" s="93"/>
      <c r="G82" s="65" t="str">
        <f>VLOOKUP(H82,Hoja1!A$1:G$445,2,0)</f>
        <v>INFRAROJA, ULTRAVIOLETA, VISIBLE, RADIOFRECUENCIA, MICROONDAS, LASER</v>
      </c>
      <c r="H82" s="46" t="s">
        <v>67</v>
      </c>
      <c r="I82" s="65" t="str">
        <f>VLOOKUP(H82,Hoja1!A$2:G$445,3,0)</f>
        <v>CÁNCER, LESIONES DÉRMICAS Y OCULARES</v>
      </c>
      <c r="J82" s="55"/>
      <c r="K82" s="65" t="str">
        <f>VLOOKUP(H82,Hoja1!A$2:G$445,4,0)</f>
        <v>Inspecciones planeadas e inspecciones no planeadas, procedimientos de programas de seguridad y salud en el trabajo</v>
      </c>
      <c r="L82" s="65" t="str">
        <f>VLOOKUP(H82,Hoja1!A$2:G$445,5,0)</f>
        <v>PROGRAMA BLOQUEADOR SOLAR</v>
      </c>
      <c r="M82" s="55">
        <v>2</v>
      </c>
      <c r="N82" s="56">
        <v>3</v>
      </c>
      <c r="O82" s="56">
        <v>10</v>
      </c>
      <c r="P82" s="48">
        <f t="shared" si="11"/>
        <v>6</v>
      </c>
      <c r="Q82" s="48">
        <f t="shared" si="12"/>
        <v>60</v>
      </c>
      <c r="R82" s="57" t="str">
        <f t="shared" si="13"/>
        <v>M-6</v>
      </c>
      <c r="S82" s="58" t="str">
        <f t="shared" si="14"/>
        <v>III</v>
      </c>
      <c r="T82" s="59" t="str">
        <f t="shared" si="15"/>
        <v>Mejorable</v>
      </c>
      <c r="U82" s="86"/>
      <c r="V82" s="65" t="str">
        <f>VLOOKUP(H82,Hoja1!A$2:G$445,6,0)</f>
        <v>CÁNCER</v>
      </c>
      <c r="W82" s="60"/>
      <c r="X82" s="60"/>
      <c r="Y82" s="60"/>
      <c r="Z82" s="61"/>
      <c r="AA82" s="53" t="str">
        <f>VLOOKUP(H82,Hoja1!A$2:G$445,7,0)</f>
        <v>N/A</v>
      </c>
      <c r="AB82" s="60" t="s">
        <v>1198</v>
      </c>
      <c r="AC82" s="89"/>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119"/>
      <c r="B83" s="119"/>
      <c r="C83" s="84"/>
      <c r="D83" s="83"/>
      <c r="E83" s="93"/>
      <c r="F83" s="93"/>
      <c r="G83" s="65" t="str">
        <f>VLOOKUP(H83,Hoja1!A$1:G$445,2,0)</f>
        <v>GASES Y VAPORES</v>
      </c>
      <c r="H83" s="46" t="s">
        <v>250</v>
      </c>
      <c r="I83" s="65" t="str">
        <f>VLOOKUP(H83,Hoja1!A$2:G$445,3,0)</f>
        <v xml:space="preserve"> LESIONES EN LA PIEL, IRRITACIÓN EN VÍAS  RESPIRATORIAS, MUERTE</v>
      </c>
      <c r="J83" s="55"/>
      <c r="K83" s="65" t="str">
        <f>VLOOKUP(H83,Hoja1!A$2:G$445,4,0)</f>
        <v>Inspecciones planeadas e inspecciones no planeadas, procedimientos de programas de seguridad y salud en el trabajo</v>
      </c>
      <c r="L83" s="65" t="str">
        <f>VLOOKUP(H83,Hoja1!A$2:G$445,5,0)</f>
        <v>EPP TAPABOCAS, CARETAS CON FILTROS</v>
      </c>
      <c r="M83" s="55">
        <v>2</v>
      </c>
      <c r="N83" s="56">
        <v>3</v>
      </c>
      <c r="O83" s="56">
        <v>10</v>
      </c>
      <c r="P83" s="48">
        <f t="shared" si="11"/>
        <v>6</v>
      </c>
      <c r="Q83" s="48">
        <f t="shared" si="12"/>
        <v>60</v>
      </c>
      <c r="R83" s="57" t="str">
        <f t="shared" si="13"/>
        <v>M-6</v>
      </c>
      <c r="S83" s="58" t="str">
        <f t="shared" si="14"/>
        <v>III</v>
      </c>
      <c r="T83" s="59" t="str">
        <f t="shared" si="15"/>
        <v>Mejorable</v>
      </c>
      <c r="U83" s="86"/>
      <c r="V83" s="65" t="str">
        <f>VLOOKUP(H83,Hoja1!A$2:G$445,6,0)</f>
        <v xml:space="preserve"> MUERTE</v>
      </c>
      <c r="W83" s="60"/>
      <c r="X83" s="60"/>
      <c r="Y83" s="60"/>
      <c r="Z83" s="61"/>
      <c r="AA83" s="53" t="str">
        <f>VLOOKUP(H83,Hoja1!A$2:G$445,7,0)</f>
        <v>USO Y MANEJO ADECUADO DE E.P.P.</v>
      </c>
      <c r="AB83" s="60" t="s">
        <v>1217</v>
      </c>
      <c r="AC83" s="89"/>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26.25" thickBot="1">
      <c r="A84" s="119"/>
      <c r="B84" s="119"/>
      <c r="C84" s="84"/>
      <c r="D84" s="83"/>
      <c r="E84" s="93"/>
      <c r="F84" s="93"/>
      <c r="G84" s="65" t="str">
        <f>VLOOKUP(H84,Hoja1!A$1:G$445,2,0)</f>
        <v>CONCENTRACIÓN EN ACTIVIDADES DE ALTO DESEMPEÑO MENTAL</v>
      </c>
      <c r="H84" s="46" t="s">
        <v>72</v>
      </c>
      <c r="I84" s="65" t="str">
        <f>VLOOKUP(H84,Hoja1!A$2:G$445,3,0)</f>
        <v>ESTRÉS, CEFALEA, IRRITABILIDAD</v>
      </c>
      <c r="J84" s="55"/>
      <c r="K84" s="65" t="str">
        <f>VLOOKUP(H84,Hoja1!A$2:G$445,4,0)</f>
        <v>N/A</v>
      </c>
      <c r="L84" s="65" t="str">
        <f>VLOOKUP(H84,Hoja1!A$2:G$445,5,0)</f>
        <v>PVE PSICOSOCIAL</v>
      </c>
      <c r="M84" s="55">
        <v>2</v>
      </c>
      <c r="N84" s="56">
        <v>3</v>
      </c>
      <c r="O84" s="56">
        <v>10</v>
      </c>
      <c r="P84" s="48">
        <f t="shared" si="11"/>
        <v>6</v>
      </c>
      <c r="Q84" s="48">
        <f t="shared" si="12"/>
        <v>60</v>
      </c>
      <c r="R84" s="57" t="str">
        <f t="shared" si="13"/>
        <v>M-6</v>
      </c>
      <c r="S84" s="58" t="str">
        <f t="shared" si="14"/>
        <v>III</v>
      </c>
      <c r="T84" s="59" t="str">
        <f t="shared" si="15"/>
        <v>Mejorable</v>
      </c>
      <c r="U84" s="86"/>
      <c r="V84" s="65" t="str">
        <f>VLOOKUP(H84,Hoja1!A$2:G$445,6,0)</f>
        <v>ESTRÉS</v>
      </c>
      <c r="W84" s="60"/>
      <c r="X84" s="60"/>
      <c r="Y84" s="60"/>
      <c r="Z84" s="61"/>
      <c r="AA84" s="53" t="str">
        <f>VLOOKUP(H84,Hoja1!A$2:G$445,7,0)</f>
        <v>N/A</v>
      </c>
      <c r="AB84" s="85" t="s">
        <v>1199</v>
      </c>
      <c r="AC84" s="89"/>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15.75" thickBot="1">
      <c r="A85" s="119"/>
      <c r="B85" s="119"/>
      <c r="C85" s="84"/>
      <c r="D85" s="83"/>
      <c r="E85" s="93"/>
      <c r="F85" s="93"/>
      <c r="G85" s="65" t="str">
        <f>VLOOKUP(H85,Hoja1!A$1:G$445,2,0)</f>
        <v>NATURALEZA DE LA TAREA</v>
      </c>
      <c r="H85" s="46" t="s">
        <v>76</v>
      </c>
      <c r="I85" s="65" t="str">
        <f>VLOOKUP(H85,Hoja1!A$2:G$445,3,0)</f>
        <v>ESTRÉS,  TRANSTORNOS DEL SUEÑO</v>
      </c>
      <c r="J85" s="55"/>
      <c r="K85" s="65" t="str">
        <f>VLOOKUP(H85,Hoja1!A$2:G$445,4,0)</f>
        <v>N/A</v>
      </c>
      <c r="L85" s="65" t="str">
        <f>VLOOKUP(H85,Hoja1!A$2:G$445,5,0)</f>
        <v>PVE PSICOSOCIAL</v>
      </c>
      <c r="M85" s="55">
        <v>2</v>
      </c>
      <c r="N85" s="56">
        <v>3</v>
      </c>
      <c r="O85" s="56">
        <v>10</v>
      </c>
      <c r="P85" s="48">
        <f t="shared" si="11"/>
        <v>6</v>
      </c>
      <c r="Q85" s="48">
        <f t="shared" si="12"/>
        <v>60</v>
      </c>
      <c r="R85" s="57" t="str">
        <f t="shared" si="13"/>
        <v>M-6</v>
      </c>
      <c r="S85" s="58" t="str">
        <f t="shared" si="14"/>
        <v>III</v>
      </c>
      <c r="T85" s="59" t="str">
        <f t="shared" si="15"/>
        <v>Mejorable</v>
      </c>
      <c r="U85" s="86"/>
      <c r="V85" s="65" t="str">
        <f>VLOOKUP(H85,Hoja1!A$2:G$445,6,0)</f>
        <v>ESTRÉS</v>
      </c>
      <c r="W85" s="60"/>
      <c r="X85" s="60"/>
      <c r="Y85" s="60"/>
      <c r="Z85" s="61"/>
      <c r="AA85" s="53" t="str">
        <f>VLOOKUP(H85,Hoja1!A$2:G$445,7,0)</f>
        <v>N/A</v>
      </c>
      <c r="AB85" s="86"/>
      <c r="AC85" s="89"/>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26.25" thickBot="1">
      <c r="A86" s="119"/>
      <c r="B86" s="119"/>
      <c r="C86" s="84"/>
      <c r="D86" s="83"/>
      <c r="E86" s="93"/>
      <c r="F86" s="93"/>
      <c r="G86" s="65" t="str">
        <f>VLOOKUP(H86,Hoja1!A$1:G$445,2,0)</f>
        <v xml:space="preserve"> ALTA CONCENTRACIÓN</v>
      </c>
      <c r="H86" s="46" t="s">
        <v>88</v>
      </c>
      <c r="I86" s="65" t="str">
        <f>VLOOKUP(H86,Hoja1!A$2:G$445,3,0)</f>
        <v>ESTRÉS, DEPRESIÓN, TRANSTORNOS DEL SUEÑO, AUSENCIA DE ATENCIÓN</v>
      </c>
      <c r="J86" s="55"/>
      <c r="K86" s="65" t="str">
        <f>VLOOKUP(H86,Hoja1!A$2:G$445,4,0)</f>
        <v>N/A</v>
      </c>
      <c r="L86" s="65" t="str">
        <f>VLOOKUP(H86,Hoja1!A$2:G$445,5,0)</f>
        <v>PVE PSICOSOCIAL</v>
      </c>
      <c r="M86" s="55">
        <v>2</v>
      </c>
      <c r="N86" s="56">
        <v>3</v>
      </c>
      <c r="O86" s="56">
        <v>10</v>
      </c>
      <c r="P86" s="48">
        <f t="shared" si="11"/>
        <v>6</v>
      </c>
      <c r="Q86" s="48">
        <f t="shared" si="12"/>
        <v>60</v>
      </c>
      <c r="R86" s="57" t="str">
        <f t="shared" si="13"/>
        <v>M-6</v>
      </c>
      <c r="S86" s="58" t="str">
        <f t="shared" si="14"/>
        <v>III</v>
      </c>
      <c r="T86" s="59" t="str">
        <f t="shared" si="15"/>
        <v>Mejorable</v>
      </c>
      <c r="U86" s="86"/>
      <c r="V86" s="65" t="str">
        <f>VLOOKUP(H86,Hoja1!A$2:G$445,6,0)</f>
        <v>ESTRÉS, ALTERACIÓN DEL SISTEMA NERVIOSO</v>
      </c>
      <c r="W86" s="60"/>
      <c r="X86" s="60"/>
      <c r="Y86" s="60"/>
      <c r="Z86" s="61"/>
      <c r="AA86" s="53" t="str">
        <f>VLOOKUP(H86,Hoja1!A$2:G$445,7,0)</f>
        <v>N/A</v>
      </c>
      <c r="AB86" s="87"/>
      <c r="AC86" s="89"/>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119"/>
      <c r="B87" s="119"/>
      <c r="C87" s="84"/>
      <c r="D87" s="83"/>
      <c r="E87" s="93"/>
      <c r="F87" s="93"/>
      <c r="G87" s="65" t="str">
        <f>VLOOKUP(H87,Hoja1!A$1:G$445,2,0)</f>
        <v>Forzadas, Prolongadas</v>
      </c>
      <c r="H87" s="46" t="s">
        <v>40</v>
      </c>
      <c r="I87" s="65" t="str">
        <f>VLOOKUP(H87,Hoja1!A$2:G$445,3,0)</f>
        <v xml:space="preserve">Lesiones osteomusculares, lesiones osteoarticulares
</v>
      </c>
      <c r="J87" s="55"/>
      <c r="K87" s="65" t="str">
        <f>VLOOKUP(H87,Hoja1!A$2:G$445,4,0)</f>
        <v>Inspecciones planeadas e inspecciones no planeadas, procedimientos de programas de seguridad y salud en el trabajo</v>
      </c>
      <c r="L87" s="65" t="str">
        <f>VLOOKUP(H87,Hoja1!A$2:G$445,5,0)</f>
        <v>PVE Biomecánico, programa pausas activas, exámenes periódicos, recomendaciones, control de posturas</v>
      </c>
      <c r="M87" s="55">
        <v>2</v>
      </c>
      <c r="N87" s="56">
        <v>3</v>
      </c>
      <c r="O87" s="56">
        <v>25</v>
      </c>
      <c r="P87" s="48">
        <f t="shared" si="11"/>
        <v>6</v>
      </c>
      <c r="Q87" s="48">
        <f t="shared" si="12"/>
        <v>150</v>
      </c>
      <c r="R87" s="57" t="str">
        <f t="shared" si="13"/>
        <v>M-6</v>
      </c>
      <c r="S87" s="58" t="str">
        <f t="shared" si="14"/>
        <v>II</v>
      </c>
      <c r="T87" s="59" t="str">
        <f t="shared" si="15"/>
        <v>No Aceptable o Aceptable Con Control Especifico</v>
      </c>
      <c r="U87" s="86"/>
      <c r="V87" s="65" t="str">
        <f>VLOOKUP(H87,Hoja1!A$2:G$445,6,0)</f>
        <v>Enfermedades Osteomusculares</v>
      </c>
      <c r="W87" s="60"/>
      <c r="X87" s="60"/>
      <c r="Y87" s="60"/>
      <c r="Z87" s="61"/>
      <c r="AA87" s="53" t="str">
        <f>VLOOKUP(H87,Hoja1!A$2:G$445,7,0)</f>
        <v>Prevención en lesiones osteomusculares, líderes de pausas activas</v>
      </c>
      <c r="AB87" s="60" t="s">
        <v>1210</v>
      </c>
      <c r="AC87" s="89"/>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75" thickBot="1">
      <c r="A88" s="119"/>
      <c r="B88" s="119"/>
      <c r="C88" s="84"/>
      <c r="D88" s="83"/>
      <c r="E88" s="93"/>
      <c r="F88" s="93"/>
      <c r="G88" s="65" t="str">
        <f>VLOOKUP(H88,Hoja1!A$1:G$445,2,0)</f>
        <v>Movimientos repetitivos, Miembros Superiores</v>
      </c>
      <c r="H88" s="46" t="s">
        <v>47</v>
      </c>
      <c r="I88" s="65" t="str">
        <f>VLOOKUP(H88,Hoja1!A$2:G$445,3,0)</f>
        <v>Lesiones Musculoesqueléticas</v>
      </c>
      <c r="J88" s="55"/>
      <c r="K88" s="65" t="str">
        <f>VLOOKUP(H88,Hoja1!A$2:G$445,4,0)</f>
        <v>N/A</v>
      </c>
      <c r="L88" s="65" t="str">
        <f>VLOOKUP(H88,Hoja1!A$2:G$445,5,0)</f>
        <v>PVE BIomécanico, programa pausas activas, examenes periódicos, recomendaicones, control de posturas</v>
      </c>
      <c r="M88" s="55">
        <v>2</v>
      </c>
      <c r="N88" s="56">
        <v>3</v>
      </c>
      <c r="O88" s="56">
        <v>25</v>
      </c>
      <c r="P88" s="48">
        <f t="shared" si="11"/>
        <v>6</v>
      </c>
      <c r="Q88" s="48">
        <f t="shared" si="12"/>
        <v>150</v>
      </c>
      <c r="R88" s="57" t="str">
        <f t="shared" si="13"/>
        <v>M-6</v>
      </c>
      <c r="S88" s="58" t="str">
        <f t="shared" si="14"/>
        <v>II</v>
      </c>
      <c r="T88" s="59" t="str">
        <f t="shared" si="15"/>
        <v>No Aceptable o Aceptable Con Control Especifico</v>
      </c>
      <c r="U88" s="86"/>
      <c r="V88" s="65" t="str">
        <f>VLOOKUP(H88,Hoja1!A$2:G$445,6,0)</f>
        <v>Enfermedades musculoesqueleticas</v>
      </c>
      <c r="W88" s="60"/>
      <c r="X88" s="60"/>
      <c r="Y88" s="60"/>
      <c r="Z88" s="61"/>
      <c r="AA88" s="53" t="str">
        <f>VLOOKUP(H88,Hoja1!A$2:G$445,7,0)</f>
        <v>Prevención en lesiones osteomusculares, líderes de pausas activas</v>
      </c>
      <c r="AB88" s="60" t="s">
        <v>1210</v>
      </c>
      <c r="AC88" s="89"/>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75" thickBot="1">
      <c r="A89" s="119"/>
      <c r="B89" s="119"/>
      <c r="C89" s="84"/>
      <c r="D89" s="83"/>
      <c r="E89" s="93"/>
      <c r="F89" s="93"/>
      <c r="G89" s="65" t="str">
        <f>VLOOKUP(H89,Hoja1!A$1:G$445,2,0)</f>
        <v>Atropellamiento, Envestir</v>
      </c>
      <c r="H89" s="46" t="s">
        <v>1187</v>
      </c>
      <c r="I89" s="65" t="str">
        <f>VLOOKUP(H89,Hoja1!A$2:G$445,3,0)</f>
        <v>Lesiones, pérdidas materiales, muerte</v>
      </c>
      <c r="J89" s="55"/>
      <c r="K89" s="65" t="str">
        <f>VLOOKUP(H89,Hoja1!A$2:G$445,4,0)</f>
        <v>Inspecciones planeadas e inspecciones no planeadas, procedimientos de programas de seguridad y salud en el trabajo</v>
      </c>
      <c r="L89" s="65" t="str">
        <f>VLOOKUP(H89,Hoja1!A$2:G$445,5,0)</f>
        <v>Programa de seguridad vial, señalización</v>
      </c>
      <c r="M89" s="55">
        <v>2</v>
      </c>
      <c r="N89" s="56">
        <v>3</v>
      </c>
      <c r="O89" s="56">
        <v>60</v>
      </c>
      <c r="P89" s="48">
        <f t="shared" si="11"/>
        <v>6</v>
      </c>
      <c r="Q89" s="48">
        <f t="shared" si="12"/>
        <v>360</v>
      </c>
      <c r="R89" s="57" t="str">
        <f t="shared" si="13"/>
        <v>M-6</v>
      </c>
      <c r="S89" s="58" t="str">
        <f t="shared" si="14"/>
        <v>II</v>
      </c>
      <c r="T89" s="59" t="str">
        <f t="shared" si="15"/>
        <v>No Aceptable o Aceptable Con Control Especifico</v>
      </c>
      <c r="U89" s="86"/>
      <c r="V89" s="65" t="str">
        <f>VLOOKUP(H89,Hoja1!A$2:G$445,6,0)</f>
        <v>Muerte</v>
      </c>
      <c r="W89" s="60"/>
      <c r="X89" s="60"/>
      <c r="Y89" s="60"/>
      <c r="Z89" s="61"/>
      <c r="AA89" s="53" t="str">
        <f>VLOOKUP(H89,Hoja1!A$2:G$445,7,0)</f>
        <v>Seguridad vial y manejo defensivo, aseguramiento de áreas de trabajo</v>
      </c>
      <c r="AB89" s="60" t="s">
        <v>1201</v>
      </c>
      <c r="AC89" s="89"/>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41.25" thickBot="1">
      <c r="A90" s="119"/>
      <c r="B90" s="119"/>
      <c r="C90" s="84"/>
      <c r="D90" s="83"/>
      <c r="E90" s="93"/>
      <c r="F90" s="93"/>
      <c r="G90" s="65" t="str">
        <f>VLOOKUP(H90,Hoja1!A$1:G$445,2,0)</f>
        <v>Superficies de trabajo irregulares o deslizantes</v>
      </c>
      <c r="H90" s="46" t="s">
        <v>597</v>
      </c>
      <c r="I90" s="65" t="str">
        <f>VLOOKUP(H90,Hoja1!A$2:G$445,3,0)</f>
        <v>Caidas del mismo nivel, fracturas, golpe con objetos, caídas de objetos, obstrucción de rutas de evacuación</v>
      </c>
      <c r="J90" s="55"/>
      <c r="K90" s="65" t="str">
        <f>VLOOKUP(H90,Hoja1!A$2:G$445,4,0)</f>
        <v>N/A</v>
      </c>
      <c r="L90" s="65" t="str">
        <f>VLOOKUP(H90,Hoja1!A$2:G$445,5,0)</f>
        <v>N/A</v>
      </c>
      <c r="M90" s="55">
        <v>2</v>
      </c>
      <c r="N90" s="56">
        <v>3</v>
      </c>
      <c r="O90" s="56">
        <v>25</v>
      </c>
      <c r="P90" s="48">
        <f t="shared" si="11"/>
        <v>6</v>
      </c>
      <c r="Q90" s="48">
        <f t="shared" si="12"/>
        <v>150</v>
      </c>
      <c r="R90" s="57" t="str">
        <f t="shared" si="13"/>
        <v>M-6</v>
      </c>
      <c r="S90" s="58" t="str">
        <f t="shared" si="14"/>
        <v>II</v>
      </c>
      <c r="T90" s="59" t="str">
        <f t="shared" si="15"/>
        <v>No Aceptable o Aceptable Con Control Especifico</v>
      </c>
      <c r="U90" s="86"/>
      <c r="V90" s="65" t="str">
        <f>VLOOKUP(H90,Hoja1!A$2:G$445,6,0)</f>
        <v>Caídas de distinto nivel</v>
      </c>
      <c r="W90" s="60"/>
      <c r="X90" s="60"/>
      <c r="Y90" s="60"/>
      <c r="Z90" s="61"/>
      <c r="AA90" s="53" t="str">
        <f>VLOOKUP(H90,Hoja1!A$2:G$445,7,0)</f>
        <v>Pautas Básicas en orden y aseo en el lugar de trabajo, actos y condiciones inseguras</v>
      </c>
      <c r="AB90" s="60" t="s">
        <v>1202</v>
      </c>
      <c r="AC90" s="89"/>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64.5" thickBot="1">
      <c r="A91" s="119"/>
      <c r="B91" s="119"/>
      <c r="C91" s="84"/>
      <c r="D91" s="83"/>
      <c r="E91" s="93"/>
      <c r="F91" s="93"/>
      <c r="G91" s="65" t="str">
        <f>VLOOKUP(H91,Hoja1!A$1:G$445,2,0)</f>
        <v>Atraco, golpiza, atentados y secuestrados</v>
      </c>
      <c r="H91" s="46" t="s">
        <v>57</v>
      </c>
      <c r="I91" s="65" t="str">
        <f>VLOOKUP(H91,Hoja1!A$2:G$445,3,0)</f>
        <v>Estrés, golpes, Secuestros</v>
      </c>
      <c r="J91" s="55"/>
      <c r="K91" s="65" t="str">
        <f>VLOOKUP(H91,Hoja1!A$2:G$445,4,0)</f>
        <v>Inspecciones planeadas e inspecciones no planeadas, procedimientos de programas de seguridad y salud en el trabajo</v>
      </c>
      <c r="L91" s="65" t="str">
        <f>VLOOKUP(H91,Hoja1!A$2:G$445,5,0)</f>
        <v xml:space="preserve">Uniformes Corporativos, Caquetas corporativas, Carnetización
</v>
      </c>
      <c r="M91" s="55">
        <v>2</v>
      </c>
      <c r="N91" s="56">
        <v>3</v>
      </c>
      <c r="O91" s="56">
        <v>60</v>
      </c>
      <c r="P91" s="48">
        <f t="shared" si="11"/>
        <v>6</v>
      </c>
      <c r="Q91" s="48">
        <f t="shared" si="12"/>
        <v>360</v>
      </c>
      <c r="R91" s="57" t="str">
        <f t="shared" si="13"/>
        <v>M-6</v>
      </c>
      <c r="S91" s="58" t="str">
        <f t="shared" si="14"/>
        <v>II</v>
      </c>
      <c r="T91" s="59" t="str">
        <f t="shared" si="15"/>
        <v>No Aceptable o Aceptable Con Control Especifico</v>
      </c>
      <c r="U91" s="86"/>
      <c r="V91" s="65" t="str">
        <f>VLOOKUP(H91,Hoja1!A$2:G$445,6,0)</f>
        <v>Secuestros</v>
      </c>
      <c r="W91" s="60"/>
      <c r="X91" s="60"/>
      <c r="Y91" s="60"/>
      <c r="Z91" s="61"/>
      <c r="AA91" s="53" t="str">
        <f>VLOOKUP(H91,Hoja1!A$2:G$445,7,0)</f>
        <v>N/A</v>
      </c>
      <c r="AB91" s="60" t="s">
        <v>1203</v>
      </c>
      <c r="AC91" s="89"/>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90" thickBot="1">
      <c r="A92" s="119"/>
      <c r="B92" s="119"/>
      <c r="C92" s="84"/>
      <c r="D92" s="83"/>
      <c r="E92" s="93"/>
      <c r="F92" s="93"/>
      <c r="G92" s="65" t="str">
        <f>VLOOKUP(H92,Hoja1!A$1:G$445,2,0)</f>
        <v>MANTENIMIENTO DE PUENTE GRUAS, LIMPIEZA DE CANALES, MANTENIMIENTO DE INSTALACIONES LOCATIVAS, MANTENIMIENTO Y REPARACIÓN DE POZOS</v>
      </c>
      <c r="H92" s="46" t="s">
        <v>624</v>
      </c>
      <c r="I92" s="65" t="str">
        <f>VLOOKUP(H92,Hoja1!A$2:G$445,3,0)</f>
        <v>LESIONES, FRACTURAS, MUERTE</v>
      </c>
      <c r="J92" s="55"/>
      <c r="K92" s="65" t="str">
        <f>VLOOKUP(H92,Hoja1!A$2:G$445,4,0)</f>
        <v>Inspecciones planeadas e inspecciones no planeadas, procedimientos de programas de seguridad y salud en el trabajo</v>
      </c>
      <c r="L92" s="65" t="str">
        <f>VLOOKUP(H92,Hoja1!A$2:G$445,5,0)</f>
        <v>EPP</v>
      </c>
      <c r="M92" s="55">
        <v>2</v>
      </c>
      <c r="N92" s="56">
        <v>3</v>
      </c>
      <c r="O92" s="56">
        <v>60</v>
      </c>
      <c r="P92" s="48">
        <f t="shared" si="11"/>
        <v>6</v>
      </c>
      <c r="Q92" s="48">
        <f t="shared" si="12"/>
        <v>360</v>
      </c>
      <c r="R92" s="57" t="str">
        <f t="shared" si="13"/>
        <v>M-6</v>
      </c>
      <c r="S92" s="58" t="str">
        <f t="shared" si="14"/>
        <v>II</v>
      </c>
      <c r="T92" s="59" t="str">
        <f t="shared" si="15"/>
        <v>No Aceptable o Aceptable Con Control Especifico</v>
      </c>
      <c r="U92" s="86"/>
      <c r="V92" s="65" t="str">
        <f>VLOOKUP(H92,Hoja1!A$2:G$445,6,0)</f>
        <v>MUERTE</v>
      </c>
      <c r="W92" s="60"/>
      <c r="X92" s="60"/>
      <c r="Y92" s="60"/>
      <c r="Z92" s="61"/>
      <c r="AA92" s="53" t="str">
        <f>VLOOKUP(H92,Hoja1!A$2:G$445,7,0)</f>
        <v>CERTIFICACIÓN Y/O ENTRENAMIENTO EN TRABAJO SEGURO EN ALTURAS; DILGENCIAMIENTO DE PERMISO DE TRABAJO; USO Y MANEJO ADECUADO DE E.P.P.; ARME Y DESARME DE ANDAMIOS</v>
      </c>
      <c r="AB92" s="60" t="s">
        <v>1219</v>
      </c>
      <c r="AC92" s="89"/>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75" thickBot="1">
      <c r="A93" s="119"/>
      <c r="B93" s="119"/>
      <c r="C93" s="84"/>
      <c r="D93" s="83"/>
      <c r="E93" s="93"/>
      <c r="F93" s="93"/>
      <c r="G93" s="65" t="str">
        <f>VLOOKUP(H93,Hoja1!A$1:G$445,2,0)</f>
        <v>SISMOS, INCENDIOS, INUNDACIONES, TERREMOTOS, VENDAVALES, DERRUMBE</v>
      </c>
      <c r="H93" s="46" t="s">
        <v>62</v>
      </c>
      <c r="I93" s="65" t="str">
        <f>VLOOKUP(H93,Hoja1!A$2:G$445,3,0)</f>
        <v>SISMOS, INCENDIOS, INUNDACIONES, TERREMOTOS, VENDAVALES</v>
      </c>
      <c r="J93" s="55"/>
      <c r="K93" s="65" t="str">
        <f>VLOOKUP(H93,Hoja1!A$2:G$445,4,0)</f>
        <v>Inspecciones planeadas e inspecciones no planeadas, procedimientos de programas de seguridad y salud en el trabajo</v>
      </c>
      <c r="L93" s="65" t="str">
        <f>VLOOKUP(H93,Hoja1!A$2:G$445,5,0)</f>
        <v>BRIGADAS DE EMERGENCIAS</v>
      </c>
      <c r="M93" s="55">
        <v>2</v>
      </c>
      <c r="N93" s="56">
        <v>1</v>
      </c>
      <c r="O93" s="56">
        <v>100</v>
      </c>
      <c r="P93" s="48">
        <f t="shared" si="11"/>
        <v>2</v>
      </c>
      <c r="Q93" s="48">
        <f t="shared" si="12"/>
        <v>200</v>
      </c>
      <c r="R93" s="57" t="str">
        <f t="shared" si="13"/>
        <v>B-2</v>
      </c>
      <c r="S93" s="58" t="str">
        <f t="shared" si="14"/>
        <v>II</v>
      </c>
      <c r="T93" s="59" t="str">
        <f t="shared" si="15"/>
        <v>No Aceptable o Aceptable Con Control Especifico</v>
      </c>
      <c r="U93" s="87"/>
      <c r="V93" s="65" t="str">
        <f>VLOOKUP(H93,Hoja1!A$2:G$445,6,0)</f>
        <v>MUERTE</v>
      </c>
      <c r="W93" s="60"/>
      <c r="X93" s="60"/>
      <c r="Y93" s="60"/>
      <c r="Z93" s="61" t="s">
        <v>1204</v>
      </c>
      <c r="AA93" s="53" t="str">
        <f>VLOOKUP(H93,Hoja1!A$2:G$445,7,0)</f>
        <v>ENTRENAMIENTO DE LA BRIGADA; DIVULGACIÓN DE PLAN DE EMERGENCIA</v>
      </c>
      <c r="AB93" s="60" t="s">
        <v>1211</v>
      </c>
      <c r="AC93" s="90"/>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75" thickBot="1">
      <c r="A94" s="119"/>
      <c r="B94" s="119"/>
      <c r="C94" s="82" t="s">
        <v>1222</v>
      </c>
      <c r="D94" s="81" t="s">
        <v>1223</v>
      </c>
      <c r="E94" s="80" t="s">
        <v>1079</v>
      </c>
      <c r="F94" s="80" t="s">
        <v>1195</v>
      </c>
      <c r="G94" s="23" t="str">
        <f>VLOOKUP(H94,Hoja1!A$1:G$445,2,0)</f>
        <v>Bacteria</v>
      </c>
      <c r="H94" s="24" t="s">
        <v>108</v>
      </c>
      <c r="I94" s="23" t="str">
        <f>VLOOKUP(H94,Hoja1!A$2:G$445,3,0)</f>
        <v>Infecciones producidas por Bacterianas</v>
      </c>
      <c r="J94" s="18"/>
      <c r="K94" s="23" t="str">
        <f>VLOOKUP(H94,Hoja1!A$2:G$445,4,0)</f>
        <v>Inspecciones planeadas e inspecciones no planeadas, procedimientos de programas de seguridad y salud en el trabajo</v>
      </c>
      <c r="L94" s="23" t="str">
        <f>VLOOKUP(H94,Hoja1!A$2:G$445,5,0)</f>
        <v>Programa de vacunación, bota pantalon, overol, guantes, tapabocas, mascarillas con filtos</v>
      </c>
      <c r="M94" s="18">
        <v>2</v>
      </c>
      <c r="N94" s="19">
        <v>3</v>
      </c>
      <c r="O94" s="19">
        <v>10</v>
      </c>
      <c r="P94" s="26">
        <f t="shared" si="11"/>
        <v>6</v>
      </c>
      <c r="Q94" s="26">
        <f t="shared" si="12"/>
        <v>60</v>
      </c>
      <c r="R94" s="33" t="str">
        <f t="shared" si="13"/>
        <v>M-6</v>
      </c>
      <c r="S94" s="34" t="str">
        <f t="shared" si="14"/>
        <v>III</v>
      </c>
      <c r="T94" s="35" t="str">
        <f t="shared" si="15"/>
        <v>Mejorable</v>
      </c>
      <c r="U94" s="74">
        <v>3</v>
      </c>
      <c r="V94" s="23" t="str">
        <f>VLOOKUP(H94,Hoja1!A$2:G$445,6,0)</f>
        <v xml:space="preserve">Enfermedades Infectocontagiosas
</v>
      </c>
      <c r="W94" s="20"/>
      <c r="X94" s="20"/>
      <c r="Y94" s="20"/>
      <c r="Z94" s="17"/>
      <c r="AA94" s="22" t="str">
        <f>VLOOKUP(H94,Hoja1!A$2:G$445,7,0)</f>
        <v xml:space="preserve">Riesgo Biológico, Autocuidado y/o Uso y manejo adecuado de E.P.P.
</v>
      </c>
      <c r="AB94" s="74" t="s">
        <v>1216</v>
      </c>
      <c r="AC94" s="76" t="s">
        <v>1197</v>
      </c>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75" thickBot="1">
      <c r="A95" s="119"/>
      <c r="B95" s="119"/>
      <c r="C95" s="82"/>
      <c r="D95" s="81"/>
      <c r="E95" s="80"/>
      <c r="F95" s="80"/>
      <c r="G95" s="23" t="str">
        <f>VLOOKUP(H95,Hoja1!A$1:G$445,2,0)</f>
        <v>Virus</v>
      </c>
      <c r="H95" s="24" t="s">
        <v>120</v>
      </c>
      <c r="I95" s="23" t="str">
        <f>VLOOKUP(H95,Hoja1!A$2:G$445,3,0)</f>
        <v>Infecciones Virales</v>
      </c>
      <c r="J95" s="18"/>
      <c r="K95" s="23" t="str">
        <f>VLOOKUP(H95,Hoja1!A$2:G$445,4,0)</f>
        <v>Inspecciones planeadas e inspecciones no planeadas, procedimientos de programas de seguridad y salud en el trabajo</v>
      </c>
      <c r="L95" s="23" t="str">
        <f>VLOOKUP(H95,Hoja1!A$2:G$445,5,0)</f>
        <v>Programa de vacunación, bota pantalon, overol, guantes, tapabocas, mascarillas con filtos</v>
      </c>
      <c r="M95" s="18">
        <v>2</v>
      </c>
      <c r="N95" s="19">
        <v>3</v>
      </c>
      <c r="O95" s="19">
        <v>10</v>
      </c>
      <c r="P95" s="26">
        <f t="shared" si="11"/>
        <v>6</v>
      </c>
      <c r="Q95" s="26">
        <f t="shared" si="12"/>
        <v>60</v>
      </c>
      <c r="R95" s="33" t="str">
        <f t="shared" si="13"/>
        <v>M-6</v>
      </c>
      <c r="S95" s="34" t="str">
        <f t="shared" si="14"/>
        <v>III</v>
      </c>
      <c r="T95" s="35" t="str">
        <f t="shared" si="15"/>
        <v>Mejorable</v>
      </c>
      <c r="U95" s="79"/>
      <c r="V95" s="23" t="str">
        <f>VLOOKUP(H95,Hoja1!A$2:G$445,6,0)</f>
        <v xml:space="preserve">Enfermedades Infectocontagiosas
</v>
      </c>
      <c r="W95" s="20"/>
      <c r="X95" s="20"/>
      <c r="Y95" s="20"/>
      <c r="Z95" s="17"/>
      <c r="AA95" s="22" t="str">
        <f>VLOOKUP(H95,Hoja1!A$2:G$445,7,0)</f>
        <v xml:space="preserve">Riesgo Biológico, Autocuidado y/o Uso y manejo adecuado de E.P.P.
</v>
      </c>
      <c r="AB95" s="75"/>
      <c r="AC95" s="77"/>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75" thickBot="1">
      <c r="A96" s="119"/>
      <c r="B96" s="119"/>
      <c r="C96" s="82"/>
      <c r="D96" s="81"/>
      <c r="E96" s="80"/>
      <c r="F96" s="80"/>
      <c r="G96" s="23" t="str">
        <f>VLOOKUP(H96,Hoja1!A$1:G$445,2,0)</f>
        <v>INFRAROJA, ULTRAVIOLETA, VISIBLE, RADIOFRECUENCIA, MICROONDAS, LASER</v>
      </c>
      <c r="H96" s="24" t="s">
        <v>67</v>
      </c>
      <c r="I96" s="23" t="str">
        <f>VLOOKUP(H96,Hoja1!A$2:G$445,3,0)</f>
        <v>CÁNCER, LESIONES DÉRMICAS Y OCULARES</v>
      </c>
      <c r="J96" s="18"/>
      <c r="K96" s="23" t="str">
        <f>VLOOKUP(H96,Hoja1!A$2:G$445,4,0)</f>
        <v>Inspecciones planeadas e inspecciones no planeadas, procedimientos de programas de seguridad y salud en el trabajo</v>
      </c>
      <c r="L96" s="23" t="str">
        <f>VLOOKUP(H96,Hoja1!A$2:G$445,5,0)</f>
        <v>PROGRAMA BLOQUEADOR SOLAR</v>
      </c>
      <c r="M96" s="18">
        <v>2</v>
      </c>
      <c r="N96" s="19">
        <v>3</v>
      </c>
      <c r="O96" s="19">
        <v>10</v>
      </c>
      <c r="P96" s="26">
        <f t="shared" si="11"/>
        <v>6</v>
      </c>
      <c r="Q96" s="26">
        <f t="shared" si="12"/>
        <v>60</v>
      </c>
      <c r="R96" s="33" t="str">
        <f t="shared" si="13"/>
        <v>M-6</v>
      </c>
      <c r="S96" s="34" t="str">
        <f t="shared" si="14"/>
        <v>III</v>
      </c>
      <c r="T96" s="35" t="str">
        <f t="shared" si="15"/>
        <v>Mejorable</v>
      </c>
      <c r="U96" s="79"/>
      <c r="V96" s="23" t="str">
        <f>VLOOKUP(H96,Hoja1!A$2:G$445,6,0)</f>
        <v>CÁNCER</v>
      </c>
      <c r="W96" s="20"/>
      <c r="X96" s="20"/>
      <c r="Y96" s="20"/>
      <c r="Z96" s="17"/>
      <c r="AA96" s="22" t="str">
        <f>VLOOKUP(H96,Hoja1!A$2:G$445,7,0)</f>
        <v>N/A</v>
      </c>
      <c r="AB96" s="20" t="s">
        <v>1198</v>
      </c>
      <c r="AC96" s="77"/>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119"/>
      <c r="B97" s="119"/>
      <c r="C97" s="82"/>
      <c r="D97" s="81"/>
      <c r="E97" s="80"/>
      <c r="F97" s="80"/>
      <c r="G97" s="23" t="str">
        <f>VLOOKUP(H97,Hoja1!A$1:G$445,2,0)</f>
        <v>GASES Y VAPORES</v>
      </c>
      <c r="H97" s="24" t="s">
        <v>250</v>
      </c>
      <c r="I97" s="23" t="str">
        <f>VLOOKUP(H97,Hoja1!A$2:G$445,3,0)</f>
        <v xml:space="preserve"> LESIONES EN LA PIEL, IRRITACIÓN EN VÍAS  RESPIRATORIAS, MUERTE</v>
      </c>
      <c r="J97" s="18"/>
      <c r="K97" s="23" t="str">
        <f>VLOOKUP(H97,Hoja1!A$2:G$445,4,0)</f>
        <v>Inspecciones planeadas e inspecciones no planeadas, procedimientos de programas de seguridad y salud en el trabajo</v>
      </c>
      <c r="L97" s="23" t="str">
        <f>VLOOKUP(H97,Hoja1!A$2:G$445,5,0)</f>
        <v>EPP TAPABOCAS, CARETAS CON FILTROS</v>
      </c>
      <c r="M97" s="18">
        <v>2</v>
      </c>
      <c r="N97" s="19">
        <v>3</v>
      </c>
      <c r="O97" s="19">
        <v>10</v>
      </c>
      <c r="P97" s="26">
        <f t="shared" si="11"/>
        <v>6</v>
      </c>
      <c r="Q97" s="26">
        <f t="shared" si="12"/>
        <v>60</v>
      </c>
      <c r="R97" s="33" t="str">
        <f t="shared" si="13"/>
        <v>M-6</v>
      </c>
      <c r="S97" s="34" t="str">
        <f t="shared" si="14"/>
        <v>III</v>
      </c>
      <c r="T97" s="35" t="str">
        <f t="shared" si="15"/>
        <v>Mejorable</v>
      </c>
      <c r="U97" s="79"/>
      <c r="V97" s="23" t="str">
        <f>VLOOKUP(H97,Hoja1!A$2:G$445,6,0)</f>
        <v xml:space="preserve"> MUERTE</v>
      </c>
      <c r="W97" s="20"/>
      <c r="X97" s="20"/>
      <c r="Y97" s="20"/>
      <c r="Z97" s="17"/>
      <c r="AA97" s="22" t="str">
        <f>VLOOKUP(H97,Hoja1!A$2:G$445,7,0)</f>
        <v>USO Y MANEJO ADECUADO DE E.P.P.</v>
      </c>
      <c r="AB97" s="20" t="s">
        <v>1217</v>
      </c>
      <c r="AC97" s="77"/>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26.25" thickBot="1">
      <c r="A98" s="119"/>
      <c r="B98" s="119"/>
      <c r="C98" s="82"/>
      <c r="D98" s="81"/>
      <c r="E98" s="80"/>
      <c r="F98" s="80"/>
      <c r="G98" s="23" t="str">
        <f>VLOOKUP(H98,Hoja1!A$1:G$445,2,0)</f>
        <v>CONCENTRACIÓN EN ACTIVIDADES DE ALTO DESEMPEÑO MENTAL</v>
      </c>
      <c r="H98" s="24" t="s">
        <v>72</v>
      </c>
      <c r="I98" s="23" t="str">
        <f>VLOOKUP(H98,Hoja1!A$2:G$445,3,0)</f>
        <v>ESTRÉS, CEFALEA, IRRITABILIDAD</v>
      </c>
      <c r="J98" s="18"/>
      <c r="K98" s="23" t="str">
        <f>VLOOKUP(H98,Hoja1!A$2:G$445,4,0)</f>
        <v>N/A</v>
      </c>
      <c r="L98" s="23" t="str">
        <f>VLOOKUP(H98,Hoja1!A$2:G$445,5,0)</f>
        <v>PVE PSICOSOCIAL</v>
      </c>
      <c r="M98" s="18">
        <v>2</v>
      </c>
      <c r="N98" s="19">
        <v>3</v>
      </c>
      <c r="O98" s="19">
        <v>10</v>
      </c>
      <c r="P98" s="26">
        <f t="shared" si="11"/>
        <v>6</v>
      </c>
      <c r="Q98" s="26">
        <f t="shared" si="12"/>
        <v>60</v>
      </c>
      <c r="R98" s="33" t="str">
        <f t="shared" si="13"/>
        <v>M-6</v>
      </c>
      <c r="S98" s="34" t="str">
        <f t="shared" si="14"/>
        <v>III</v>
      </c>
      <c r="T98" s="35" t="str">
        <f t="shared" si="15"/>
        <v>Mejorable</v>
      </c>
      <c r="U98" s="79"/>
      <c r="V98" s="23" t="str">
        <f>VLOOKUP(H98,Hoja1!A$2:G$445,6,0)</f>
        <v>ESTRÉS</v>
      </c>
      <c r="W98" s="20"/>
      <c r="X98" s="20"/>
      <c r="Y98" s="20"/>
      <c r="Z98" s="17"/>
      <c r="AA98" s="22" t="str">
        <f>VLOOKUP(H98,Hoja1!A$2:G$445,7,0)</f>
        <v>N/A</v>
      </c>
      <c r="AB98" s="74" t="s">
        <v>1199</v>
      </c>
      <c r="AC98" s="77"/>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15.75" thickBot="1">
      <c r="A99" s="119"/>
      <c r="B99" s="119"/>
      <c r="C99" s="82"/>
      <c r="D99" s="81"/>
      <c r="E99" s="80"/>
      <c r="F99" s="80"/>
      <c r="G99" s="23" t="str">
        <f>VLOOKUP(H99,Hoja1!A$1:G$445,2,0)</f>
        <v>NATURALEZA DE LA TAREA</v>
      </c>
      <c r="H99" s="24" t="s">
        <v>76</v>
      </c>
      <c r="I99" s="23" t="str">
        <f>VLOOKUP(H99,Hoja1!A$2:G$445,3,0)</f>
        <v>ESTRÉS,  TRANSTORNOS DEL SUEÑO</v>
      </c>
      <c r="J99" s="18"/>
      <c r="K99" s="23" t="str">
        <f>VLOOKUP(H99,Hoja1!A$2:G$445,4,0)</f>
        <v>N/A</v>
      </c>
      <c r="L99" s="23" t="str">
        <f>VLOOKUP(H99,Hoja1!A$2:G$445,5,0)</f>
        <v>PVE PSICOSOCIAL</v>
      </c>
      <c r="M99" s="18">
        <v>2</v>
      </c>
      <c r="N99" s="19">
        <v>3</v>
      </c>
      <c r="O99" s="19">
        <v>10</v>
      </c>
      <c r="P99" s="26">
        <f t="shared" si="11"/>
        <v>6</v>
      </c>
      <c r="Q99" s="26">
        <f t="shared" si="12"/>
        <v>60</v>
      </c>
      <c r="R99" s="33" t="str">
        <f t="shared" si="13"/>
        <v>M-6</v>
      </c>
      <c r="S99" s="34" t="str">
        <f t="shared" si="14"/>
        <v>III</v>
      </c>
      <c r="T99" s="35" t="str">
        <f t="shared" si="15"/>
        <v>Mejorable</v>
      </c>
      <c r="U99" s="79"/>
      <c r="V99" s="23" t="str">
        <f>VLOOKUP(H99,Hoja1!A$2:G$445,6,0)</f>
        <v>ESTRÉS</v>
      </c>
      <c r="W99" s="20"/>
      <c r="X99" s="20"/>
      <c r="Y99" s="20"/>
      <c r="Z99" s="17"/>
      <c r="AA99" s="22" t="str">
        <f>VLOOKUP(H99,Hoja1!A$2:G$445,7,0)</f>
        <v>N/A</v>
      </c>
      <c r="AB99" s="79"/>
      <c r="AC99" s="77"/>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26.25" thickBot="1">
      <c r="A100" s="119"/>
      <c r="B100" s="119"/>
      <c r="C100" s="82"/>
      <c r="D100" s="81"/>
      <c r="E100" s="80"/>
      <c r="F100" s="80"/>
      <c r="G100" s="23" t="str">
        <f>VLOOKUP(H100,Hoja1!A$1:G$445,2,0)</f>
        <v xml:space="preserve"> ALTA CONCENTRACIÓN</v>
      </c>
      <c r="H100" s="24" t="s">
        <v>88</v>
      </c>
      <c r="I100" s="23" t="str">
        <f>VLOOKUP(H100,Hoja1!A$2:G$445,3,0)</f>
        <v>ESTRÉS, DEPRESIÓN, TRANSTORNOS DEL SUEÑO, AUSENCIA DE ATENCIÓN</v>
      </c>
      <c r="J100" s="18"/>
      <c r="K100" s="23" t="str">
        <f>VLOOKUP(H100,Hoja1!A$2:G$445,4,0)</f>
        <v>N/A</v>
      </c>
      <c r="L100" s="23" t="str">
        <f>VLOOKUP(H100,Hoja1!A$2:G$445,5,0)</f>
        <v>PVE PSICOSOCIAL</v>
      </c>
      <c r="M100" s="18">
        <v>2</v>
      </c>
      <c r="N100" s="19">
        <v>3</v>
      </c>
      <c r="O100" s="19">
        <v>10</v>
      </c>
      <c r="P100" s="26">
        <f t="shared" si="11"/>
        <v>6</v>
      </c>
      <c r="Q100" s="26">
        <f t="shared" si="12"/>
        <v>60</v>
      </c>
      <c r="R100" s="33" t="str">
        <f t="shared" si="13"/>
        <v>M-6</v>
      </c>
      <c r="S100" s="34" t="str">
        <f t="shared" si="14"/>
        <v>III</v>
      </c>
      <c r="T100" s="35" t="str">
        <f t="shared" si="15"/>
        <v>Mejorable</v>
      </c>
      <c r="U100" s="79"/>
      <c r="V100" s="23" t="str">
        <f>VLOOKUP(H100,Hoja1!A$2:G$445,6,0)</f>
        <v>ESTRÉS, ALTERACIÓN DEL SISTEMA NERVIOSO</v>
      </c>
      <c r="W100" s="20"/>
      <c r="X100" s="20"/>
      <c r="Y100" s="20"/>
      <c r="Z100" s="17"/>
      <c r="AA100" s="22" t="str">
        <f>VLOOKUP(H100,Hoja1!A$2:G$445,7,0)</f>
        <v>N/A</v>
      </c>
      <c r="AB100" s="75"/>
      <c r="AC100" s="77"/>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51.75" thickBot="1">
      <c r="A101" s="119"/>
      <c r="B101" s="119"/>
      <c r="C101" s="82"/>
      <c r="D101" s="81"/>
      <c r="E101" s="80"/>
      <c r="F101" s="80"/>
      <c r="G101" s="23" t="str">
        <f>VLOOKUP(H101,Hoja1!A$1:G$445,2,0)</f>
        <v>Forzadas, Prolongadas</v>
      </c>
      <c r="H101" s="24" t="s">
        <v>40</v>
      </c>
      <c r="I101" s="23" t="str">
        <f>VLOOKUP(H101,Hoja1!A$2:G$445,3,0)</f>
        <v xml:space="preserve">Lesiones osteomusculares, lesiones osteoarticulares
</v>
      </c>
      <c r="J101" s="18"/>
      <c r="K101" s="23" t="str">
        <f>VLOOKUP(H101,Hoja1!A$2:G$445,4,0)</f>
        <v>Inspecciones planeadas e inspecciones no planeadas, procedimientos de programas de seguridad y salud en el trabajo</v>
      </c>
      <c r="L101" s="23" t="str">
        <f>VLOOKUP(H101,Hoja1!A$2:G$445,5,0)</f>
        <v>PVE Biomecánico, programa pausas activas, exámenes periódicos, recomendaciones, control de posturas</v>
      </c>
      <c r="M101" s="18">
        <v>2</v>
      </c>
      <c r="N101" s="19">
        <v>3</v>
      </c>
      <c r="O101" s="19">
        <v>25</v>
      </c>
      <c r="P101" s="26">
        <f t="shared" si="11"/>
        <v>6</v>
      </c>
      <c r="Q101" s="26">
        <f t="shared" si="12"/>
        <v>150</v>
      </c>
      <c r="R101" s="33" t="str">
        <f t="shared" si="13"/>
        <v>M-6</v>
      </c>
      <c r="S101" s="34" t="str">
        <f t="shared" si="14"/>
        <v>II</v>
      </c>
      <c r="T101" s="35" t="str">
        <f t="shared" si="15"/>
        <v>No Aceptable o Aceptable Con Control Especifico</v>
      </c>
      <c r="U101" s="79"/>
      <c r="V101" s="23" t="str">
        <f>VLOOKUP(H101,Hoja1!A$2:G$445,6,0)</f>
        <v>Enfermedades Osteomusculares</v>
      </c>
      <c r="W101" s="20"/>
      <c r="X101" s="20"/>
      <c r="Y101" s="20"/>
      <c r="Z101" s="17"/>
      <c r="AA101" s="22" t="str">
        <f>VLOOKUP(H101,Hoja1!A$2:G$445,7,0)</f>
        <v>Prevención en lesiones osteomusculares, líderes de pausas activas</v>
      </c>
      <c r="AB101" s="20" t="s">
        <v>1210</v>
      </c>
      <c r="AC101" s="77"/>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51.75" thickBot="1">
      <c r="A102" s="119"/>
      <c r="B102" s="119"/>
      <c r="C102" s="82"/>
      <c r="D102" s="81"/>
      <c r="E102" s="80"/>
      <c r="F102" s="80"/>
      <c r="G102" s="23" t="str">
        <f>VLOOKUP(H102,Hoja1!A$1:G$445,2,0)</f>
        <v>Movimientos repetitivos, Miembros Superiores</v>
      </c>
      <c r="H102" s="24" t="s">
        <v>47</v>
      </c>
      <c r="I102" s="23" t="str">
        <f>VLOOKUP(H102,Hoja1!A$2:G$445,3,0)</f>
        <v>Lesiones Musculoesqueléticas</v>
      </c>
      <c r="J102" s="18"/>
      <c r="K102" s="23" t="str">
        <f>VLOOKUP(H102,Hoja1!A$2:G$445,4,0)</f>
        <v>N/A</v>
      </c>
      <c r="L102" s="23" t="str">
        <f>VLOOKUP(H102,Hoja1!A$2:G$445,5,0)</f>
        <v>PVE BIomécanico, programa pausas activas, examenes periódicos, recomendaicones, control de posturas</v>
      </c>
      <c r="M102" s="18">
        <v>2</v>
      </c>
      <c r="N102" s="19">
        <v>3</v>
      </c>
      <c r="O102" s="19">
        <v>25</v>
      </c>
      <c r="P102" s="26">
        <f t="shared" si="11"/>
        <v>6</v>
      </c>
      <c r="Q102" s="26">
        <f t="shared" si="12"/>
        <v>150</v>
      </c>
      <c r="R102" s="33" t="str">
        <f t="shared" si="13"/>
        <v>M-6</v>
      </c>
      <c r="S102" s="34" t="str">
        <f t="shared" si="14"/>
        <v>II</v>
      </c>
      <c r="T102" s="35" t="str">
        <f t="shared" si="15"/>
        <v>No Aceptable o Aceptable Con Control Especifico</v>
      </c>
      <c r="U102" s="79"/>
      <c r="V102" s="23" t="str">
        <f>VLOOKUP(H102,Hoja1!A$2:G$445,6,0)</f>
        <v>Enfermedades musculoesqueleticas</v>
      </c>
      <c r="W102" s="20"/>
      <c r="X102" s="20"/>
      <c r="Y102" s="20"/>
      <c r="Z102" s="17"/>
      <c r="AA102" s="22" t="str">
        <f>VLOOKUP(H102,Hoja1!A$2:G$445,7,0)</f>
        <v>Prevención en lesiones osteomusculares, líderes de pausas activas</v>
      </c>
      <c r="AB102" s="20" t="s">
        <v>1210</v>
      </c>
      <c r="AC102" s="77"/>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51.75" thickBot="1">
      <c r="A103" s="119"/>
      <c r="B103" s="119"/>
      <c r="C103" s="82"/>
      <c r="D103" s="81"/>
      <c r="E103" s="80"/>
      <c r="F103" s="80"/>
      <c r="G103" s="23" t="str">
        <f>VLOOKUP(H103,Hoja1!A$1:G$445,2,0)</f>
        <v>Atropellamiento, Envestir</v>
      </c>
      <c r="H103" s="24" t="s">
        <v>1187</v>
      </c>
      <c r="I103" s="23" t="str">
        <f>VLOOKUP(H103,Hoja1!A$2:G$445,3,0)</f>
        <v>Lesiones, pérdidas materiales, muerte</v>
      </c>
      <c r="J103" s="18"/>
      <c r="K103" s="23" t="str">
        <f>VLOOKUP(H103,Hoja1!A$2:G$445,4,0)</f>
        <v>Inspecciones planeadas e inspecciones no planeadas, procedimientos de programas de seguridad y salud en el trabajo</v>
      </c>
      <c r="L103" s="23" t="str">
        <f>VLOOKUP(H103,Hoja1!A$2:G$445,5,0)</f>
        <v>Programa de seguridad vial, señalización</v>
      </c>
      <c r="M103" s="18">
        <v>2</v>
      </c>
      <c r="N103" s="19">
        <v>3</v>
      </c>
      <c r="O103" s="19">
        <v>60</v>
      </c>
      <c r="P103" s="26">
        <f t="shared" si="11"/>
        <v>6</v>
      </c>
      <c r="Q103" s="26">
        <f t="shared" si="12"/>
        <v>360</v>
      </c>
      <c r="R103" s="33" t="str">
        <f t="shared" si="13"/>
        <v>M-6</v>
      </c>
      <c r="S103" s="34" t="str">
        <f t="shared" si="14"/>
        <v>II</v>
      </c>
      <c r="T103" s="35" t="str">
        <f t="shared" si="15"/>
        <v>No Aceptable o Aceptable Con Control Especifico</v>
      </c>
      <c r="U103" s="79"/>
      <c r="V103" s="23" t="str">
        <f>VLOOKUP(H103,Hoja1!A$2:G$445,6,0)</f>
        <v>Muerte</v>
      </c>
      <c r="W103" s="20"/>
      <c r="X103" s="20"/>
      <c r="Y103" s="20"/>
      <c r="Z103" s="17"/>
      <c r="AA103" s="22" t="str">
        <f>VLOOKUP(H103,Hoja1!A$2:G$445,7,0)</f>
        <v>Seguridad vial y manejo defensivo, aseguramiento de áreas de trabajo</v>
      </c>
      <c r="AB103" s="20" t="s">
        <v>1201</v>
      </c>
      <c r="AC103" s="77"/>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41.25" thickBot="1">
      <c r="A104" s="119"/>
      <c r="B104" s="119"/>
      <c r="C104" s="82"/>
      <c r="D104" s="81"/>
      <c r="E104" s="80"/>
      <c r="F104" s="80"/>
      <c r="G104" s="23" t="str">
        <f>VLOOKUP(H104,Hoja1!A$1:G$445,2,0)</f>
        <v>Superficies de trabajo irregulares o deslizantes</v>
      </c>
      <c r="H104" s="24" t="s">
        <v>597</v>
      </c>
      <c r="I104" s="23" t="str">
        <f>VLOOKUP(H104,Hoja1!A$2:G$445,3,0)</f>
        <v>Caidas del mismo nivel, fracturas, golpe con objetos, caídas de objetos, obstrucción de rutas de evacuación</v>
      </c>
      <c r="J104" s="18"/>
      <c r="K104" s="23" t="str">
        <f>VLOOKUP(H104,Hoja1!A$2:G$445,4,0)</f>
        <v>N/A</v>
      </c>
      <c r="L104" s="23" t="str">
        <f>VLOOKUP(H104,Hoja1!A$2:G$445,5,0)</f>
        <v>N/A</v>
      </c>
      <c r="M104" s="18">
        <v>2</v>
      </c>
      <c r="N104" s="19">
        <v>3</v>
      </c>
      <c r="O104" s="19">
        <v>25</v>
      </c>
      <c r="P104" s="26">
        <f t="shared" si="11"/>
        <v>6</v>
      </c>
      <c r="Q104" s="26">
        <f t="shared" si="12"/>
        <v>150</v>
      </c>
      <c r="R104" s="33" t="str">
        <f t="shared" si="13"/>
        <v>M-6</v>
      </c>
      <c r="S104" s="34" t="str">
        <f t="shared" si="14"/>
        <v>II</v>
      </c>
      <c r="T104" s="35" t="str">
        <f t="shared" si="15"/>
        <v>No Aceptable o Aceptable Con Control Especifico</v>
      </c>
      <c r="U104" s="79"/>
      <c r="V104" s="23" t="str">
        <f>VLOOKUP(H104,Hoja1!A$2:G$445,6,0)</f>
        <v>Caídas de distinto nivel</v>
      </c>
      <c r="W104" s="20"/>
      <c r="X104" s="20"/>
      <c r="Y104" s="20"/>
      <c r="Z104" s="17"/>
      <c r="AA104" s="22" t="str">
        <f>VLOOKUP(H104,Hoja1!A$2:G$445,7,0)</f>
        <v>Pautas Básicas en orden y aseo en el lugar de trabajo, actos y condiciones inseguras</v>
      </c>
      <c r="AB104" s="20" t="s">
        <v>1202</v>
      </c>
      <c r="AC104" s="77"/>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64.5" thickBot="1">
      <c r="A105" s="119"/>
      <c r="B105" s="119"/>
      <c r="C105" s="82"/>
      <c r="D105" s="81"/>
      <c r="E105" s="80"/>
      <c r="F105" s="80"/>
      <c r="G105" s="23" t="str">
        <f>VLOOKUP(H105,Hoja1!A$1:G$445,2,0)</f>
        <v>Atraco, golpiza, atentados y secuestrados</v>
      </c>
      <c r="H105" s="24" t="s">
        <v>57</v>
      </c>
      <c r="I105" s="23" t="str">
        <f>VLOOKUP(H105,Hoja1!A$2:G$445,3,0)</f>
        <v>Estrés, golpes, Secuestros</v>
      </c>
      <c r="J105" s="18"/>
      <c r="K105" s="23" t="str">
        <f>VLOOKUP(H105,Hoja1!A$2:G$445,4,0)</f>
        <v>Inspecciones planeadas e inspecciones no planeadas, procedimientos de programas de seguridad y salud en el trabajo</v>
      </c>
      <c r="L105" s="23" t="str">
        <f>VLOOKUP(H105,Hoja1!A$2:G$445,5,0)</f>
        <v xml:space="preserve">Uniformes Corporativos, Caquetas corporativas, Carnetización
</v>
      </c>
      <c r="M105" s="18">
        <v>2</v>
      </c>
      <c r="N105" s="19">
        <v>3</v>
      </c>
      <c r="O105" s="19">
        <v>60</v>
      </c>
      <c r="P105" s="26">
        <f t="shared" si="11"/>
        <v>6</v>
      </c>
      <c r="Q105" s="26">
        <f t="shared" si="12"/>
        <v>360</v>
      </c>
      <c r="R105" s="33" t="str">
        <f t="shared" si="13"/>
        <v>M-6</v>
      </c>
      <c r="S105" s="34" t="str">
        <f t="shared" si="14"/>
        <v>II</v>
      </c>
      <c r="T105" s="35" t="str">
        <f t="shared" si="15"/>
        <v>No Aceptable o Aceptable Con Control Especifico</v>
      </c>
      <c r="U105" s="79"/>
      <c r="V105" s="23" t="str">
        <f>VLOOKUP(H105,Hoja1!A$2:G$445,6,0)</f>
        <v>Secuestros</v>
      </c>
      <c r="W105" s="20"/>
      <c r="X105" s="20"/>
      <c r="Y105" s="20"/>
      <c r="Z105" s="17"/>
      <c r="AA105" s="22" t="str">
        <f>VLOOKUP(H105,Hoja1!A$2:G$445,7,0)</f>
        <v>N/A</v>
      </c>
      <c r="AB105" s="20" t="s">
        <v>1203</v>
      </c>
      <c r="AC105" s="77"/>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90" thickBot="1">
      <c r="A106" s="119"/>
      <c r="B106" s="119"/>
      <c r="C106" s="82"/>
      <c r="D106" s="81"/>
      <c r="E106" s="80"/>
      <c r="F106" s="80"/>
      <c r="G106" s="23" t="str">
        <f>VLOOKUP(H106,Hoja1!A$1:G$445,2,0)</f>
        <v>MANTENIMIENTO DE PUENTE GRUAS, LIMPIEZA DE CANALES, MANTENIMIENTO DE INSTALACIONES LOCATIVAS, MANTENIMIENTO Y REPARACIÓN DE POZOS</v>
      </c>
      <c r="H106" s="24" t="s">
        <v>624</v>
      </c>
      <c r="I106" s="23" t="str">
        <f>VLOOKUP(H106,Hoja1!A$2:G$445,3,0)</f>
        <v>LESIONES, FRACTURAS, MUERTE</v>
      </c>
      <c r="J106" s="18"/>
      <c r="K106" s="23" t="str">
        <f>VLOOKUP(H106,Hoja1!A$2:G$445,4,0)</f>
        <v>Inspecciones planeadas e inspecciones no planeadas, procedimientos de programas de seguridad y salud en el trabajo</v>
      </c>
      <c r="L106" s="23" t="str">
        <f>VLOOKUP(H106,Hoja1!A$2:G$445,5,0)</f>
        <v>EPP</v>
      </c>
      <c r="M106" s="18">
        <v>2</v>
      </c>
      <c r="N106" s="19">
        <v>3</v>
      </c>
      <c r="O106" s="19">
        <v>60</v>
      </c>
      <c r="P106" s="26">
        <f t="shared" si="11"/>
        <v>6</v>
      </c>
      <c r="Q106" s="26">
        <f t="shared" si="12"/>
        <v>360</v>
      </c>
      <c r="R106" s="33" t="str">
        <f t="shared" si="13"/>
        <v>M-6</v>
      </c>
      <c r="S106" s="34" t="str">
        <f t="shared" si="14"/>
        <v>II</v>
      </c>
      <c r="T106" s="35" t="str">
        <f t="shared" si="15"/>
        <v>No Aceptable o Aceptable Con Control Especifico</v>
      </c>
      <c r="U106" s="79"/>
      <c r="V106" s="23" t="str">
        <f>VLOOKUP(H106,Hoja1!A$2:G$445,6,0)</f>
        <v>MUERTE</v>
      </c>
      <c r="W106" s="20"/>
      <c r="X106" s="20"/>
      <c r="Y106" s="20"/>
      <c r="Z106" s="17"/>
      <c r="AA106" s="22" t="str">
        <f>VLOOKUP(H106,Hoja1!A$2:G$445,7,0)</f>
        <v>CERTIFICACIÓN Y/O ENTRENAMIENTO EN TRABAJO SEGURO EN ALTURAS; DILGENCIAMIENTO DE PERMISO DE TRABAJO; USO Y MANEJO ADECUADO DE E.P.P.; ARME Y DESARME DE ANDAMIOS</v>
      </c>
      <c r="AB106" s="20" t="s">
        <v>1219</v>
      </c>
      <c r="AC106" s="77"/>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51.75" thickBot="1">
      <c r="A107" s="119"/>
      <c r="B107" s="119"/>
      <c r="C107" s="82"/>
      <c r="D107" s="81"/>
      <c r="E107" s="80"/>
      <c r="F107" s="80"/>
      <c r="G107" s="23" t="str">
        <f>VLOOKUP(H107,Hoja1!A$1:G$445,2,0)</f>
        <v>SISMOS, INCENDIOS, INUNDACIONES, TERREMOTOS, VENDAVALES, DERRUMBE</v>
      </c>
      <c r="H107" s="24" t="s">
        <v>62</v>
      </c>
      <c r="I107" s="23" t="str">
        <f>VLOOKUP(H107,Hoja1!A$2:G$445,3,0)</f>
        <v>SISMOS, INCENDIOS, INUNDACIONES, TERREMOTOS, VENDAVALES</v>
      </c>
      <c r="J107" s="18"/>
      <c r="K107" s="23" t="str">
        <f>VLOOKUP(H107,Hoja1!A$2:G$445,4,0)</f>
        <v>Inspecciones planeadas e inspecciones no planeadas, procedimientos de programas de seguridad y salud en el trabajo</v>
      </c>
      <c r="L107" s="23" t="str">
        <f>VLOOKUP(H107,Hoja1!A$2:G$445,5,0)</f>
        <v>BRIGADAS DE EMERGENCIAS</v>
      </c>
      <c r="M107" s="18">
        <v>2</v>
      </c>
      <c r="N107" s="19">
        <v>1</v>
      </c>
      <c r="O107" s="19">
        <v>100</v>
      </c>
      <c r="P107" s="26">
        <f t="shared" si="11"/>
        <v>2</v>
      </c>
      <c r="Q107" s="26">
        <f t="shared" si="12"/>
        <v>200</v>
      </c>
      <c r="R107" s="33" t="str">
        <f t="shared" si="13"/>
        <v>B-2</v>
      </c>
      <c r="S107" s="34" t="str">
        <f t="shared" si="14"/>
        <v>II</v>
      </c>
      <c r="T107" s="35" t="str">
        <f t="shared" si="15"/>
        <v>No Aceptable o Aceptable Con Control Especifico</v>
      </c>
      <c r="U107" s="75"/>
      <c r="V107" s="23" t="str">
        <f>VLOOKUP(H107,Hoja1!A$2:G$445,6,0)</f>
        <v>MUERTE</v>
      </c>
      <c r="W107" s="20"/>
      <c r="X107" s="20"/>
      <c r="Y107" s="20"/>
      <c r="Z107" s="17" t="s">
        <v>1204</v>
      </c>
      <c r="AA107" s="22" t="str">
        <f>VLOOKUP(H107,Hoja1!A$2:G$445,7,0)</f>
        <v>ENTRENAMIENTO DE LA BRIGADA; DIVULGACIÓN DE PLAN DE EMERGENCIA</v>
      </c>
      <c r="AB107" s="20" t="s">
        <v>1211</v>
      </c>
      <c r="AC107" s="78"/>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sheetData>
  <mergeCells count="82">
    <mergeCell ref="AB11:AB12"/>
    <mergeCell ref="AC11:AC20"/>
    <mergeCell ref="AB14:AB15"/>
    <mergeCell ref="B11:B107"/>
    <mergeCell ref="A11:A107"/>
    <mergeCell ref="C11:C20"/>
    <mergeCell ref="D11:D20"/>
    <mergeCell ref="E11:E20"/>
    <mergeCell ref="F11:F20"/>
    <mergeCell ref="U11:U20"/>
    <mergeCell ref="F21:F30"/>
    <mergeCell ref="E21:E30"/>
    <mergeCell ref="D21:D30"/>
    <mergeCell ref="C21:C30"/>
    <mergeCell ref="U21:U30"/>
    <mergeCell ref="AB21:AB22"/>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B24:AB25"/>
    <mergeCell ref="AC21:AC30"/>
    <mergeCell ref="F31:F43"/>
    <mergeCell ref="E31:E43"/>
    <mergeCell ref="F44:F57"/>
    <mergeCell ref="E44:E57"/>
    <mergeCell ref="D31:D43"/>
    <mergeCell ref="C31:C43"/>
    <mergeCell ref="U31:U43"/>
    <mergeCell ref="AB31:AB34"/>
    <mergeCell ref="AC31:AC43"/>
    <mergeCell ref="AB36:AB37"/>
    <mergeCell ref="D44:D57"/>
    <mergeCell ref="C44:C57"/>
    <mergeCell ref="U44:U57"/>
    <mergeCell ref="AB44:AB45"/>
    <mergeCell ref="AC44:AC57"/>
    <mergeCell ref="AB48:AB50"/>
    <mergeCell ref="D58:D70"/>
    <mergeCell ref="C58:C70"/>
    <mergeCell ref="U58:U70"/>
    <mergeCell ref="AB58:AB61"/>
    <mergeCell ref="AC58:AC70"/>
    <mergeCell ref="AB63:AB64"/>
    <mergeCell ref="F58:F70"/>
    <mergeCell ref="E58:E70"/>
    <mergeCell ref="F71:F79"/>
    <mergeCell ref="E71:E79"/>
    <mergeCell ref="D71:D79"/>
    <mergeCell ref="C71:C79"/>
    <mergeCell ref="U71:U79"/>
    <mergeCell ref="AB80:AB81"/>
    <mergeCell ref="AC80:AC93"/>
    <mergeCell ref="AB84:AB86"/>
    <mergeCell ref="AB71:AB73"/>
    <mergeCell ref="AC71:AC79"/>
    <mergeCell ref="AB74:AB75"/>
    <mergeCell ref="D94:D107"/>
    <mergeCell ref="C94:C107"/>
    <mergeCell ref="U94:U107"/>
    <mergeCell ref="D80:D93"/>
    <mergeCell ref="C80:C93"/>
    <mergeCell ref="U80:U93"/>
    <mergeCell ref="F80:F93"/>
    <mergeCell ref="E80:E93"/>
    <mergeCell ref="AB94:AB95"/>
    <mergeCell ref="AC94:AC107"/>
    <mergeCell ref="AB98:AB100"/>
    <mergeCell ref="F94:F107"/>
    <mergeCell ref="E94:E107"/>
  </mergeCells>
  <conditionalFormatting sqref="O31:O43 O48:O57">
    <cfRule type="cellIs" priority="64" operator="equal" stopIfTrue="1">
      <formula>"10, 25, 50, 100"</formula>
    </cfRule>
  </conditionalFormatting>
  <conditionalFormatting sqref="T1:T10 T108:T1048576">
    <cfRule type="containsText" priority="60" dxfId="24" operator="containsText" text="No Aceptable o Aceptable con Control Especifico">
      <formula>NOT(ISERROR(SEARCH("No Aceptable o Aceptable con Control Especifico",T1)))</formula>
    </cfRule>
    <cfRule type="containsText" priority="61" dxfId="26" operator="containsText" text="No Aceptable">
      <formula>NOT(ISERROR(SEARCH("No Aceptable",T1)))</formula>
    </cfRule>
    <cfRule type="containsText" priority="62" dxfId="25" operator="containsText" text="No Aceptable o Aceptable con Control Especifico">
      <formula>NOT(ISERROR(SEARCH("No Aceptable o Aceptable con Control Especifico",T1)))</formula>
    </cfRule>
  </conditionalFormatting>
  <conditionalFormatting sqref="S1:S10 S108:S1048576">
    <cfRule type="cellIs" priority="59" dxfId="24" operator="equal">
      <formula>"II"</formula>
    </cfRule>
  </conditionalFormatting>
  <conditionalFormatting sqref="S21:S107">
    <cfRule type="cellIs" priority="51" dxfId="7" operator="equal" stopIfTrue="1">
      <formula>"IV"</formula>
    </cfRule>
    <cfRule type="cellIs" priority="52" dxfId="6" operator="equal" stopIfTrue="1">
      <formula>"III"</formula>
    </cfRule>
    <cfRule type="cellIs" priority="53" dxfId="5" operator="equal" stopIfTrue="1">
      <formula>"II"</formula>
    </cfRule>
    <cfRule type="cellIs" priority="54" dxfId="3" operator="equal" stopIfTrue="1">
      <formula>"I"</formula>
    </cfRule>
  </conditionalFormatting>
  <conditionalFormatting sqref="T21:T107">
    <cfRule type="cellIs" priority="37" dxfId="3" operator="equal" stopIfTrue="1">
      <formula>"No Aceptable"</formula>
    </cfRule>
    <cfRule type="cellIs" priority="38" dxfId="2" operator="equal" stopIfTrue="1">
      <formula>"Aceptable"</formula>
    </cfRule>
  </conditionalFormatting>
  <conditionalFormatting sqref="T21:T107">
    <cfRule type="cellIs" priority="35" dxfId="1" operator="equal" stopIfTrue="1">
      <formula>"No Aceptable o Aceptable Con Control Especifico"</formula>
    </cfRule>
  </conditionalFormatting>
  <conditionalFormatting sqref="T21:T107">
    <cfRule type="containsText" priority="34" dxfId="0" operator="containsText" stopIfTrue="1" text="Mejorable">
      <formula>NOT(ISERROR(SEARCH("Mejorable",T21)))</formula>
    </cfRule>
  </conditionalFormatting>
  <conditionalFormatting sqref="S11:S18 S20">
    <cfRule type="cellIs" priority="30" dxfId="7" operator="equal" stopIfTrue="1">
      <formula>"IV"</formula>
    </cfRule>
    <cfRule type="cellIs" priority="31" dxfId="6" operator="equal" stopIfTrue="1">
      <formula>"III"</formula>
    </cfRule>
    <cfRule type="cellIs" priority="32" dxfId="5" operator="equal" stopIfTrue="1">
      <formula>"II"</formula>
    </cfRule>
    <cfRule type="cellIs" priority="33" dxfId="3" operator="equal" stopIfTrue="1">
      <formula>"I"</formula>
    </cfRule>
  </conditionalFormatting>
  <conditionalFormatting sqref="T11:T18 T20">
    <cfRule type="cellIs" priority="28" dxfId="3" operator="equal" stopIfTrue="1">
      <formula>"No Aceptable"</formula>
    </cfRule>
    <cfRule type="cellIs" priority="29" dxfId="2" operator="equal" stopIfTrue="1">
      <formula>"Aceptable"</formula>
    </cfRule>
  </conditionalFormatting>
  <conditionalFormatting sqref="T11:T18 T20">
    <cfRule type="cellIs" priority="27" dxfId="1" operator="equal" stopIfTrue="1">
      <formula>"No Aceptable o Aceptable Con Control Especifico"</formula>
    </cfRule>
  </conditionalFormatting>
  <conditionalFormatting sqref="T11:T18 T20">
    <cfRule type="containsText" priority="26" dxfId="0" operator="containsText" stopIfTrue="1" text="Mejorable">
      <formula>NOT(ISERROR(SEARCH("Mejorable",T11)))</formula>
    </cfRule>
  </conditionalFormatting>
  <conditionalFormatting sqref="O11">
    <cfRule type="cellIs" priority="25" operator="equal" stopIfTrue="1">
      <formula>"10, 25, 50, 100"</formula>
    </cfRule>
  </conditionalFormatting>
  <conditionalFormatting sqref="O12:O18 O20">
    <cfRule type="cellIs" priority="24" operator="equal" stopIfTrue="1">
      <formula>"10, 25, 50, 100"</formula>
    </cfRule>
  </conditionalFormatting>
  <conditionalFormatting sqref="O19">
    <cfRule type="cellIs" priority="23" operator="equal" stopIfTrue="1">
      <formula>"10, 25, 50, 100"</formula>
    </cfRule>
  </conditionalFormatting>
  <conditionalFormatting sqref="S19">
    <cfRule type="cellIs" priority="19" dxfId="7" operator="equal" stopIfTrue="1">
      <formula>"IV"</formula>
    </cfRule>
    <cfRule type="cellIs" priority="20" dxfId="6" operator="equal" stopIfTrue="1">
      <formula>"III"</formula>
    </cfRule>
    <cfRule type="cellIs" priority="21" dxfId="5" operator="equal" stopIfTrue="1">
      <formula>"II"</formula>
    </cfRule>
    <cfRule type="cellIs" priority="22" dxfId="3" operator="equal" stopIfTrue="1">
      <formula>"I"</formula>
    </cfRule>
  </conditionalFormatting>
  <conditionalFormatting sqref="T19">
    <cfRule type="cellIs" priority="17" dxfId="3" operator="equal" stopIfTrue="1">
      <formula>"No Aceptable"</formula>
    </cfRule>
    <cfRule type="cellIs" priority="18" dxfId="2" operator="equal" stopIfTrue="1">
      <formula>"Aceptable"</formula>
    </cfRule>
  </conditionalFormatting>
  <conditionalFormatting sqref="T19">
    <cfRule type="cellIs" priority="16" dxfId="1" operator="equal" stopIfTrue="1">
      <formula>"No Aceptable o Aceptable Con Control Especifico"</formula>
    </cfRule>
  </conditionalFormatting>
  <conditionalFormatting sqref="T19">
    <cfRule type="containsText" priority="15" dxfId="0" operator="containsText" stopIfTrue="1" text="Mejorable">
      <formula>NOT(ISERROR(SEARCH("Mejorable",T19)))</formula>
    </cfRule>
  </conditionalFormatting>
  <conditionalFormatting sqref="O21:O30">
    <cfRule type="cellIs" priority="13" operator="equal" stopIfTrue="1">
      <formula>"10, 25, 50, 100"</formula>
    </cfRule>
  </conditionalFormatting>
  <conditionalFormatting sqref="O44:O46">
    <cfRule type="cellIs" priority="11" operator="equal" stopIfTrue="1">
      <formula>"10, 25, 50, 100"</formula>
    </cfRule>
  </conditionalFormatting>
  <conditionalFormatting sqref="O47">
    <cfRule type="cellIs" priority="10" operator="equal" stopIfTrue="1">
      <formula>"10, 25, 50, 100"</formula>
    </cfRule>
  </conditionalFormatting>
  <conditionalFormatting sqref="O58:O70">
    <cfRule type="cellIs" priority="8" operator="equal" stopIfTrue="1">
      <formula>"10, 25, 50, 100"</formula>
    </cfRule>
  </conditionalFormatting>
  <conditionalFormatting sqref="O97">
    <cfRule type="cellIs" priority="1" operator="equal" stopIfTrue="1">
      <formula>"10, 25, 50, 100"</formula>
    </cfRule>
  </conditionalFormatting>
  <conditionalFormatting sqref="O71:O79">
    <cfRule type="cellIs" priority="7" operator="equal" stopIfTrue="1">
      <formula>"10, 25, 50, 100"</formula>
    </cfRule>
  </conditionalFormatting>
  <conditionalFormatting sqref="O84:O93">
    <cfRule type="cellIs" priority="6" operator="equal" stopIfTrue="1">
      <formula>"10, 25, 50, 100"</formula>
    </cfRule>
  </conditionalFormatting>
  <conditionalFormatting sqref="O80:O82">
    <cfRule type="cellIs" priority="5" operator="equal" stopIfTrue="1">
      <formula>"10, 25, 50, 100"</formula>
    </cfRule>
  </conditionalFormatting>
  <conditionalFormatting sqref="O83">
    <cfRule type="cellIs" priority="4" operator="equal" stopIfTrue="1">
      <formula>"10, 25, 50, 100"</formula>
    </cfRule>
  </conditionalFormatting>
  <conditionalFormatting sqref="O98:O107">
    <cfRule type="cellIs" priority="3" operator="equal" stopIfTrue="1">
      <formula>"10, 25, 50, 100"</formula>
    </cfRule>
  </conditionalFormatting>
  <conditionalFormatting sqref="O94:O96">
    <cfRule type="cellIs" priority="2" operator="equal" stopIfTrue="1">
      <formula>"10, 25, 50, 100"</formula>
    </cfRule>
  </conditionalFormatting>
  <dataValidations count="7">
    <dataValidation type="whole" allowBlank="1" showInputMessage="1" showErrorMessage="1" prompt="1 Esporadica (EE)_x000a_2 Ocasional (EO)_x000a_3 Frecuente (EF)_x000a_4 continua (EC)" sqref="N19 N21:N10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9 O21:O107">
      <formula1>10</formula1>
      <formula2>100</formula2>
    </dataValidation>
    <dataValidation type="list" allowBlank="1" showInputMessage="1" showErrorMessage="1" sqref="E21 E31 E44 E58 E71 E80 E94">
      <formula1>Hoja2!$A$2:$A$82</formula1>
    </dataValidation>
    <dataValidation type="list" allowBlank="1" showInputMessage="1" showErrorMessage="1" sqref="H19">
      <formula1>[1]Hoja1!#REF!</formula1>
    </dataValidation>
    <dataValidation type="list" allowBlank="1" showInputMessage="1" showErrorMessage="1" sqref="H21:H30">
      <formula1>[2]Hoja1!#REF!</formula1>
    </dataValidation>
    <dataValidation type="list" allowBlank="1" showInputMessage="1" showErrorMessage="1" sqref="H31:H43 H58:H79">
      <formula1>[1]Hoja1!#REF!</formula1>
    </dataValidation>
    <dataValidation type="list" allowBlank="1" showInputMessage="1" showErrorMessage="1" sqref="H44:H57 H80:H107">
      <formula1>[3]Hoja1!#REF!</formula1>
    </dataValidation>
  </dataValidations>
  <printOptions/>
  <pageMargins left="0.7" right="0.7" top="0.75" bottom="0.75" header="0.3" footer="0.3"/>
  <pageSetup horizontalDpi="600" verticalDpi="600" orientation="portrait" r:id="rId2"/>
  <ignoredErrors>
    <ignoredError sqref="G21:G24 G104:G107 G90:G103 G74:G89 G59:G73 G41:G46 G25:G35 I21:I35 K22:L35 K21:L21 V21:V35 AA21:AA35 K52:K53 L52:L53 K68:K88 L68:L88 K89:K107 L89:L107 C44 G36:G40 I36:I46 K36:L46 V36:V46 AA36:AA46 G56:G58 K56:K67 L56:L67 I56:I107 V56:V107 AA56:AA107 G55 K55 L55 I55 V55 AA55 G47:G53 I47:I53 K47:L51 V47:V53 AA47:AA53 K54 L54 G54 I54 V54 AA54 C71 C80" evalError="1"/>
    <ignoredError sqref="D44 D71 D80"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3" t="s">
        <v>1188</v>
      </c>
      <c r="B48" s="43" t="s">
        <v>1189</v>
      </c>
      <c r="C48" s="43" t="s">
        <v>1190</v>
      </c>
      <c r="D48" s="43" t="s">
        <v>43</v>
      </c>
      <c r="E48" s="43" t="s">
        <v>609</v>
      </c>
      <c r="F48" s="43" t="s">
        <v>1191</v>
      </c>
      <c r="G48" s="43"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75">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9" t="s">
        <v>1094</v>
      </c>
      <c r="B1" s="40" t="s">
        <v>1095</v>
      </c>
      <c r="C1" s="40" t="s">
        <v>1096</v>
      </c>
    </row>
    <row r="2" spans="1:3" ht="15">
      <c r="A2" s="36" t="s">
        <v>1017</v>
      </c>
      <c r="B2" s="41"/>
      <c r="C2" s="41"/>
    </row>
    <row r="3" spans="1:3" ht="165">
      <c r="A3" s="36" t="s">
        <v>1018</v>
      </c>
      <c r="B3" s="41" t="s">
        <v>1185</v>
      </c>
      <c r="C3" s="41" t="s">
        <v>1184</v>
      </c>
    </row>
    <row r="4" spans="1:3" ht="15">
      <c r="A4" s="36" t="s">
        <v>1079</v>
      </c>
      <c r="B4" s="41"/>
      <c r="C4" s="41"/>
    </row>
    <row r="5" spans="1:3" ht="15">
      <c r="A5" s="36" t="s">
        <v>1078</v>
      </c>
      <c r="B5" s="41"/>
      <c r="C5" s="41"/>
    </row>
    <row r="6" spans="1:3" ht="15">
      <c r="A6" s="36" t="s">
        <v>1080</v>
      </c>
      <c r="B6" s="41"/>
      <c r="C6" s="41"/>
    </row>
    <row r="7" spans="1:3" ht="15">
      <c r="A7" s="36" t="s">
        <v>1081</v>
      </c>
      <c r="B7" s="41"/>
      <c r="C7" s="41"/>
    </row>
    <row r="8" spans="1:3" ht="15">
      <c r="A8" s="36" t="s">
        <v>1019</v>
      </c>
      <c r="B8" s="41"/>
      <c r="C8" s="41"/>
    </row>
    <row r="9" spans="1:3" ht="15">
      <c r="A9" s="36" t="s">
        <v>1020</v>
      </c>
      <c r="B9" s="41"/>
      <c r="C9" s="41"/>
    </row>
    <row r="10" spans="1:3" ht="90">
      <c r="A10" s="36" t="s">
        <v>1021</v>
      </c>
      <c r="B10" s="41" t="s">
        <v>1178</v>
      </c>
      <c r="C10" s="41" t="s">
        <v>1179</v>
      </c>
    </row>
    <row r="11" spans="1:3" ht="105">
      <c r="A11" s="36" t="s">
        <v>1022</v>
      </c>
      <c r="B11" s="41" t="s">
        <v>1180</v>
      </c>
      <c r="C11" s="41" t="s">
        <v>1181</v>
      </c>
    </row>
    <row r="12" spans="1:3" ht="120">
      <c r="A12" s="36" t="s">
        <v>1023</v>
      </c>
      <c r="B12" s="41" t="s">
        <v>1182</v>
      </c>
      <c r="C12" s="41" t="s">
        <v>1183</v>
      </c>
    </row>
    <row r="13" spans="1:3" ht="75">
      <c r="A13" s="36" t="s">
        <v>1024</v>
      </c>
      <c r="B13" s="41" t="s">
        <v>1176</v>
      </c>
      <c r="C13" s="41" t="s">
        <v>1177</v>
      </c>
    </row>
    <row r="14" spans="1:3" ht="15">
      <c r="A14" s="36" t="s">
        <v>1025</v>
      </c>
      <c r="B14" s="41"/>
      <c r="C14" s="41"/>
    </row>
    <row r="15" spans="1:3" ht="165">
      <c r="A15" s="36" t="s">
        <v>1026</v>
      </c>
      <c r="B15" s="41" t="s">
        <v>1174</v>
      </c>
      <c r="C15" s="41" t="s">
        <v>1175</v>
      </c>
    </row>
    <row r="16" spans="1:3" ht="15">
      <c r="A16" s="36" t="s">
        <v>1027</v>
      </c>
      <c r="B16" s="41"/>
      <c r="C16" s="41"/>
    </row>
    <row r="17" spans="1:3" ht="240">
      <c r="A17" s="36" t="s">
        <v>1171</v>
      </c>
      <c r="B17" s="41" t="s">
        <v>1172</v>
      </c>
      <c r="C17" s="41" t="s">
        <v>1173</v>
      </c>
    </row>
    <row r="18" spans="1:3" ht="180">
      <c r="A18" s="37" t="s">
        <v>1165</v>
      </c>
      <c r="B18" s="41" t="s">
        <v>1167</v>
      </c>
      <c r="C18" s="41" t="s">
        <v>1168</v>
      </c>
    </row>
    <row r="19" spans="1:3" ht="105">
      <c r="A19" s="37" t="s">
        <v>1166</v>
      </c>
      <c r="B19" s="41" t="s">
        <v>1170</v>
      </c>
      <c r="C19" s="41" t="s">
        <v>1169</v>
      </c>
    </row>
    <row r="20" spans="1:3" ht="15">
      <c r="A20" s="36" t="s">
        <v>1028</v>
      </c>
      <c r="B20" s="41"/>
      <c r="C20" s="41"/>
    </row>
    <row r="21" spans="1:3" ht="15">
      <c r="A21" s="36" t="s">
        <v>1029</v>
      </c>
      <c r="B21" s="41"/>
      <c r="C21" s="41"/>
    </row>
    <row r="22" spans="1:3" ht="15">
      <c r="A22" s="36" t="s">
        <v>1030</v>
      </c>
      <c r="B22" s="41"/>
      <c r="C22" s="41"/>
    </row>
    <row r="23" spans="1:3" ht="90">
      <c r="A23" s="36" t="s">
        <v>1031</v>
      </c>
      <c r="B23" s="41" t="s">
        <v>1163</v>
      </c>
      <c r="C23" s="41" t="s">
        <v>1164</v>
      </c>
    </row>
    <row r="24" spans="1:3" ht="90">
      <c r="A24" s="36" t="s">
        <v>1032</v>
      </c>
      <c r="B24" s="41" t="s">
        <v>1161</v>
      </c>
      <c r="C24" s="41" t="s">
        <v>1162</v>
      </c>
    </row>
    <row r="25" spans="1:3" ht="105">
      <c r="A25" s="36" t="s">
        <v>1033</v>
      </c>
      <c r="B25" s="41" t="s">
        <v>1157</v>
      </c>
      <c r="C25" s="41" t="s">
        <v>1158</v>
      </c>
    </row>
    <row r="26" spans="1:3" ht="75">
      <c r="A26" s="36" t="s">
        <v>1034</v>
      </c>
      <c r="B26" s="41" t="s">
        <v>1159</v>
      </c>
      <c r="C26" s="41" t="s">
        <v>1160</v>
      </c>
    </row>
    <row r="27" spans="1:3" ht="105">
      <c r="A27" s="36" t="s">
        <v>1035</v>
      </c>
      <c r="B27" s="41" t="s">
        <v>1156</v>
      </c>
      <c r="C27" s="41" t="s">
        <v>1155</v>
      </c>
    </row>
    <row r="28" spans="1:3" ht="15">
      <c r="A28" s="36" t="s">
        <v>1082</v>
      </c>
      <c r="B28" s="41"/>
      <c r="C28" s="41"/>
    </row>
    <row r="29" spans="1:3" ht="15">
      <c r="A29" s="36" t="s">
        <v>1083</v>
      </c>
      <c r="B29" s="41"/>
      <c r="C29" s="41"/>
    </row>
    <row r="30" spans="1:3" ht="15">
      <c r="A30" s="36" t="s">
        <v>1084</v>
      </c>
      <c r="B30" s="41"/>
      <c r="C30" s="41"/>
    </row>
    <row r="31" spans="1:3" ht="15">
      <c r="A31" s="36" t="s">
        <v>1085</v>
      </c>
      <c r="B31" s="41"/>
      <c r="C31" s="41"/>
    </row>
    <row r="32" spans="1:3" ht="105">
      <c r="A32" s="36" t="s">
        <v>1036</v>
      </c>
      <c r="B32" s="41" t="s">
        <v>1154</v>
      </c>
      <c r="C32" s="41" t="s">
        <v>1153</v>
      </c>
    </row>
    <row r="33" spans="1:3" ht="90">
      <c r="A33" s="36" t="s">
        <v>1037</v>
      </c>
      <c r="B33" s="41" t="s">
        <v>1149</v>
      </c>
      <c r="C33" s="41" t="s">
        <v>1150</v>
      </c>
    </row>
    <row r="34" spans="1:3" ht="105">
      <c r="A34" s="36" t="s">
        <v>1038</v>
      </c>
      <c r="B34" s="41" t="s">
        <v>1152</v>
      </c>
      <c r="C34" s="41" t="s">
        <v>1151</v>
      </c>
    </row>
    <row r="35" spans="1:3" ht="15">
      <c r="A35" s="36" t="s">
        <v>1086</v>
      </c>
      <c r="B35" s="41"/>
      <c r="C35" s="41"/>
    </row>
    <row r="36" spans="1:3" ht="15">
      <c r="A36" s="36" t="s">
        <v>1087</v>
      </c>
      <c r="B36" s="41"/>
      <c r="C36" s="41"/>
    </row>
    <row r="37" spans="1:3" ht="15">
      <c r="A37" s="36" t="s">
        <v>1088</v>
      </c>
      <c r="B37" s="41"/>
      <c r="C37" s="41"/>
    </row>
    <row r="38" spans="1:3" ht="135">
      <c r="A38" s="37" t="s">
        <v>1039</v>
      </c>
      <c r="B38" s="41" t="s">
        <v>1147</v>
      </c>
      <c r="C38" s="41" t="s">
        <v>1148</v>
      </c>
    </row>
    <row r="39" spans="1:3" ht="15">
      <c r="A39" s="36" t="s">
        <v>1040</v>
      </c>
      <c r="B39" s="41"/>
      <c r="C39" s="41"/>
    </row>
    <row r="40" spans="1:3" ht="15">
      <c r="A40" s="36" t="s">
        <v>1089</v>
      </c>
      <c r="B40" s="41"/>
      <c r="C40" s="41"/>
    </row>
    <row r="41" spans="1:3" ht="15">
      <c r="A41" s="36" t="s">
        <v>1090</v>
      </c>
      <c r="B41" s="41"/>
      <c r="C41" s="41"/>
    </row>
    <row r="42" spans="1:3" ht="30">
      <c r="A42" s="37" t="s">
        <v>1091</v>
      </c>
      <c r="B42" s="41"/>
      <c r="C42" s="41"/>
    </row>
    <row r="43" spans="1:3" ht="30">
      <c r="A43" s="37" t="s">
        <v>1092</v>
      </c>
      <c r="B43" s="41"/>
      <c r="C43" s="41"/>
    </row>
    <row r="44" spans="1:3" ht="165">
      <c r="A44" s="36" t="s">
        <v>1041</v>
      </c>
      <c r="B44" s="41" t="s">
        <v>1146</v>
      </c>
      <c r="C44" s="41" t="s">
        <v>1145</v>
      </c>
    </row>
    <row r="45" spans="1:3" ht="105">
      <c r="A45" s="36" t="s">
        <v>1042</v>
      </c>
      <c r="B45" s="41" t="s">
        <v>1143</v>
      </c>
      <c r="C45" s="41" t="s">
        <v>1144</v>
      </c>
    </row>
    <row r="46" spans="1:3" ht="135">
      <c r="A46" s="36" t="s">
        <v>1043</v>
      </c>
      <c r="B46" s="41" t="s">
        <v>1142</v>
      </c>
      <c r="C46" s="41" t="s">
        <v>1141</v>
      </c>
    </row>
    <row r="47" spans="1:3" ht="225">
      <c r="A47" s="37" t="s">
        <v>1044</v>
      </c>
      <c r="B47" s="41" t="s">
        <v>1139</v>
      </c>
      <c r="C47" s="41" t="s">
        <v>1140</v>
      </c>
    </row>
    <row r="48" spans="1:3" ht="225">
      <c r="A48" s="36" t="s">
        <v>1045</v>
      </c>
      <c r="B48" s="41" t="s">
        <v>1135</v>
      </c>
      <c r="C48" s="41" t="s">
        <v>1136</v>
      </c>
    </row>
    <row r="49" spans="1:3" ht="135">
      <c r="A49" s="36" t="s">
        <v>1046</v>
      </c>
      <c r="B49" s="41" t="s">
        <v>1137</v>
      </c>
      <c r="C49" s="41" t="s">
        <v>1138</v>
      </c>
    </row>
    <row r="50" spans="1:3" ht="120">
      <c r="A50" s="36" t="s">
        <v>1047</v>
      </c>
      <c r="B50" s="41" t="s">
        <v>1134</v>
      </c>
      <c r="C50" s="41" t="s">
        <v>1133</v>
      </c>
    </row>
    <row r="51" spans="1:3" ht="15">
      <c r="A51" s="36" t="s">
        <v>1186</v>
      </c>
      <c r="B51" s="41"/>
      <c r="C51" s="41"/>
    </row>
    <row r="52" spans="1:3" ht="270">
      <c r="A52" s="36" t="s">
        <v>1048</v>
      </c>
      <c r="B52" s="41" t="s">
        <v>1131</v>
      </c>
      <c r="C52" s="41" t="s">
        <v>1132</v>
      </c>
    </row>
    <row r="53" spans="1:3" ht="15">
      <c r="A53" s="36" t="s">
        <v>1049</v>
      </c>
      <c r="B53" s="41"/>
      <c r="C53" s="41"/>
    </row>
    <row r="54" spans="1:3" ht="15">
      <c r="A54" s="36" t="s">
        <v>1050</v>
      </c>
      <c r="B54" s="41"/>
      <c r="C54" s="41"/>
    </row>
    <row r="55" spans="1:3" ht="15">
      <c r="A55" s="36" t="s">
        <v>1051</v>
      </c>
      <c r="B55" s="41"/>
      <c r="C55" s="41"/>
    </row>
    <row r="56" spans="1:3" ht="135">
      <c r="A56" s="36" t="s">
        <v>1052</v>
      </c>
      <c r="B56" s="41" t="s">
        <v>1130</v>
      </c>
      <c r="C56" s="41" t="s">
        <v>1129</v>
      </c>
    </row>
    <row r="57" spans="1:3" ht="120">
      <c r="A57" s="36" t="s">
        <v>1053</v>
      </c>
      <c r="B57" s="41" t="s">
        <v>1128</v>
      </c>
      <c r="C57" s="41" t="s">
        <v>1127</v>
      </c>
    </row>
    <row r="58" spans="1:3" ht="120">
      <c r="A58" s="36" t="s">
        <v>1054</v>
      </c>
      <c r="B58" s="41" t="s">
        <v>1126</v>
      </c>
      <c r="C58" s="41" t="s">
        <v>1125</v>
      </c>
    </row>
    <row r="59" spans="1:3" ht="135">
      <c r="A59" s="36" t="s">
        <v>1055</v>
      </c>
      <c r="B59" s="41" t="s">
        <v>1124</v>
      </c>
      <c r="C59" s="41" t="s">
        <v>1123</v>
      </c>
    </row>
    <row r="60" spans="1:3" ht="60">
      <c r="A60" s="36" t="s">
        <v>1056</v>
      </c>
      <c r="B60" s="41" t="s">
        <v>1122</v>
      </c>
      <c r="C60" s="41" t="s">
        <v>1121</v>
      </c>
    </row>
    <row r="61" spans="1:3" ht="150">
      <c r="A61" s="36" t="s">
        <v>1057</v>
      </c>
      <c r="B61" s="41" t="s">
        <v>1119</v>
      </c>
      <c r="C61" s="41" t="s">
        <v>1120</v>
      </c>
    </row>
    <row r="62" spans="1:3" ht="165">
      <c r="A62" s="36" t="s">
        <v>1058</v>
      </c>
      <c r="B62" s="41" t="s">
        <v>1115</v>
      </c>
      <c r="C62" s="41" t="s">
        <v>1116</v>
      </c>
    </row>
    <row r="63" spans="1:3" ht="90">
      <c r="A63" s="36" t="s">
        <v>1059</v>
      </c>
      <c r="B63" s="41" t="s">
        <v>1118</v>
      </c>
      <c r="C63" s="41" t="s">
        <v>1117</v>
      </c>
    </row>
    <row r="64" spans="1:3" ht="15">
      <c r="A64" s="36" t="s">
        <v>1093</v>
      </c>
      <c r="B64" s="41"/>
      <c r="C64" s="41"/>
    </row>
    <row r="65" spans="1:3" ht="105">
      <c r="A65" s="36" t="s">
        <v>1060</v>
      </c>
      <c r="B65" s="41" t="s">
        <v>1113</v>
      </c>
      <c r="C65" s="41" t="s">
        <v>1114</v>
      </c>
    </row>
    <row r="66" spans="1:3" ht="150">
      <c r="A66" s="36" t="s">
        <v>1016</v>
      </c>
      <c r="B66" s="42" t="s">
        <v>1111</v>
      </c>
      <c r="C66" s="41" t="s">
        <v>1112</v>
      </c>
    </row>
    <row r="67" spans="1:3" ht="15">
      <c r="A67" s="36" t="s">
        <v>1061</v>
      </c>
      <c r="B67" s="41"/>
      <c r="C67" s="41"/>
    </row>
    <row r="68" spans="1:3" ht="15">
      <c r="A68" s="36" t="s">
        <v>1062</v>
      </c>
      <c r="B68" s="41"/>
      <c r="C68" s="41"/>
    </row>
    <row r="69" spans="1:3" ht="15">
      <c r="A69" s="36" t="s">
        <v>1063</v>
      </c>
      <c r="B69" s="41"/>
      <c r="C69" s="41"/>
    </row>
    <row r="70" spans="1:3" ht="15">
      <c r="A70" s="36" t="s">
        <v>1064</v>
      </c>
      <c r="B70" s="41"/>
      <c r="C70" s="41"/>
    </row>
    <row r="71" spans="1:3" ht="180">
      <c r="A71" s="36" t="s">
        <v>1065</v>
      </c>
      <c r="B71" s="41" t="s">
        <v>1105</v>
      </c>
      <c r="C71" s="41" t="s">
        <v>1106</v>
      </c>
    </row>
    <row r="72" spans="1:3" ht="180">
      <c r="A72" s="36" t="s">
        <v>1066</v>
      </c>
      <c r="B72" s="41" t="s">
        <v>1107</v>
      </c>
      <c r="C72" s="41" t="s">
        <v>1108</v>
      </c>
    </row>
    <row r="73" spans="1:3" ht="210">
      <c r="A73" s="36" t="s">
        <v>1067</v>
      </c>
      <c r="B73" s="41" t="s">
        <v>1109</v>
      </c>
      <c r="C73" s="41" t="s">
        <v>1110</v>
      </c>
    </row>
    <row r="74" spans="1:3" ht="15">
      <c r="A74" s="36" t="s">
        <v>1068</v>
      </c>
      <c r="B74" s="41"/>
      <c r="C74" s="41"/>
    </row>
    <row r="75" spans="1:3" ht="15">
      <c r="A75" s="36" t="s">
        <v>1069</v>
      </c>
      <c r="B75" s="41"/>
      <c r="C75" s="41"/>
    </row>
    <row r="76" spans="1:3" ht="240">
      <c r="A76" s="36" t="s">
        <v>1070</v>
      </c>
      <c r="B76" s="41" t="s">
        <v>1101</v>
      </c>
      <c r="C76" s="41" t="s">
        <v>1102</v>
      </c>
    </row>
    <row r="77" spans="1:3" ht="225">
      <c r="A77" s="36" t="s">
        <v>1071</v>
      </c>
      <c r="B77" s="41" t="s">
        <v>1104</v>
      </c>
      <c r="C77" s="41" t="s">
        <v>1103</v>
      </c>
    </row>
    <row r="78" spans="1:3" ht="15">
      <c r="A78" s="36" t="s">
        <v>1072</v>
      </c>
      <c r="B78" s="41"/>
      <c r="C78" s="41"/>
    </row>
    <row r="79" spans="1:3" ht="15">
      <c r="A79" s="36" t="s">
        <v>1073</v>
      </c>
      <c r="B79" s="41"/>
      <c r="C79" s="41"/>
    </row>
    <row r="80" spans="1:3" ht="15">
      <c r="A80" s="36" t="s">
        <v>1074</v>
      </c>
      <c r="B80" s="41"/>
      <c r="C80" s="41"/>
    </row>
    <row r="81" spans="1:3" ht="105">
      <c r="A81" s="36" t="s">
        <v>1075</v>
      </c>
      <c r="B81" s="42" t="s">
        <v>1099</v>
      </c>
      <c r="C81" s="41" t="s">
        <v>1100</v>
      </c>
    </row>
    <row r="82" spans="1:3" ht="90">
      <c r="A82" s="38" t="s">
        <v>1076</v>
      </c>
      <c r="B82" s="41" t="s">
        <v>1097</v>
      </c>
      <c r="C82" s="41"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2017-05-25T17:30:26Z</dcterms:modified>
  <cp:category/>
  <cp:version/>
  <cp:contentType/>
  <cp:contentStatus/>
</cp:coreProperties>
</file>