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455" activeTab="1"/>
  </bookViews>
  <sheets>
    <sheet name="PLANTA GRAN COLOMBIANO" sheetId="1" r:id="rId1"/>
    <sheet name="Hoja2" sheetId="3" r:id="rId2"/>
  </sheets>
  <definedNames>
    <definedName name="_xlnm.Print_Area" localSheetId="1">'Hoja2'!$A$1:$I$54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<sst xmlns="http://schemas.openxmlformats.org/spreadsheetml/2006/main" count="621" uniqueCount="288">
  <si>
    <t>CARACTERIZACION DEL PROCESO</t>
  </si>
  <si>
    <t>PELIGRO</t>
  </si>
  <si>
    <t>Efecto Posible</t>
  </si>
  <si>
    <t>CONTROLES  EXISTENTES</t>
  </si>
  <si>
    <t>EVALUACIÓN DEL RIESGO</t>
  </si>
  <si>
    <t>VALORACIÓN DEL RIESGO</t>
  </si>
  <si>
    <t>CRITERIOS PARA ESTABLECER CONTROLES</t>
  </si>
  <si>
    <t>MEDIDAS DE INTERVENCIÓN</t>
  </si>
  <si>
    <t>Eliminación</t>
  </si>
  <si>
    <t>Sustitución</t>
  </si>
  <si>
    <t>Controles de Ingeniería</t>
  </si>
  <si>
    <t>PROCESO</t>
  </si>
  <si>
    <t>ZONA/LUGAR</t>
  </si>
  <si>
    <t>ACTIVIDAD</t>
  </si>
  <si>
    <t>Tarea</t>
  </si>
  <si>
    <t>Cargo</t>
  </si>
  <si>
    <t>Nivel</t>
  </si>
  <si>
    <t>Rutinaria (si, no)</t>
  </si>
  <si>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</si>
  <si>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</si>
  <si>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</si>
  <si>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</si>
  <si>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</si>
  <si>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</si>
  <si>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</si>
  <si>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Nivel del riesgo</t>
  </si>
  <si>
    <t>Interpretación del nivel del Riesgo</t>
  </si>
  <si>
    <t>Aceptabilidad del Riesgo</t>
  </si>
  <si>
    <t>Peor Consecuencia</t>
  </si>
  <si>
    <t>Capacitacion y entrenamiento</t>
  </si>
  <si>
    <t>Control Operacional</t>
  </si>
  <si>
    <t>E.PP.</t>
  </si>
  <si>
    <t>NO OBSERVADO</t>
  </si>
  <si>
    <t>Controles Administrativos- Señalización y advertencia</t>
  </si>
  <si>
    <t>CONDICIONES DE SEGURIDAD-EXCAVACIONES</t>
  </si>
  <si>
    <t>SECUELA, CALIFICACIÓN DE ENFERMEDAD LABORAL</t>
  </si>
  <si>
    <t>SECUELA, CALIFICACIÓN DE ENFERMEDAD LABORAL, MUERTE</t>
  </si>
  <si>
    <t>EFECTO POSIBLE</t>
  </si>
  <si>
    <t>CONTROLES EXISTENTES</t>
  </si>
  <si>
    <t>PEOR CONSECUENCIA</t>
  </si>
  <si>
    <t>CONTROLES ADMINISTRATIVOS, SEÑALIZACIÓN Y ADVERTENCIA</t>
  </si>
  <si>
    <t>CAPACITACIÓN Y ENTRENAMIENTO</t>
  </si>
  <si>
    <t>CONTROL OPERACIONAL</t>
  </si>
  <si>
    <t>CLASIFICACIÓN</t>
  </si>
  <si>
    <t>DESCRIPCIÓN</t>
  </si>
  <si>
    <t>MEDIO</t>
  </si>
  <si>
    <t>INDIVIDUO</t>
  </si>
  <si>
    <t>FÍSICO - ILUMINACIÓN</t>
  </si>
  <si>
    <t>AUSENCIA O EXCESO DE LUZ EN UN AMBIENTE</t>
  </si>
  <si>
    <t>ESTRÉS, DIFICULTAD PARA VER, CANSANCIO VISUAL</t>
  </si>
  <si>
    <t>PG INSPECCIONES, PG EMERGENCIA</t>
  </si>
  <si>
    <t>N/A</t>
  </si>
  <si>
    <t>AUTOCUIDADO E HIGIENE</t>
  </si>
  <si>
    <t>PG HIGIENE</t>
  </si>
  <si>
    <t>FÍSICO - RUIDO</t>
  </si>
  <si>
    <t>MÁQUINARIA O EQUIPO</t>
  </si>
  <si>
    <t>SORDERA, ESTRÉS, HIPOACUSIA, CEFALÉA, IRRATIBILIDAD</t>
  </si>
  <si>
    <t>PVE RUIDO</t>
  </si>
  <si>
    <t>FORTALECIMIENTO PV RUIDO</t>
  </si>
  <si>
    <t>FÍSICO - VIBRACIONES</t>
  </si>
  <si>
    <t>MAREOS, VÓMITOS, Y SÍNTOMAS NEURÓLOGICOS</t>
  </si>
  <si>
    <t>AUTOCUIDADO</t>
  </si>
  <si>
    <t>FÍSICO - TEMPERATURAS EXTREMAS CALOR</t>
  </si>
  <si>
    <t>ENERGÍA TÉRMICA, CAMBIO DE TEMPERATURA DURANTE LOS RECORRIDOS</t>
  </si>
  <si>
    <t>QUEMADURA, GOLPE DE CALOR, DEFICIT SALINO, AFFECIONES CUTÁNEAS, DESHIDRATACIÓN</t>
  </si>
  <si>
    <t>SECUELA</t>
  </si>
  <si>
    <t>FÍSICO - TEMPERATURAS EXTREMAS FRÍO</t>
  </si>
  <si>
    <t>ENFRIAMIENTO GENERAL, HIPOTERMIA ACCIDENTAL</t>
  </si>
  <si>
    <t>ELEMENTOS DE PROTECCIÓN PERSONAL</t>
  </si>
  <si>
    <t>FÍSICO - RADIACIÓN IONIZANTE</t>
  </si>
  <si>
    <t>X, GAMMA, ALFA, BETA, NEUTRONES</t>
  </si>
  <si>
    <t>QUEMADURAS</t>
  </si>
  <si>
    <t>PVE RADIACIÓN</t>
  </si>
  <si>
    <t>FORTALECIMIENTO PVE RADIACIÓN</t>
  </si>
  <si>
    <t>FÍSICO - RADIACIÓN NO IONIZANTE</t>
  </si>
  <si>
    <t>INFRAROJA, ULTRAVIOLETA, VISIBLE, RADIOFRECUENCIA, MICROONDAS, LÁSER</t>
  </si>
  <si>
    <t>LESIONES DÉRMICAS</t>
  </si>
  <si>
    <t>BUENAS PRACTICAS Y CUIDADOS</t>
  </si>
  <si>
    <t>QUÍMICO - POLVOS INORGÁNICOS</t>
  </si>
  <si>
    <t>POLVOS INORGÁNICOS</t>
  </si>
  <si>
    <t>COMPLICACIONES RESPIRATORIAS</t>
  </si>
  <si>
    <t>PG INSPECCIONES, PG EMERGENCIA, PG RIESGO QUÍMICO</t>
  </si>
  <si>
    <t>NS QUIMICOS</t>
  </si>
  <si>
    <t>BUENAS PRACTICAS Y USO DE EPP</t>
  </si>
  <si>
    <t>QUÍMICO - MATERIAL PARTICULADO</t>
  </si>
  <si>
    <t>MATERIAL PARTICULADO</t>
  </si>
  <si>
    <t>FORTALECIMIENTO PVE QUÍMICO</t>
  </si>
  <si>
    <t>QUÍMICO - ALMACENAMIENTO DE PRODUCTOS QUÍMICOS</t>
  </si>
  <si>
    <t>MALA DISTRIBUCIÓN DE PRODUCTOS</t>
  </si>
  <si>
    <t>QUEMADURAS, LESIONES DÉRMICAS, LESIONES ENVÍAS RESPIRATORIAS, INTOXICACIÓN, NAUSEAS, VÓMITOS</t>
  </si>
  <si>
    <t>PG INSPECCIONES, PG EMERGENCIA, PG RIESGO QUÍMICO, REQUISITOS MÍNIMOS PARA MANEJOS DE EXPLOSIONES</t>
  </si>
  <si>
    <t>BUENAS PRACTICAS, TÉCNICAS DE ALMACENAMIENTO</t>
  </si>
  <si>
    <t>PG INSPECCIONES</t>
  </si>
  <si>
    <t>QUÍMICO - HUMOS</t>
  </si>
  <si>
    <t>HUMOS METÁLICOS O NO METÁLICOS</t>
  </si>
  <si>
    <t>BUENAS PRACTICAS, AUTOCUIDADO Y EPP</t>
  </si>
  <si>
    <t>QUÍMICO - GASES Y VAPORES DETECTABLES ORGANOLÉPTICAMENTE</t>
  </si>
  <si>
    <t>GASES Y VAPORES</t>
  </si>
  <si>
    <t>LESIONES EN LA PIEL, MUERTE</t>
  </si>
  <si>
    <t>QUÍMICO - GASES Y VAPORES NO DETECTABLES ORGANOLÉPTICAMENTE</t>
  </si>
  <si>
    <t>PROCEDIMIENTO Y BUENAS PRACTICAS, NS PARA MANEJO DE PELIGRO QUÍMICO</t>
  </si>
  <si>
    <t>QUÍMICO - LÍQUIDOS</t>
  </si>
  <si>
    <t>LÍQUIDOS, NEBLINAS, ROCIOS</t>
  </si>
  <si>
    <t>QUEMADURAS IRRITACIONES, LESIONES DE PIEL</t>
  </si>
  <si>
    <t>MICROORGANISMOS</t>
  </si>
  <si>
    <t>GRIPAS, NAUSEAS, MAREOS, MALESTAR GENERAL</t>
  </si>
  <si>
    <t>PVE BIOLÓGICO</t>
  </si>
  <si>
    <t>NS BIOLÓGICO</t>
  </si>
  <si>
    <t>BUENAS PRACTICAS</t>
  </si>
  <si>
    <t>MICROORGANISMOS EN EL AMBIENTE</t>
  </si>
  <si>
    <t>LESIONES EN LA PIEL, MALESTAR GENERAL</t>
  </si>
  <si>
    <t>PVE BIOLÓGICO, ELEMENTOS DE PROTECCION PERSONAL</t>
  </si>
  <si>
    <t>AUTOCIODADO E HIGIENE, USO DE EPP</t>
  </si>
  <si>
    <t>BIOLÓGICO - HONGOS</t>
  </si>
  <si>
    <t>HONGOS</t>
  </si>
  <si>
    <t>LESIONES EN LA PIEL</t>
  </si>
  <si>
    <t>AUTOCUIDADO E HIGIENE, USO DE EPP</t>
  </si>
  <si>
    <t>BIOLÓGICO - FLUIDOS</t>
  </si>
  <si>
    <t>FLUIDOS</t>
  </si>
  <si>
    <t>BIOLÓGICO - PARÁSITOS</t>
  </si>
  <si>
    <t>PARÁSITOS</t>
  </si>
  <si>
    <t>LESIONES, INFECCIONES PARASITARIAS</t>
  </si>
  <si>
    <t>BIOLÓGICO - MORDEDURAS - PICADURAS</t>
  </si>
  <si>
    <t>ANIMALES VIVOS</t>
  </si>
  <si>
    <t>LESIONES EN TEJIDOS, INFECCIONES, ENFERMADES INFECTOCONTAGIOSAS</t>
  </si>
  <si>
    <t>BIOMECÁNICO - SOBRECARGAS</t>
  </si>
  <si>
    <t>CARGA DE UN PESO MAYOR AL RECOMENDADO</t>
  </si>
  <si>
    <t>LESIONES OSTEOMUSCULARES</t>
  </si>
  <si>
    <t>PVE BIOMECÁNICO, PROGRAMA PAUSAS ACTIVAS, PG MEDICINA PREVENTIVA Y DEL TRABAJO</t>
  </si>
  <si>
    <t>NS MANEJO DE CARGAS</t>
  </si>
  <si>
    <t>LEVANTAMIENTO MANUAL Y MECÁNICO DE CARGAS</t>
  </si>
  <si>
    <t>FORTALECIMIENTO PVE BIOMECÁNICO</t>
  </si>
  <si>
    <t>FORZADAS, PROLONGADAS EN PERSONAL OPERATIVO</t>
  </si>
  <si>
    <t>DOLOR DE ESPALDA, LESIONES EN LA COLUMNA</t>
  </si>
  <si>
    <t>PVE BIOMECÁNICO, EXÁMENES PERIODICOS, PG MEDICINA PREVENTIVA Y DEL TRABAJO</t>
  </si>
  <si>
    <t>HIGIENE POSTURAL</t>
  </si>
  <si>
    <t>POSTURA SEDENTE PROLONGADA EN PERSONAL ADMINISTRATIVO</t>
  </si>
  <si>
    <t>HIGIENE POSTURAL, MOVIMIENTOS REPETITIVOS</t>
  </si>
  <si>
    <t>LESIONES OSTEOMUSCULARES, TRANSTORNO DE TRAUMA ACUMULATIVO</t>
  </si>
  <si>
    <t>PVE BIOMECÁNICO, PG MEDICINA PREVENTIVA Y DEL TRABAJO</t>
  </si>
  <si>
    <t>MOVIMIENTOS REPETITIVOS EN MIEMBROS SUPERIORES</t>
  </si>
  <si>
    <t>PSICOSOCIAL - CLIMA LABORAL</t>
  </si>
  <si>
    <t>RELACIONES, COHESIÓN, CALIDAD DE INTERACCIONES NO EFECTIVA, NO HAY TRABAJO EN EQUIPO</t>
  </si>
  <si>
    <t>ENFERMEDADES DIGESTIVAS, IRRITABILIDAD</t>
  </si>
  <si>
    <t>PVE PSICOSOCIAL</t>
  </si>
  <si>
    <t>FORTALECIMIENTO PVE PSICOSOCIAL</t>
  </si>
  <si>
    <t>PSICOSOCIAL - CONDICIONES DE LA TAREA</t>
  </si>
  <si>
    <t>CARGA MENTAL, DEMANDAS EMOCIONALES, INESPECIFICIDAD DE DEFINICIÓN DE ROLES, MONOTONÍA</t>
  </si>
  <si>
    <t>ESTRÉS, CEFALÉA, IRRITABILIDAD</t>
  </si>
  <si>
    <t>PSICOSOCIAL - ORGANIZACIÓN DEL TRABAJO</t>
  </si>
  <si>
    <t>TECNOLOGÍA NO AVANZADA, COMUNICACIÓN NO EFECTIVA, SOBRECARGA CUANTITATIVA Y CUALITATIVA, NO HAY VARIACIÓN EN FORMA DE TRABAJO</t>
  </si>
  <si>
    <t>PSICOSOCIAL - ORGANIZACIÓN HORARIA</t>
  </si>
  <si>
    <t>JORNADA QUE SOBREPASA LAS 8 HORAS DIARIAS, AUSENCIA DE PAUSAS, TRABAJO NOCTURNO, HORAS EXTRAS FRECUENTES</t>
  </si>
  <si>
    <t>ESTRÉS, DEPRESIÓN, DESMOTIVACIÓN, AUSENCIA DE ATENCIÓN</t>
  </si>
  <si>
    <t>PSICOSOCIAL - GESTIÓN PERSONAL</t>
  </si>
  <si>
    <t>ESTILOS DE MANDO RÍGIDOS, AUSENCIA DE CAPACITACIÓN, AUSENCIA DE PROGRAMAS DE BIENESTAR</t>
  </si>
  <si>
    <t>PSICOSOCIAL - INTERFASE TAREA / PERSONA</t>
  </si>
  <si>
    <t>DIFERENCIA ENTRE EL PERFIL DE LA PERSONA Y DE LA TAREA</t>
  </si>
  <si>
    <t>CONDICIONES DE SEGURIDAD - ELÉCTRICO</t>
  </si>
  <si>
    <t>INADECUADAS CONEXIONES ELÉCTRICAS, SATURACIÓN EN TOMAS DE ENERGÍA</t>
  </si>
  <si>
    <t>QUEMADURAS, ELECTROCUCIÓN, ARITMIA CARDIACA, MUERTE</t>
  </si>
  <si>
    <t>PG INSPECCIONES, PG EMERGENCIA, REQUISITOS MÍNIMOS PARA LÍNEAS ELÉCTRICAS</t>
  </si>
  <si>
    <t>NS LÍNEAS ELÉCTRICAS</t>
  </si>
  <si>
    <t>BUENAS PRACTICAS, APLICACIÓN DE PROCEDIMIENTOS</t>
  </si>
  <si>
    <t>CONDICIONES DE SEGURIDAD - INCENDIO</t>
  </si>
  <si>
    <t>INTOXICACIÓN, QUEMADURAS</t>
  </si>
  <si>
    <t>BRIGADAS DE EMERGENCIA</t>
  </si>
  <si>
    <t>NS PLANES DE EMERGENCIA</t>
  </si>
  <si>
    <t>REPORTES DE CONDICIONES INSEGURAS</t>
  </si>
  <si>
    <t>CONDICIONES DE SEGURIDAD - MECÁNICO MÁQUINARIA</t>
  </si>
  <si>
    <t>MÁQUINARIA Y EQUIPO</t>
  </si>
  <si>
    <t>ATRAPAMIENTO, AMPUTACIÓN, APLASTAMIENTO, FRACTURA</t>
  </si>
  <si>
    <t>PG INSPECCIONES, PG EMERGENCIA, REQUISITOS PARA MANEJO DE MÁQUINAS, REQUISITOS PARA REALIZAR LABORES EN TALLERES</t>
  </si>
  <si>
    <t>NS EQUIPOS</t>
  </si>
  <si>
    <t>BUENAS PRACTICAS, PROCEDIMIENTOS, INSPECCIONES PREUSO OPERACIONALES</t>
  </si>
  <si>
    <t>INSPECCIONES PREOPERACIONALES</t>
  </si>
  <si>
    <t>CONDICIONES DE SEGURIDAD - MECÁNICO HERRAMIENTAS</t>
  </si>
  <si>
    <t>HERRAMIENTAS MANUALES</t>
  </si>
  <si>
    <t>QUEMADURAS, LESIONES, PELLIZCOS, APLASTAMIENTOS</t>
  </si>
  <si>
    <t>REQUISITOS MANEJO DE EQUIPOS EMPLEADOS EN LABORES DE CONSTRUCCION ACUEDUCTO Y ALCANTARILLADO, PG INSPECCIONES,PG EMERGENCIA, REQUISITOS  PARA EL MANEJO DE MÁQUINAS HERRAMIENTAS</t>
  </si>
  <si>
    <t>NS HERRAMIENTAS</t>
  </si>
  <si>
    <t>BUENAS PRACTICAS,  INSPECCIONES OPERACIONALES</t>
  </si>
  <si>
    <t>CONDICIONES DE SEGURIDAD - PÚBLICO</t>
  </si>
  <si>
    <t>ATRACO, ROBO, ATENTADO, SECUESTROS, DE ORDEN PÚBLICO</t>
  </si>
  <si>
    <t>HERIDAS, LESIONES FÍSICAS / PSICOLÓGICAS</t>
  </si>
  <si>
    <t>UNIFORMES CORPORATIVOS, CHAQUETAS CORPORATIVAS, CARNETIZACIÓN</t>
  </si>
  <si>
    <t>ESCALERAS SIN BARANDAL, PISOS A DESNIVEL,INFRAESTRUCTURA DÉBIL, OBJETOS MAL UBICADOS, AUSENCIA DE ORDEN Y ASEO</t>
  </si>
  <si>
    <t>CAÍDAS DEL MISMO Y DISTINTO NIVEL, FRACTURAS, GOLPE CON OBJETOS, CAÍDA DE OBJETOS, OBSTRUCCIÓN DE VÍAS</t>
  </si>
  <si>
    <t>CAPACITACIÓN</t>
  </si>
  <si>
    <t>SEGUIMIENTO A ACCIONES PREVENTIVAS Y CORRECTIVAS</t>
  </si>
  <si>
    <t>SUPERFICIES DE TRABAJO IRREGULARES O DESLIZANTES</t>
  </si>
  <si>
    <t>CAÍDAS DEL MISMO Y DISTINTO NIVEL, FRACTURAS, GOLPE CON OBJETOS</t>
  </si>
  <si>
    <t>SISTEMAS Y MEDIDAS DE ALMACENAMIENTO</t>
  </si>
  <si>
    <t>LLUVIAS, CRECIENTE DE RIOS Y QUEBRADAS, CAÍDAS DESDE TARAVITAS Y PUENTES</t>
  </si>
  <si>
    <t>INMERSIÓN, MUERTE</t>
  </si>
  <si>
    <t>CONDICIONES DE SEGURIDAD - ACCIDENTES DE TRÁNSITO</t>
  </si>
  <si>
    <t>ATROPELLAMIENTO, ENVESTIDA</t>
  </si>
  <si>
    <t>LESIONES, PÉRDIDAS MATERIALES, MUERTE</t>
  </si>
  <si>
    <t>PG SEGURIDAD VIAL</t>
  </si>
  <si>
    <t>NS SEGURIDAD VIAL</t>
  </si>
  <si>
    <t>REPORTE DE CONDICIONES</t>
  </si>
  <si>
    <t>LISTAS PREOPERACIONALES, MANTENIMIENTO PREVENTIVO Y CORRECTIVO</t>
  </si>
  <si>
    <t>CONDICIONES DE SEGURIDAD - ESPACIOS CONFINADOS</t>
  </si>
  <si>
    <t>INGRESO A POZOS, RED DE ACUEDUCTO, EXCAVACIONES</t>
  </si>
  <si>
    <t>INTOXICACIÓN, ASFIXIA</t>
  </si>
  <si>
    <t>PG INSPECCIONES, PG EMERGENCIA, REQUISITOS MÍNIMOS DE SEGURIDAD E HIGIENE PARA ESPACIOS CONFINADOS</t>
  </si>
  <si>
    <t>NS ESPACIOS CONFINADOS</t>
  </si>
  <si>
    <t>BUENAS PRACTICAS, USO DE EPP Y COLECTIVOS</t>
  </si>
  <si>
    <t>LISTAS PREOPERACIONALES</t>
  </si>
  <si>
    <t>CONDICIONES DE SEGURIDAD - TRABAJOS EN ALTURAS</t>
  </si>
  <si>
    <t>MANTENIMIENTO DE PUENTE GRUAS, LIMPIEZA DE CANALES, MANTENIMIENTO DE INSTALACIONES LOCATIVAS, MANTENIMIENTO Y REPARACION DE POZOS</t>
  </si>
  <si>
    <t>LESIONES, FRACTURAS</t>
  </si>
  <si>
    <t>PG INSPECCIONES, PG EMERGENCIA, REQUISITOS MÍNIMOS DE SEGURIDAD E HIGIENE PARA TRABAJOS EN ALTURAS</t>
  </si>
  <si>
    <t>NS TRABAJO EN ALTURAS</t>
  </si>
  <si>
    <t>BUENAS PRACTICAS Y USO DE EPP COLECTIVOS</t>
  </si>
  <si>
    <t>USO EPP, LISTAS PREOPERACIONALES</t>
  </si>
  <si>
    <t>CONDICIONES DE SEGURIDAD - IZAJE MÁQUINARIA Y EQUIPO</t>
  </si>
  <si>
    <t>LIMPIEZA DE CANALES, REPARACIONES DOMICILIARIAS, LIMPIEZA DE REDES PRINCIPALES Y DOMICILIARIAS, REPARACION DE REDES</t>
  </si>
  <si>
    <t>APLASTAMIENTO, CAÍDA DE EQUIPO Y MATERIAL, PÉRDIDAS ECONÓMICAS, ATRAPAMIENTO</t>
  </si>
  <si>
    <t>NS DE IZAJE</t>
  </si>
  <si>
    <t>BUENAS PRACTICAS, INSPECCIONES PREOPERACIONALES</t>
  </si>
  <si>
    <t>USO ADECUADO DE LENGUAJE PARA OPERACIONES DE IZAJE</t>
  </si>
  <si>
    <t>CONDICIONES DE SEGURIDAD - IZAJE CON PUENTE GRUA</t>
  </si>
  <si>
    <t>CARGA Y DESCARGA DE MÁQUINARIAS Y EQUIPOS</t>
  </si>
  <si>
    <t>APLASTAMIENTO, ATRAPAMIENTO, AMPUTACIÓN, PÉRDIDAS MATERIALES, FRACTURAS</t>
  </si>
  <si>
    <t>CONDICIONES DE SEGURIDAD - SOLDADURA</t>
  </si>
  <si>
    <t>REPARACIONES DE REDES Y SUMIDEROS Y TRABAJOS EN TALLER</t>
  </si>
  <si>
    <t>LESIONES OCULARES, LESIONES DÉRMICAS, INCENDIO, EXPLOSIÓN, PÉRDIDAS MATERIALES</t>
  </si>
  <si>
    <t>PG INSPECCIONES, PG EMERGENCIA, REQUISITOS MÍNIMOS DE SEGURIDAD E HIGIENE PARA EL MANEJO DE GAS COMPRIMIDO</t>
  </si>
  <si>
    <t>NS DE TRABAJO EN CALIENTE</t>
  </si>
  <si>
    <t>EPP, PROCEDIMIENTO, INSPECCIÓN PREOPERACIONAL</t>
  </si>
  <si>
    <t>REPARACIONES DE REDES E INSTALACIONES</t>
  </si>
  <si>
    <t>ATRAPAMIENTO, APLASTAMIENTO, LESIONES, FRACTURAS</t>
  </si>
  <si>
    <t>PG INSPECCIONES, PG EMERGENCIA, REQUISITOS MÍNIMOS DE SEGURIDAD E HIGIENE PARA EXCAVACIÓN</t>
  </si>
  <si>
    <t>NS EXCAVACIONES</t>
  </si>
  <si>
    <t>EPP Y COLECTIVOS, PROCEDIMIENTOS, INSPECCIONES PREOPERACIONALES</t>
  </si>
  <si>
    <t>CONDICIONES DE SEGURIDAD - TECNOLÓGICO</t>
  </si>
  <si>
    <t>EXPLOSION, FUGA, DERRAME E INCENDIO</t>
  </si>
  <si>
    <t>INTOXICACIÓN, QUEMADURAS, LESIONES, ATRAPAMIENTO</t>
  </si>
  <si>
    <t>PROTOCOLOS DE EVACUACIÓN, PUNTO DE ENCUENTRO</t>
  </si>
  <si>
    <t>SISMOS, INCENDIOS, INUNDACIONES, TERREMOTOS, VENDAVALES</t>
  </si>
  <si>
    <t>LESIONES, ATRAPAMIENTO, APLASTAMIENTO, PÉRDIDAS MATERIALES</t>
  </si>
  <si>
    <t>LLUVIAS, GRANIZADA, HELADAS</t>
  </si>
  <si>
    <t>BIOLÓGICO - VIRUS PERSONAL OPERATIVO</t>
  </si>
  <si>
    <t>BIOLÓGICO - VIRUS PERSONAL ADMINISTRATIVO</t>
  </si>
  <si>
    <t>MICROORGANISMOS EN AMBIENTE Y ATENCIÓN DE PERSONAS</t>
  </si>
  <si>
    <t>BIOLÓGICO - BACTERIAS PERSONAL OPERATIVO</t>
  </si>
  <si>
    <t>BIOLÓGICO - BACTERIAS PERSONAL ADMINISTRATIVO</t>
  </si>
  <si>
    <t>MICROORGANISMOS EN AMBIENTE DE Y ATENCIÓN DE PERSONAS</t>
  </si>
  <si>
    <t>BIOMECÁNICO - POSTURAS EN TRABAJO OPERATIVO</t>
  </si>
  <si>
    <t>BIOMECÁNICO - POSTURAS EN TRABAJO ADMINISTRATIVO</t>
  </si>
  <si>
    <t>BIOMECÁNICO - MOVIMIENTOS REPETITIVOS EN PERSONAL OPERATIVO</t>
  </si>
  <si>
    <t>BIOMECÁNICO - MOVIMIENTOS REPETITIVOS EN PERSONAL ADMINISTRATIVO</t>
  </si>
  <si>
    <t>CONDICIONES DE SEGURIDAD - LOCATIVO EN INSTALACIONES</t>
  </si>
  <si>
    <t>CONDICIONES DE SEGURIDAD - LOCATIVO EN TERRENO</t>
  </si>
  <si>
    <t>CONDICIONES DE SEGURIDAD - LOCATIVO EN ALMACENES Y/O BODEGAS</t>
  </si>
  <si>
    <t>FENÓMENOS NATURALES 1</t>
  </si>
  <si>
    <t>FENÓMENOS NATURALES 2</t>
  </si>
  <si>
    <t>CONDICIONES DE SEGURIDAD - LOCATIVO EN PLANTAS Y EMBALSES</t>
  </si>
  <si>
    <t>Nivel de Probabilidad</t>
  </si>
  <si>
    <t>Nivel de Consecuencia</t>
  </si>
  <si>
    <t>Nivel de Riesgo (NR) e Intervención</t>
  </si>
  <si>
    <t>Nro. De Expuestos</t>
  </si>
  <si>
    <t>CENTRO DE TRABAJO Y/O PROCESO: DIVISIÓN SERVICIO ALCANTARILLADO ZONA 5</t>
  </si>
  <si>
    <t>Responder a la operación de los equipos de bombeo de aguas negras, turbinas en los tiempos de tiempo requeridos y las compuertas en las márgenes de los ríos y por suministrar cuando se requieran los combustibles y lubricantes de acuerdo con el equipo a operar, con el fin de garantizar la operación del sistema.</t>
  </si>
  <si>
    <t>Operar los equipos de bombeo de aguas negras y los equipos de emergencia; operar las turbinas en los ciclos de tiempo requeridos; Opoerar las compuertas sobre las márgenes de los ríos; inspeccionar y revisar las partes generales de los equipos y comprobar su correcto estado antes de ponerlos en funcionamiento; suministrar a las motobombas los combustibles, lubricantes y refrigerantes requeridos; informar a su superior inmediato o la empresa de Energía Electrica de Bogotá sobre fallas en el fluido eléctrico; operar el vehículo asignado, tomando las medidas necesarias para su funcionamiento y conservación.</t>
  </si>
  <si>
    <t>TÉCNICO</t>
  </si>
  <si>
    <t>SI</t>
  </si>
  <si>
    <t>DIVISIÓN SERVICIO ALCANTARILLADO ZONA 5</t>
  </si>
  <si>
    <t>CUARTO DE INZONORIZACIÓN</t>
  </si>
  <si>
    <t>PERSONAL DE VIGILANCIA</t>
  </si>
  <si>
    <t>ELEMENTOS DE PROTECCIÓN PERSONAL DE ACUERDO AL MANUAL DE E.P.P.</t>
  </si>
  <si>
    <t>FORTALECIMIENTO EN USO DE ELEMENTOS DE PROTECCIÓN PERSONAL</t>
  </si>
  <si>
    <t>En los mantenimiento realizados en la planta se debe verificar el estado de las cajas de circuitos y dejarlas en condiciones seguras.</t>
  </si>
  <si>
    <t>Realizar la poda de pasto y maleza en el entorno de la planta, con el fin de minimizar la proliferación de vectores.</t>
  </si>
  <si>
    <t>Realizar el cambio de las bombillas que se encuentran dañadas en las lámparas del perimetro de la planta.</t>
  </si>
  <si>
    <t>Adecuar la señalización que corresponda en los diferentes puntos de la planta, asi como la adecuación del punto de encuentro. Instalación de la camilla en un área de facil acceso y cambio de extintores recargados con fecha vigente.</t>
  </si>
  <si>
    <t>Capacitación al personal en temas básicos para atención de emergencias.</t>
  </si>
  <si>
    <t>NOMBRE CENTRO DE TRABAJO Y/O PROCESO: PLANTA ELEVADORA GRAN COLOMBIANO</t>
  </si>
  <si>
    <t>OPERADOR DE CABRESTANTES</t>
  </si>
  <si>
    <t>PLANTA ELEVADORA GRAN COLOMBIANO</t>
  </si>
  <si>
    <t>Realizar la instalación de postes en tuberia metálica que sirvan como puntos de soporte para los reflectores del perimetro de la planta y retirarlos de los arboles en los cuales están ubicados actualmente.</t>
  </si>
  <si>
    <t>Realizar mantenimiento correctivo a todo los puntos eléctricos de la planta y hacer cambio de aquellos que se encuentren en malas condiciones de seguridad, que ya hayan sufrido daños o que ya no existan.</t>
  </si>
  <si>
    <t xml:space="preserve">Realizar el estudio de terreno y/o estructural que corresponda para verificar las condiciones actuales de la estructura debico a desplazamientos y daños en la misma. </t>
  </si>
  <si>
    <t>Realizar los mantenimientos a que haya lugar en las escalras que colindan con los tornillos sinfín verificando la posición y medidas de altura que deben tener las barnadas y haciendo cambios en aquellas que esten deterioradas.</t>
  </si>
  <si>
    <t>Realizar la idetificación y señalización de las diferentes áreas de la planta.</t>
  </si>
  <si>
    <t>Se debe dar cumplimiento a la normatividad vigente en lo concerniente a almacenamiento de ACPM. Decreto 283 de 1990; Decreto 318 de 2003; NFPA 30.</t>
  </si>
  <si>
    <t>ELABORACIÓN                                            ACTUALIZACIÓN                                               FECHA: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</si>
</sst>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rebuchet MS"/>
      <family val="2"/>
    </font>
    <font>
      <sz val="10"/>
      <color theme="9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haroni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 applyProtection="1">
      <alignment horizontal="center" vertical="center" wrapText="1" shrinkToFit="1"/>
      <protection/>
    </xf>
    <xf numFmtId="0" fontId="6" fillId="5" borderId="5" xfId="0" applyFont="1" applyFill="1" applyBorder="1" applyAlignment="1">
      <alignment horizontal="justify" vertical="center" wrapText="1"/>
    </xf>
    <xf numFmtId="0" fontId="1" fillId="5" borderId="5" xfId="0" applyFont="1" applyFill="1" applyBorder="1" applyAlignment="1">
      <alignment horizontal="justify"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 applyProtection="1">
      <alignment horizontal="center" vertical="center" wrapText="1" shrinkToFit="1"/>
      <protection/>
    </xf>
    <xf numFmtId="0" fontId="6" fillId="5" borderId="6" xfId="0" applyFont="1" applyFill="1" applyBorder="1" applyAlignment="1">
      <alignment horizontal="justify" vertical="center" wrapText="1"/>
    </xf>
    <xf numFmtId="0" fontId="1" fillId="5" borderId="6" xfId="0" applyFont="1" applyFill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 applyProtection="1">
      <alignment horizontal="center" vertical="center" wrapText="1" shrinkToFit="1"/>
      <protection/>
    </xf>
    <xf numFmtId="0" fontId="1" fillId="5" borderId="7" xfId="0" applyFont="1" applyFill="1" applyBorder="1" applyAlignment="1">
      <alignment horizontal="justify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5" borderId="3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 applyProtection="1">
      <alignment horizontal="center" vertical="center" wrapText="1" shrinkToFit="1"/>
      <protection/>
    </xf>
    <xf numFmtId="0" fontId="1" fillId="6" borderId="6" xfId="0" applyFont="1" applyFill="1" applyBorder="1" applyAlignment="1">
      <alignment horizontal="justify" vertical="center" wrapText="1"/>
    </xf>
    <xf numFmtId="0" fontId="2" fillId="6" borderId="6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wrapText="1"/>
    </xf>
    <xf numFmtId="0" fontId="0" fillId="6" borderId="3" xfId="0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justify" vertical="center" wrapText="1"/>
    </xf>
    <xf numFmtId="0" fontId="1" fillId="6" borderId="5" xfId="0" applyFont="1" applyFill="1" applyBorder="1" applyAlignment="1">
      <alignment horizontal="justify" vertical="center" wrapText="1"/>
    </xf>
    <xf numFmtId="0" fontId="6" fillId="6" borderId="6" xfId="0" applyFont="1" applyFill="1" applyBorder="1" applyAlignment="1">
      <alignment horizontal="justify" vertical="center" wrapText="1"/>
    </xf>
    <xf numFmtId="0" fontId="5" fillId="6" borderId="5" xfId="0" applyFont="1" applyFill="1" applyBorder="1" applyAlignment="1" applyProtection="1">
      <alignment horizontal="center" vertical="center" wrapText="1" shrinkToFit="1"/>
      <protection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center" vertical="center"/>
    </xf>
    <xf numFmtId="0" fontId="5" fillId="6" borderId="7" xfId="0" applyFont="1" applyFill="1" applyBorder="1" applyAlignment="1" applyProtection="1">
      <alignment horizontal="center" vertical="center" wrapText="1" shrinkToFit="1"/>
      <protection/>
    </xf>
    <xf numFmtId="0" fontId="1" fillId="6" borderId="7" xfId="0" applyFont="1" applyFill="1" applyBorder="1" applyAlignment="1">
      <alignment horizontal="justify" vertical="center" wrapText="1"/>
    </xf>
    <xf numFmtId="0" fontId="0" fillId="6" borderId="9" xfId="0" applyFill="1" applyBorder="1" applyAlignment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textRotation="90" wrapText="1"/>
      <protection locked="0"/>
    </xf>
    <xf numFmtId="0" fontId="9" fillId="4" borderId="11" xfId="0" applyFont="1" applyFill="1" applyBorder="1" applyAlignment="1" applyProtection="1">
      <alignment horizontal="center" textRotation="90" wrapText="1"/>
      <protection locked="0"/>
    </xf>
    <xf numFmtId="0" fontId="9" fillId="4" borderId="12" xfId="0" applyFont="1" applyFill="1" applyBorder="1" applyAlignment="1" applyProtection="1">
      <alignment horizontal="center" textRotation="90" wrapText="1"/>
      <protection locked="0"/>
    </xf>
    <xf numFmtId="0" fontId="9" fillId="4" borderId="4" xfId="0" applyFont="1" applyFill="1" applyBorder="1" applyAlignment="1" applyProtection="1">
      <alignment horizontal="center" vertical="center" textRotation="90" wrapText="1"/>
      <protection locked="0"/>
    </xf>
    <xf numFmtId="0" fontId="9" fillId="4" borderId="11" xfId="0" applyFont="1" applyFill="1" applyBorder="1" applyAlignment="1" applyProtection="1">
      <alignment horizontal="center" vertical="center" textRotation="90" wrapText="1"/>
      <protection locked="0"/>
    </xf>
    <xf numFmtId="0" fontId="9" fillId="4" borderId="12" xfId="0" applyFont="1" applyFill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/>
    </xf>
    <xf numFmtId="0" fontId="2" fillId="2" borderId="22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0" fontId="1" fillId="5" borderId="2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justify" vertical="center" wrapText="1"/>
    </xf>
    <xf numFmtId="0" fontId="2" fillId="5" borderId="12" xfId="0" applyFont="1" applyFill="1" applyBorder="1" applyAlignment="1">
      <alignment horizontal="justify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justify" vertical="center" wrapText="1"/>
    </xf>
    <xf numFmtId="0" fontId="2" fillId="6" borderId="12" xfId="0" applyFont="1" applyFill="1" applyBorder="1" applyAlignment="1">
      <alignment horizontal="justify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12" xfId="21"/>
    <cellStyle name="Normal 14" xfId="22"/>
    <cellStyle name="Normal 19" xfId="23"/>
    <cellStyle name="Normal 2" xfId="24"/>
    <cellStyle name="Normal 20" xfId="25"/>
    <cellStyle name="Normal 3" xfId="26"/>
    <cellStyle name="Normal 4" xfId="27"/>
  </cellStyles>
  <dxfs count="17"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1314450</xdr:colOff>
      <xdr:row>5</xdr:row>
      <xdr:rowOff>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885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1028700</xdr:colOff>
      <xdr:row>1</xdr:row>
      <xdr:rowOff>19050</xdr:rowOff>
    </xdr:from>
    <xdr:to>
      <xdr:col>5</xdr:col>
      <xdr:colOff>47625</xdr:colOff>
      <xdr:row>1</xdr:row>
      <xdr:rowOff>180975</xdr:rowOff>
    </xdr:to>
    <xdr:sp macro="" textlink="">
      <xdr:nvSpPr>
        <xdr:cNvPr id="2" name="1 CuadroTexto"/>
        <xdr:cNvSpPr txBox="1"/>
      </xdr:nvSpPr>
      <xdr:spPr>
        <a:xfrm>
          <a:off x="4543425" y="1905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7</xdr:col>
      <xdr:colOff>933450</xdr:colOff>
      <xdr:row>1</xdr:row>
      <xdr:rowOff>19050</xdr:rowOff>
    </xdr:from>
    <xdr:to>
      <xdr:col>7</xdr:col>
      <xdr:colOff>1219200</xdr:colOff>
      <xdr:row>1</xdr:row>
      <xdr:rowOff>180975</xdr:rowOff>
    </xdr:to>
    <xdr:sp macro="" textlink="">
      <xdr:nvSpPr>
        <xdr:cNvPr id="4" name="3 CuadroTexto"/>
        <xdr:cNvSpPr txBox="1"/>
      </xdr:nvSpPr>
      <xdr:spPr>
        <a:xfrm>
          <a:off x="7172325" y="190500"/>
          <a:ext cx="285750" cy="161925"/>
        </a:xfrm>
        <a:prstGeom prst="rect">
          <a:avLst/>
        </a:prstGeom>
        <a:solidFill>
          <a:srgbClr val="000000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40"/>
  <sheetViews>
    <sheetView showGridLines="0" zoomScale="80" zoomScaleNormal="80" workbookViewId="0" topLeftCell="A1">
      <selection activeCell="E3" sqref="E3:J3"/>
    </sheetView>
  </sheetViews>
  <sheetFormatPr defaultColWidth="11.421875" defaultRowHeight="15"/>
  <cols>
    <col min="1" max="2" width="5.8515625" style="1" customWidth="1"/>
    <col min="3" max="3" width="21.00390625" style="1" customWidth="1"/>
    <col min="4" max="4" width="20.00390625" style="1" customWidth="1"/>
    <col min="5" max="5" width="19.00390625" style="1" customWidth="1"/>
    <col min="6" max="6" width="10.421875" style="2" customWidth="1"/>
    <col min="7" max="7" width="11.421875" style="2" customWidth="1"/>
    <col min="8" max="8" width="53.00390625" style="2" customWidth="1"/>
    <col min="9" max="9" width="28.7109375" style="3" customWidth="1"/>
    <col min="10" max="10" width="60.8515625" style="1" customWidth="1"/>
    <col min="11" max="11" width="18.421875" style="2" customWidth="1"/>
    <col min="12" max="12" width="46.8515625" style="2" customWidth="1"/>
    <col min="13" max="13" width="45.421875" style="2" customWidth="1"/>
    <col min="14" max="15" width="11.421875" style="1" customWidth="1"/>
    <col min="16" max="16" width="15.140625" style="1" bestFit="1" customWidth="1"/>
    <col min="17" max="17" width="14.00390625" style="1" customWidth="1"/>
    <col min="18" max="18" width="13.8515625" style="1" customWidth="1"/>
    <col min="19" max="19" width="14.28125" style="1" bestFit="1" customWidth="1"/>
    <col min="20" max="20" width="18.57421875" style="1" customWidth="1"/>
    <col min="21" max="21" width="17.00390625" style="1" customWidth="1"/>
    <col min="22" max="22" width="11.421875" style="1" customWidth="1"/>
    <col min="23" max="23" width="63.7109375" style="1" customWidth="1"/>
    <col min="24" max="26" width="35.57421875" style="1" customWidth="1"/>
    <col min="27" max="27" width="40.8515625" style="1" customWidth="1"/>
    <col min="28" max="28" width="39.421875" style="4" customWidth="1"/>
    <col min="29" max="29" width="40.57421875" style="1" customWidth="1"/>
    <col min="30" max="30" width="40.7109375" style="1" customWidth="1"/>
    <col min="31" max="16384" width="11.421875" style="1" customWidth="1"/>
  </cols>
  <sheetData>
    <row r="1" ht="13.5" thickBot="1">
      <c r="AA1" s="12"/>
    </row>
    <row r="2" spans="1:28" s="6" customFormat="1" ht="15" customHeight="1">
      <c r="A2" s="5"/>
      <c r="C2" s="77"/>
      <c r="D2" s="77"/>
      <c r="E2" s="89" t="s">
        <v>287</v>
      </c>
      <c r="F2" s="90"/>
      <c r="G2" s="90"/>
      <c r="H2" s="90"/>
      <c r="I2" s="90"/>
      <c r="J2" s="91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8"/>
      <c r="Z2" s="8"/>
      <c r="AA2" s="8"/>
      <c r="AB2" s="10"/>
    </row>
    <row r="3" spans="1:28" s="6" customFormat="1" ht="15" customHeight="1">
      <c r="A3" s="5"/>
      <c r="C3" s="11"/>
      <c r="D3" s="8"/>
      <c r="E3" s="92" t="s">
        <v>263</v>
      </c>
      <c r="F3" s="93"/>
      <c r="G3" s="93"/>
      <c r="H3" s="93"/>
      <c r="I3" s="93"/>
      <c r="J3" s="94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9"/>
      <c r="W3" s="8"/>
      <c r="X3" s="8"/>
      <c r="Y3" s="8"/>
      <c r="Z3" s="8"/>
      <c r="AA3" s="8"/>
      <c r="AB3" s="10"/>
    </row>
    <row r="4" spans="1:28" s="6" customFormat="1" ht="15" customHeight="1" thickBot="1">
      <c r="A4" s="5"/>
      <c r="C4" s="77"/>
      <c r="D4" s="77"/>
      <c r="E4" s="95" t="s">
        <v>278</v>
      </c>
      <c r="F4" s="96"/>
      <c r="G4" s="96"/>
      <c r="H4" s="96"/>
      <c r="I4" s="96"/>
      <c r="J4" s="97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10"/>
    </row>
    <row r="5" spans="1:28" s="6" customFormat="1" ht="11.25" customHeight="1">
      <c r="A5" s="5"/>
      <c r="C5" s="11"/>
      <c r="D5" s="8"/>
      <c r="E5" s="78"/>
      <c r="F5" s="78"/>
      <c r="G5" s="78"/>
      <c r="H5" s="78"/>
      <c r="I5" s="7"/>
      <c r="J5" s="8"/>
      <c r="K5" s="9"/>
      <c r="L5" s="9"/>
      <c r="M5" s="9"/>
      <c r="N5" s="8"/>
      <c r="O5" s="8"/>
      <c r="P5" s="8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10"/>
    </row>
    <row r="6" spans="1:28" s="6" customFormat="1" ht="11.25" customHeight="1">
      <c r="A6" s="5"/>
      <c r="C6" s="11"/>
      <c r="D6" s="8"/>
      <c r="E6" s="16"/>
      <c r="F6" s="16"/>
      <c r="G6" s="16"/>
      <c r="H6" s="16"/>
      <c r="I6" s="7"/>
      <c r="J6" s="8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9"/>
      <c r="W6" s="8"/>
      <c r="X6" s="8"/>
      <c r="Y6" s="8"/>
      <c r="Z6" s="8"/>
      <c r="AA6" s="8"/>
      <c r="AB6" s="10"/>
    </row>
    <row r="7" spans="1:28" s="6" customFormat="1" ht="11.25" customHeight="1" thickBot="1">
      <c r="A7" s="5"/>
      <c r="C7" s="11"/>
      <c r="D7" s="8"/>
      <c r="E7" s="16"/>
      <c r="F7" s="16"/>
      <c r="G7" s="16"/>
      <c r="H7" s="16"/>
      <c r="I7" s="7"/>
      <c r="J7" s="8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10"/>
    </row>
    <row r="8" spans="1:30" ht="17.25" customHeight="1" thickBot="1">
      <c r="A8" s="86" t="s">
        <v>11</v>
      </c>
      <c r="B8" s="83" t="s">
        <v>12</v>
      </c>
      <c r="C8" s="79" t="s">
        <v>0</v>
      </c>
      <c r="D8" s="79"/>
      <c r="E8" s="79"/>
      <c r="F8" s="79"/>
      <c r="G8" s="79"/>
      <c r="H8" s="76" t="s">
        <v>1</v>
      </c>
      <c r="I8" s="80"/>
      <c r="J8" s="81" t="s">
        <v>2</v>
      </c>
      <c r="K8" s="76" t="s">
        <v>3</v>
      </c>
      <c r="L8" s="76"/>
      <c r="M8" s="76"/>
      <c r="N8" s="76" t="s">
        <v>4</v>
      </c>
      <c r="O8" s="76"/>
      <c r="P8" s="76"/>
      <c r="Q8" s="76"/>
      <c r="R8" s="76"/>
      <c r="S8" s="76"/>
      <c r="T8" s="76"/>
      <c r="U8" s="76" t="s">
        <v>5</v>
      </c>
      <c r="V8" s="76" t="s">
        <v>6</v>
      </c>
      <c r="W8" s="80"/>
      <c r="X8" s="75" t="s">
        <v>7</v>
      </c>
      <c r="Y8" s="75"/>
      <c r="Z8" s="75"/>
      <c r="AA8" s="75"/>
      <c r="AB8" s="75"/>
      <c r="AC8" s="75"/>
      <c r="AD8" s="75"/>
    </row>
    <row r="9" spans="1:30" ht="15.75" customHeight="1" thickBot="1">
      <c r="A9" s="87"/>
      <c r="B9" s="84"/>
      <c r="C9" s="79"/>
      <c r="D9" s="79"/>
      <c r="E9" s="79"/>
      <c r="F9" s="79"/>
      <c r="G9" s="79"/>
      <c r="H9" s="80"/>
      <c r="I9" s="80"/>
      <c r="J9" s="81"/>
      <c r="K9" s="76"/>
      <c r="L9" s="76"/>
      <c r="M9" s="76"/>
      <c r="N9" s="76"/>
      <c r="O9" s="76"/>
      <c r="P9" s="76"/>
      <c r="Q9" s="76"/>
      <c r="R9" s="76"/>
      <c r="S9" s="76"/>
      <c r="T9" s="76"/>
      <c r="U9" s="80"/>
      <c r="V9" s="80"/>
      <c r="W9" s="80"/>
      <c r="X9" s="75"/>
      <c r="Y9" s="75"/>
      <c r="Z9" s="75"/>
      <c r="AA9" s="75"/>
      <c r="AB9" s="75"/>
      <c r="AC9" s="75"/>
      <c r="AD9" s="75"/>
    </row>
    <row r="10" spans="1:277" s="13" customFormat="1" ht="39" thickBot="1">
      <c r="A10" s="88"/>
      <c r="B10" s="85"/>
      <c r="C10" s="28" t="s">
        <v>13</v>
      </c>
      <c r="D10" s="28" t="s">
        <v>14</v>
      </c>
      <c r="E10" s="28" t="s">
        <v>15</v>
      </c>
      <c r="F10" s="28" t="s">
        <v>16</v>
      </c>
      <c r="G10" s="28" t="s">
        <v>17</v>
      </c>
      <c r="H10" s="28" t="s">
        <v>18</v>
      </c>
      <c r="I10" s="28" t="s">
        <v>19</v>
      </c>
      <c r="J10" s="82"/>
      <c r="K10" s="28" t="s">
        <v>20</v>
      </c>
      <c r="L10" s="28" t="s">
        <v>21</v>
      </c>
      <c r="M10" s="28" t="s">
        <v>22</v>
      </c>
      <c r="N10" s="28" t="s">
        <v>23</v>
      </c>
      <c r="O10" s="28" t="s">
        <v>24</v>
      </c>
      <c r="P10" s="28" t="s">
        <v>260</v>
      </c>
      <c r="Q10" s="28" t="s">
        <v>259</v>
      </c>
      <c r="R10" s="28" t="s">
        <v>25</v>
      </c>
      <c r="S10" s="28" t="s">
        <v>261</v>
      </c>
      <c r="T10" s="28" t="s">
        <v>26</v>
      </c>
      <c r="U10" s="28" t="s">
        <v>27</v>
      </c>
      <c r="V10" s="28" t="s">
        <v>262</v>
      </c>
      <c r="W10" s="28" t="s">
        <v>28</v>
      </c>
      <c r="X10" s="28" t="s">
        <v>8</v>
      </c>
      <c r="Y10" s="28" t="s">
        <v>9</v>
      </c>
      <c r="Z10" s="28" t="s">
        <v>10</v>
      </c>
      <c r="AA10" s="28" t="s">
        <v>33</v>
      </c>
      <c r="AB10" s="28" t="s">
        <v>29</v>
      </c>
      <c r="AC10" s="28" t="s">
        <v>30</v>
      </c>
      <c r="AD10" s="28" t="s">
        <v>31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</row>
    <row r="11" spans="1:151" s="13" customFormat="1" ht="76.5">
      <c r="A11" s="102" t="s">
        <v>268</v>
      </c>
      <c r="B11" s="98" t="s">
        <v>280</v>
      </c>
      <c r="C11" s="127" t="s">
        <v>264</v>
      </c>
      <c r="D11" s="124" t="s">
        <v>265</v>
      </c>
      <c r="E11" s="121" t="s">
        <v>266</v>
      </c>
      <c r="F11" s="121">
        <v>41</v>
      </c>
      <c r="G11" s="121" t="s">
        <v>267</v>
      </c>
      <c r="H11" s="30" t="str">
        <f>VLOOKUP(I11,Hoja2!A$3:I$54,2,0)</f>
        <v>AUSENCIA O EXCESO DE LUZ EN UN AMBIENTE</v>
      </c>
      <c r="I11" s="47" t="s">
        <v>47</v>
      </c>
      <c r="J11" s="30" t="str">
        <f>VLOOKUP(I11,Hoja2!A$3:I$54,3,0)</f>
        <v>ESTRÉS, DIFICULTAD PARA VER, CANSANCIO VISUAL</v>
      </c>
      <c r="K11" s="31" t="s">
        <v>51</v>
      </c>
      <c r="L11" s="30" t="str">
        <f>VLOOKUP(I11,Hoja2!A$3:I$54,4,0)</f>
        <v>PG INSPECCIONES, PG EMERGENCIA</v>
      </c>
      <c r="M11" s="30" t="str">
        <f>VLOOKUP(I11,Hoja2!A$3:I$54,5,0)</f>
        <v>NO OBSERVADO</v>
      </c>
      <c r="N11" s="32">
        <v>2</v>
      </c>
      <c r="O11" s="32">
        <v>2</v>
      </c>
      <c r="P11" s="32">
        <v>25</v>
      </c>
      <c r="Q11" s="32">
        <f aca="true" t="shared" si="0" ref="Q11:Q40">N11*O11</f>
        <v>4</v>
      </c>
      <c r="R11" s="32">
        <f aca="true" t="shared" si="1" ref="R11:R40">Q11*P11</f>
        <v>100</v>
      </c>
      <c r="S11" s="32" t="str">
        <f aca="true" t="shared" si="2" ref="S11:S40">IF(Q11=40,"MA-40",IF(Q11=30,"MA-30",IF(Q11=20,"A-20",IF(Q11=10,"A-10",IF(Q11=24,"MA-24",IF(Q11=18,"A-18",IF(Q11=12,"A-12",IF(Q11=6,"M-6",IF(Q11=8,"M-8",IF(Q11=6,"M-6",IF(Q11=4,"B-4",IF(Q11=2,"B-2",))))))))))))</f>
        <v>B-4</v>
      </c>
      <c r="T11" s="33" t="str">
        <f aca="true" t="shared" si="3" ref="T11:T40">IF(R11&lt;=20,"IV",IF(R11&lt;=120,"III",IF(R11&lt;=500,"II",IF(R11&lt;=4000,"I"))))</f>
        <v>III</v>
      </c>
      <c r="U11" s="33" t="str">
        <f>IF(T11=0,"",IF(T11="IV","Aceptable",IF(T11="III","Mejorable",IF(T11="II","No Aceptable o Aceptable con Control Especifico",IF(T11="I","No Aceptable","")))))</f>
        <v>Mejorable</v>
      </c>
      <c r="V11" s="106">
        <v>2</v>
      </c>
      <c r="W11" s="30" t="str">
        <f>VLOOKUP(I11,Hoja2!A$3:I$54,6,0)</f>
        <v>SECUELA, CALIFICACIÓN DE ENFERMEDAD LABORAL</v>
      </c>
      <c r="X11" s="34"/>
      <c r="Y11" s="35" t="s">
        <v>275</v>
      </c>
      <c r="Z11" s="35" t="s">
        <v>281</v>
      </c>
      <c r="AA11" s="29" t="str">
        <f>VLOOKUP(I11,Hoja2!A$3:I$54,7,0)</f>
        <v>N/A</v>
      </c>
      <c r="AB11" s="29" t="str">
        <f>VLOOKUP(I11,Hoja2!A$3:I$54,8,0)</f>
        <v>AUTOCUIDADO E HIGIENE</v>
      </c>
      <c r="AC11" s="35" t="str">
        <f>VLOOKUP(I11,Hoja2!A$3:I$54,9,0)</f>
        <v>PG HIGIENE</v>
      </c>
      <c r="AD11" s="127" t="s">
        <v>271</v>
      </c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5"/>
    </row>
    <row r="12" spans="1:151" s="13" customFormat="1" ht="25.5">
      <c r="A12" s="103"/>
      <c r="B12" s="99"/>
      <c r="C12" s="128"/>
      <c r="D12" s="125"/>
      <c r="E12" s="122"/>
      <c r="F12" s="122"/>
      <c r="G12" s="122"/>
      <c r="H12" s="37" t="str">
        <f>VLOOKUP(I12,Hoja2!A$3:I$54,2,0)</f>
        <v>MÁQUINARIA O EQUIPO</v>
      </c>
      <c r="I12" s="48" t="s">
        <v>54</v>
      </c>
      <c r="J12" s="37" t="str">
        <f>VLOOKUP(I12,Hoja2!A$3:I$54,3,0)</f>
        <v>SORDERA, ESTRÉS, HIPOACUSIA, CEFALÉA, IRRATIBILIDAD</v>
      </c>
      <c r="K12" s="38" t="s">
        <v>269</v>
      </c>
      <c r="L12" s="37" t="str">
        <f>VLOOKUP(I12,Hoja2!A$3:I$54,4,0)</f>
        <v>PG INSPECCIONES, PG EMERGENCIA</v>
      </c>
      <c r="M12" s="37" t="str">
        <f>VLOOKUP(I12,Hoja2!A$3:I$54,5,0)</f>
        <v>PVE RUIDO</v>
      </c>
      <c r="N12" s="39">
        <v>2</v>
      </c>
      <c r="O12" s="39">
        <v>2</v>
      </c>
      <c r="P12" s="39">
        <v>25</v>
      </c>
      <c r="Q12" s="39">
        <f t="shared" si="0"/>
        <v>4</v>
      </c>
      <c r="R12" s="39">
        <f t="shared" si="1"/>
        <v>100</v>
      </c>
      <c r="S12" s="39" t="str">
        <f t="shared" si="2"/>
        <v>B-4</v>
      </c>
      <c r="T12" s="40" t="str">
        <f t="shared" si="3"/>
        <v>III</v>
      </c>
      <c r="U12" s="40" t="str">
        <f aca="true" t="shared" si="4" ref="U12:U40">IF(T12=0,"",IF(T12="IV","Aceptable",IF(T12="III","Mejorable",IF(T12="II","No Aceptable o Aceptable con Control Especifico",IF(T12="I","No Aceptable","")))))</f>
        <v>Mejorable</v>
      </c>
      <c r="V12" s="107"/>
      <c r="W12" s="37" t="str">
        <f>VLOOKUP(I12,Hoja2!A$3:I$54,6,0)</f>
        <v>SECUELA, CALIFICACIÓN DE ENFERMEDAD LABORAL</v>
      </c>
      <c r="X12" s="41"/>
      <c r="Y12" s="41"/>
      <c r="Z12" s="41"/>
      <c r="AA12" s="36" t="str">
        <f>VLOOKUP(I12,Hoja2!A$3:I$54,7,0)</f>
        <v>N/A</v>
      </c>
      <c r="AB12" s="36" t="str">
        <f>VLOOKUP(I12,Hoja2!A$3:I$54,8,0)</f>
        <v>AUTOCUIDADO E HIGIENE</v>
      </c>
      <c r="AC12" s="42" t="str">
        <f>VLOOKUP(I12,Hoja2!A$3:I$54,9,0)</f>
        <v>FORTALECIMIENTO PV RUIDO</v>
      </c>
      <c r="AD12" s="128"/>
      <c r="AE12" s="14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5"/>
    </row>
    <row r="13" spans="1:151" s="13" customFormat="1" ht="45">
      <c r="A13" s="103"/>
      <c r="B13" s="99"/>
      <c r="C13" s="128"/>
      <c r="D13" s="125"/>
      <c r="E13" s="122"/>
      <c r="F13" s="122"/>
      <c r="G13" s="122"/>
      <c r="H13" s="37" t="str">
        <f>VLOOKUP(I13,Hoja2!A$3:I$54,2,0)</f>
        <v>GASES Y VAPORES</v>
      </c>
      <c r="I13" s="48" t="s">
        <v>96</v>
      </c>
      <c r="J13" s="37" t="str">
        <f>VLOOKUP(I13,Hoja2!A$3:I$54,3,0)</f>
        <v>LESIONES EN LA PIEL, MUERTE</v>
      </c>
      <c r="K13" s="38" t="s">
        <v>51</v>
      </c>
      <c r="L13" s="37" t="str">
        <f>VLOOKUP(I13,Hoja2!A$3:I$54,4,0)</f>
        <v>PG INSPECCIONES, PG EMERGENCIA, PG RIESGO QUÍMICO</v>
      </c>
      <c r="M13" s="37" t="str">
        <f>VLOOKUP(I13,Hoja2!A$3:I$54,5,0)</f>
        <v>ELEMENTOS DE PROTECCIÓN PERSONAL</v>
      </c>
      <c r="N13" s="39">
        <v>2</v>
      </c>
      <c r="O13" s="39">
        <v>3</v>
      </c>
      <c r="P13" s="39">
        <v>10</v>
      </c>
      <c r="Q13" s="39">
        <f t="shared" si="0"/>
        <v>6</v>
      </c>
      <c r="R13" s="39">
        <f t="shared" si="1"/>
        <v>60</v>
      </c>
      <c r="S13" s="39" t="str">
        <f t="shared" si="2"/>
        <v>M-6</v>
      </c>
      <c r="T13" s="40" t="str">
        <f t="shared" si="3"/>
        <v>III</v>
      </c>
      <c r="U13" s="40" t="str">
        <f t="shared" si="4"/>
        <v>Mejorable</v>
      </c>
      <c r="V13" s="107"/>
      <c r="W13" s="37" t="str">
        <f>VLOOKUP(I13,Hoja2!A$3:I$54,6,0)</f>
        <v>SECUELA, CALIFICACIÓN DE ENFERMEDAD LABORAL, MUERTE</v>
      </c>
      <c r="X13" s="42"/>
      <c r="Y13" s="42"/>
      <c r="Z13" s="42"/>
      <c r="AA13" s="36" t="s">
        <v>107</v>
      </c>
      <c r="AB13" s="133" t="s">
        <v>272</v>
      </c>
      <c r="AC13" s="42" t="s">
        <v>51</v>
      </c>
      <c r="AD13" s="128"/>
      <c r="AE13" s="14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5"/>
    </row>
    <row r="14" spans="1:151" s="13" customFormat="1" ht="38.25" customHeight="1">
      <c r="A14" s="103"/>
      <c r="B14" s="99"/>
      <c r="C14" s="128"/>
      <c r="D14" s="125"/>
      <c r="E14" s="122"/>
      <c r="F14" s="122"/>
      <c r="G14" s="122"/>
      <c r="H14" s="37" t="str">
        <f>VLOOKUP(I14,Hoja2!A$3:I$54,2,0)</f>
        <v>MICROORGANISMOS</v>
      </c>
      <c r="I14" s="47" t="s">
        <v>243</v>
      </c>
      <c r="J14" s="37" t="str">
        <f>VLOOKUP(I14,Hoja2!A$3:I$54,3,0)</f>
        <v>GRIPAS, NAUSEAS, MAREOS, MALESTAR GENERAL</v>
      </c>
      <c r="K14" s="38" t="s">
        <v>51</v>
      </c>
      <c r="L14" s="37" t="str">
        <f>VLOOKUP(I14,Hoja2!A$3:I$54,4,0)</f>
        <v>PG INSPECCIONES, PG EMERGENCIA</v>
      </c>
      <c r="M14" s="37" t="str">
        <f>VLOOKUP(I14,Hoja2!A$3:I$54,5,0)</f>
        <v>PVE BIOLÓGICO</v>
      </c>
      <c r="N14" s="39">
        <v>2</v>
      </c>
      <c r="O14" s="39">
        <v>1</v>
      </c>
      <c r="P14" s="39">
        <v>10</v>
      </c>
      <c r="Q14" s="39">
        <f t="shared" si="0"/>
        <v>2</v>
      </c>
      <c r="R14" s="39">
        <f t="shared" si="1"/>
        <v>20</v>
      </c>
      <c r="S14" s="39" t="str">
        <f t="shared" si="2"/>
        <v>B-2</v>
      </c>
      <c r="T14" s="40" t="str">
        <f t="shared" si="3"/>
        <v>IV</v>
      </c>
      <c r="U14" s="40" t="str">
        <f t="shared" si="4"/>
        <v>Aceptable</v>
      </c>
      <c r="V14" s="107"/>
      <c r="W14" s="37" t="str">
        <f>VLOOKUP(I14,Hoja2!A$3:I$54,6,0)</f>
        <v>SECUELA</v>
      </c>
      <c r="X14" s="42"/>
      <c r="Y14" s="42"/>
      <c r="Z14" s="42"/>
      <c r="AA14" s="36" t="str">
        <f>VLOOKUP(I14,Hoja2!A$3:I$54,7,0)</f>
        <v>NS BIOLÓGICO</v>
      </c>
      <c r="AB14" s="134"/>
      <c r="AC14" s="42" t="str">
        <f>VLOOKUP(I14,Hoja2!A$3:I$54,9,0)</f>
        <v>BUENAS PRACTICAS</v>
      </c>
      <c r="AD14" s="128"/>
      <c r="AE14" s="14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5"/>
    </row>
    <row r="15" spans="1:151" s="13" customFormat="1" ht="30">
      <c r="A15" s="103"/>
      <c r="B15" s="99"/>
      <c r="C15" s="128"/>
      <c r="D15" s="125"/>
      <c r="E15" s="122"/>
      <c r="F15" s="122"/>
      <c r="G15" s="122"/>
      <c r="H15" s="37" t="str">
        <f>VLOOKUP(I15,Hoja2!A$3:I$54,2,0)</f>
        <v>MICROORGANISMOS EN EL AMBIENTE</v>
      </c>
      <c r="I15" s="47" t="s">
        <v>246</v>
      </c>
      <c r="J15" s="37" t="str">
        <f>VLOOKUP(I15,Hoja2!A$3:I$54,3,0)</f>
        <v>LESIONES EN LA PIEL, MALESTAR GENERAL</v>
      </c>
      <c r="K15" s="38" t="s">
        <v>51</v>
      </c>
      <c r="L15" s="37" t="str">
        <f>VLOOKUP(I15,Hoja2!A$3:I$54,4,0)</f>
        <v>PG INSPECCIONES, PG EMERGENCIA</v>
      </c>
      <c r="M15" s="37" t="str">
        <f>VLOOKUP(I15,Hoja2!A$3:I$54,5,0)</f>
        <v>PVE BIOLÓGICO, ELEMENTOS DE PROTECCION PERSONAL</v>
      </c>
      <c r="N15" s="39">
        <v>2</v>
      </c>
      <c r="O15" s="39">
        <v>1</v>
      </c>
      <c r="P15" s="39">
        <v>10</v>
      </c>
      <c r="Q15" s="39">
        <f t="shared" si="0"/>
        <v>2</v>
      </c>
      <c r="R15" s="39">
        <f t="shared" si="1"/>
        <v>20</v>
      </c>
      <c r="S15" s="39" t="str">
        <f t="shared" si="2"/>
        <v>B-2</v>
      </c>
      <c r="T15" s="40" t="str">
        <f t="shared" si="3"/>
        <v>IV</v>
      </c>
      <c r="U15" s="40" t="str">
        <f t="shared" si="4"/>
        <v>Aceptable</v>
      </c>
      <c r="V15" s="107"/>
      <c r="W15" s="37" t="str">
        <f>VLOOKUP(I15,Hoja2!A$3:I$54,6,0)</f>
        <v>SECUELA, CALIFICACIÓN DE ENFERMEDAD LABORAL, MUERTE</v>
      </c>
      <c r="X15" s="42"/>
      <c r="Y15" s="42"/>
      <c r="Z15" s="42"/>
      <c r="AA15" s="36" t="str">
        <f>VLOOKUP(I15,Hoja2!A$3:I$54,7,0)</f>
        <v>NS BIOLÓGICO</v>
      </c>
      <c r="AB15" s="36" t="str">
        <f>VLOOKUP(I15,Hoja2!A$3:I$54,8,0)</f>
        <v>AUTOCIODADO E HIGIENE, USO DE EPP</v>
      </c>
      <c r="AC15" s="42" t="str">
        <f>VLOOKUP(I15,Hoja2!A$3:I$54,9,0)</f>
        <v>N/A</v>
      </c>
      <c r="AD15" s="128"/>
      <c r="AE15" s="14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5"/>
    </row>
    <row r="16" spans="1:151" s="13" customFormat="1" ht="15">
      <c r="A16" s="103"/>
      <c r="B16" s="99"/>
      <c r="C16" s="128"/>
      <c r="D16" s="125"/>
      <c r="E16" s="122"/>
      <c r="F16" s="122"/>
      <c r="G16" s="122"/>
      <c r="H16" s="37" t="str">
        <f>VLOOKUP(I16,Hoja2!A$3:I$54,2,0)</f>
        <v>HONGOS</v>
      </c>
      <c r="I16" s="48" t="s">
        <v>113</v>
      </c>
      <c r="J16" s="37" t="str">
        <f>VLOOKUP(I16,Hoja2!A$3:I$54,3,0)</f>
        <v>LESIONES EN LA PIEL</v>
      </c>
      <c r="K16" s="38" t="s">
        <v>51</v>
      </c>
      <c r="L16" s="37" t="str">
        <f>VLOOKUP(I16,Hoja2!A$3:I$54,4,0)</f>
        <v>PG INSPECCIONES, PG EMERGENCIA</v>
      </c>
      <c r="M16" s="37" t="str">
        <f>VLOOKUP(I16,Hoja2!A$3:I$54,5,0)</f>
        <v>PVE BIOLÓGICO</v>
      </c>
      <c r="N16" s="39">
        <v>2</v>
      </c>
      <c r="O16" s="39">
        <v>1</v>
      </c>
      <c r="P16" s="39">
        <v>10</v>
      </c>
      <c r="Q16" s="39">
        <f t="shared" si="0"/>
        <v>2</v>
      </c>
      <c r="R16" s="39">
        <f t="shared" si="1"/>
        <v>20</v>
      </c>
      <c r="S16" s="39" t="str">
        <f t="shared" si="2"/>
        <v>B-2</v>
      </c>
      <c r="T16" s="40" t="str">
        <f t="shared" si="3"/>
        <v>IV</v>
      </c>
      <c r="U16" s="40" t="str">
        <f t="shared" si="4"/>
        <v>Aceptable</v>
      </c>
      <c r="V16" s="107"/>
      <c r="W16" s="37" t="str">
        <f>VLOOKUP(I16,Hoja2!A$3:I$54,6,0)</f>
        <v>SECUELA</v>
      </c>
      <c r="X16" s="42"/>
      <c r="Y16" s="42"/>
      <c r="Z16" s="42"/>
      <c r="AA16" s="36" t="str">
        <f>VLOOKUP(I16,Hoja2!A$3:I$54,7,0)</f>
        <v>NS BIOLÓGICO</v>
      </c>
      <c r="AB16" s="36" t="str">
        <f>VLOOKUP(I16,Hoja2!A$3:I$54,8,0)</f>
        <v>AUTOCUIDADO E HIGIENE, USO DE EPP</v>
      </c>
      <c r="AC16" s="42" t="str">
        <f>VLOOKUP(I16,Hoja2!A$3:I$54,9,0)</f>
        <v>N/A</v>
      </c>
      <c r="AD16" s="128"/>
      <c r="AE16" s="14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5"/>
    </row>
    <row r="17" spans="1:151" s="13" customFormat="1" ht="38.25">
      <c r="A17" s="103"/>
      <c r="B17" s="99"/>
      <c r="C17" s="128"/>
      <c r="D17" s="125"/>
      <c r="E17" s="122"/>
      <c r="F17" s="122"/>
      <c r="G17" s="122"/>
      <c r="H17" s="37" t="str">
        <f>VLOOKUP(I17,Hoja2!A$3:I$54,2,0)</f>
        <v>ANIMALES VIVOS</v>
      </c>
      <c r="I17" s="48" t="s">
        <v>122</v>
      </c>
      <c r="J17" s="37" t="str">
        <f>VLOOKUP(I17,Hoja2!A$3:I$54,3,0)</f>
        <v>LESIONES EN TEJIDOS, INFECCIONES, ENFERMADES INFECTOCONTAGIOSAS</v>
      </c>
      <c r="K17" s="38" t="s">
        <v>51</v>
      </c>
      <c r="L17" s="37" t="str">
        <f>VLOOKUP(I17,Hoja2!A$3:I$54,4,0)</f>
        <v>PG INSPECCIONES, PG EMERGENCIA</v>
      </c>
      <c r="M17" s="37" t="str">
        <f>VLOOKUP(I17,Hoja2!A$3:I$54,5,0)</f>
        <v>ELEMENTOS DE PROTECCIÓN PERSONAL</v>
      </c>
      <c r="N17" s="39">
        <v>2</v>
      </c>
      <c r="O17" s="39">
        <v>1</v>
      </c>
      <c r="P17" s="39">
        <v>25</v>
      </c>
      <c r="Q17" s="39">
        <f t="shared" si="0"/>
        <v>2</v>
      </c>
      <c r="R17" s="39">
        <f t="shared" si="1"/>
        <v>50</v>
      </c>
      <c r="S17" s="39" t="str">
        <f t="shared" si="2"/>
        <v>B-2</v>
      </c>
      <c r="T17" s="40" t="str">
        <f t="shared" si="3"/>
        <v>III</v>
      </c>
      <c r="U17" s="40" t="str">
        <f t="shared" si="4"/>
        <v>Mejorable</v>
      </c>
      <c r="V17" s="107"/>
      <c r="W17" s="37" t="str">
        <f>VLOOKUP(I17,Hoja2!A$3:I$54,6,0)</f>
        <v>SECUELA, CALIFICACIÓN DE ENFERMEDAD LABORAL, MUERTE</v>
      </c>
      <c r="X17" s="42" t="s">
        <v>274</v>
      </c>
      <c r="Y17" s="42"/>
      <c r="Z17" s="42"/>
      <c r="AA17" s="36" t="str">
        <f>VLOOKUP(I17,Hoja2!A$3:I$54,7,0)</f>
        <v>NS BIOLÓGICO</v>
      </c>
      <c r="AB17" s="36" t="str">
        <f>VLOOKUP(I17,Hoja2!A$3:I$54,8,0)</f>
        <v>AUTOCUIDADO E HIGIENE, USO DE EPP</v>
      </c>
      <c r="AC17" s="42" t="str">
        <f>VLOOKUP(I17,Hoja2!A$3:I$54,9,0)</f>
        <v>BUENAS PRACTICAS</v>
      </c>
      <c r="AD17" s="128"/>
      <c r="AE17" s="14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5"/>
    </row>
    <row r="18" spans="1:151" s="13" customFormat="1" ht="40.5">
      <c r="A18" s="103"/>
      <c r="B18" s="99"/>
      <c r="C18" s="128"/>
      <c r="D18" s="125"/>
      <c r="E18" s="122"/>
      <c r="F18" s="122"/>
      <c r="G18" s="122"/>
      <c r="H18" s="37" t="str">
        <f>VLOOKUP(I18,Hoja2!A$3:I$54,2,0)</f>
        <v>CARGA MENTAL, DEMANDAS EMOCIONALES, INESPECIFICIDAD DE DEFINICIÓN DE ROLES, MONOTONÍA</v>
      </c>
      <c r="I18" s="48" t="s">
        <v>146</v>
      </c>
      <c r="J18" s="37" t="str">
        <f>VLOOKUP(I18,Hoja2!A$3:I$54,3,0)</f>
        <v>ESTRÉS, CEFALÉA, IRRITABILIDAD</v>
      </c>
      <c r="K18" s="38" t="s">
        <v>51</v>
      </c>
      <c r="L18" s="37" t="str">
        <f>VLOOKUP(I18,Hoja2!A$3:I$54,4,0)</f>
        <v>N/A</v>
      </c>
      <c r="M18" s="37" t="str">
        <f>VLOOKUP(I18,Hoja2!A$3:I$54,5,0)</f>
        <v>PVE PSICOSOCIAL</v>
      </c>
      <c r="N18" s="39">
        <v>2</v>
      </c>
      <c r="O18" s="39">
        <v>4</v>
      </c>
      <c r="P18" s="39">
        <v>25</v>
      </c>
      <c r="Q18" s="39">
        <f t="shared" si="0"/>
        <v>8</v>
      </c>
      <c r="R18" s="39">
        <f t="shared" si="1"/>
        <v>200</v>
      </c>
      <c r="S18" s="39" t="str">
        <f t="shared" si="2"/>
        <v>M-8</v>
      </c>
      <c r="T18" s="40" t="str">
        <f t="shared" si="3"/>
        <v>II</v>
      </c>
      <c r="U18" s="40" t="str">
        <f t="shared" si="4"/>
        <v>No Aceptable o Aceptable con Control Especifico</v>
      </c>
      <c r="V18" s="107"/>
      <c r="W18" s="37" t="str">
        <f>VLOOKUP(I18,Hoja2!A$3:I$54,6,0)</f>
        <v>SECUELA, CALIFICACIÓN DE ENFERMEDAD LABORAL</v>
      </c>
      <c r="X18" s="42"/>
      <c r="Y18" s="42"/>
      <c r="Z18" s="42"/>
      <c r="AA18" s="36" t="str">
        <f>VLOOKUP(I18,Hoja2!A$3:I$54,7,0)</f>
        <v>N/A</v>
      </c>
      <c r="AB18" s="36" t="str">
        <f>VLOOKUP(I18,Hoja2!A$3:I$54,8,0)</f>
        <v>N/A</v>
      </c>
      <c r="AC18" s="42" t="str">
        <f>VLOOKUP(I18,Hoja2!A$3:I$54,9,0)</f>
        <v>FORTALECIMIENTO PVE PSICOSOCIAL</v>
      </c>
      <c r="AD18" s="128"/>
      <c r="AE18" s="14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5"/>
    </row>
    <row r="19" spans="1:151" s="13" customFormat="1" ht="51">
      <c r="A19" s="103"/>
      <c r="B19" s="99"/>
      <c r="C19" s="128"/>
      <c r="D19" s="125"/>
      <c r="E19" s="122"/>
      <c r="F19" s="122"/>
      <c r="G19" s="122"/>
      <c r="H19" s="37" t="str">
        <f>VLOOKUP(I19,Hoja2!A$3:I$54,2,0)</f>
        <v>TECNOLOGÍA NO AVANZADA, COMUNICACIÓN NO EFECTIVA, SOBRECARGA CUANTITATIVA Y CUALITATIVA, NO HAY VARIACIÓN EN FORMA DE TRABAJO</v>
      </c>
      <c r="I19" s="48" t="s">
        <v>149</v>
      </c>
      <c r="J19" s="37" t="str">
        <f>VLOOKUP(I19,Hoja2!A$3:I$54,3,0)</f>
        <v>ENFERMEDADES DIGESTIVAS, IRRITABILIDAD</v>
      </c>
      <c r="K19" s="38" t="s">
        <v>51</v>
      </c>
      <c r="L19" s="37" t="str">
        <f>VLOOKUP(I19,Hoja2!A$3:I$54,4,0)</f>
        <v>N/A</v>
      </c>
      <c r="M19" s="37" t="str">
        <f>VLOOKUP(I19,Hoja2!A$3:I$54,5,0)</f>
        <v>PVE PSICOSOCIAL</v>
      </c>
      <c r="N19" s="39">
        <v>2</v>
      </c>
      <c r="O19" s="39">
        <v>4</v>
      </c>
      <c r="P19" s="39">
        <v>25</v>
      </c>
      <c r="Q19" s="39">
        <f t="shared" si="0"/>
        <v>8</v>
      </c>
      <c r="R19" s="39">
        <f t="shared" si="1"/>
        <v>200</v>
      </c>
      <c r="S19" s="39" t="str">
        <f t="shared" si="2"/>
        <v>M-8</v>
      </c>
      <c r="T19" s="40" t="str">
        <f t="shared" si="3"/>
        <v>II</v>
      </c>
      <c r="U19" s="40" t="str">
        <f t="shared" si="4"/>
        <v>No Aceptable o Aceptable con Control Especifico</v>
      </c>
      <c r="V19" s="107"/>
      <c r="W19" s="37" t="str">
        <f>VLOOKUP(I19,Hoja2!A$3:I$54,6,0)</f>
        <v>SECUELA, CALIFICACIÓN DE ENFERMEDAD LABORAL</v>
      </c>
      <c r="X19" s="42"/>
      <c r="Y19" s="42"/>
      <c r="Z19" s="42"/>
      <c r="AA19" s="36" t="str">
        <f>VLOOKUP(I19,Hoja2!A$3:I$54,7,0)</f>
        <v>N/A</v>
      </c>
      <c r="AB19" s="36" t="str">
        <f>VLOOKUP(I19,Hoja2!A$3:I$54,8,0)</f>
        <v>N/A</v>
      </c>
      <c r="AC19" s="42" t="str">
        <f>VLOOKUP(I19,Hoja2!A$3:I$54,9,0)</f>
        <v>FORTALECIMIENTO PVE PSICOSOCIAL</v>
      </c>
      <c r="AD19" s="128"/>
      <c r="AE19" s="14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5"/>
    </row>
    <row r="20" spans="1:151" s="13" customFormat="1" ht="44.25" customHeight="1">
      <c r="A20" s="103"/>
      <c r="B20" s="99"/>
      <c r="C20" s="128"/>
      <c r="D20" s="125"/>
      <c r="E20" s="122"/>
      <c r="F20" s="122"/>
      <c r="G20" s="122"/>
      <c r="H20" s="37" t="str">
        <f>VLOOKUP(I20,Hoja2!A$3:I$54,2,0)</f>
        <v>JORNADA QUE SOBREPASA LAS 8 HORAS DIARIAS, AUSENCIA DE PAUSAS, TRABAJO NOCTURNO, HORAS EXTRAS FRECUENTES</v>
      </c>
      <c r="I20" s="48" t="s">
        <v>151</v>
      </c>
      <c r="J20" s="37" t="str">
        <f>VLOOKUP(I20,Hoja2!A$3:I$54,3,0)</f>
        <v>ESTRÉS, DEPRESIÓN, DESMOTIVACIÓN, AUSENCIA DE ATENCIÓN</v>
      </c>
      <c r="K20" s="38" t="s">
        <v>51</v>
      </c>
      <c r="L20" s="37" t="str">
        <f>VLOOKUP(I20,Hoja2!A$3:I$54,4,0)</f>
        <v>N/A</v>
      </c>
      <c r="M20" s="37" t="str">
        <f>VLOOKUP(I20,Hoja2!A$3:I$54,5,0)</f>
        <v>PVE PSICOSOCIAL</v>
      </c>
      <c r="N20" s="39">
        <v>2</v>
      </c>
      <c r="O20" s="39">
        <v>4</v>
      </c>
      <c r="P20" s="39">
        <v>25</v>
      </c>
      <c r="Q20" s="39">
        <f t="shared" si="0"/>
        <v>8</v>
      </c>
      <c r="R20" s="39">
        <f t="shared" si="1"/>
        <v>200</v>
      </c>
      <c r="S20" s="39" t="str">
        <f t="shared" si="2"/>
        <v>M-8</v>
      </c>
      <c r="T20" s="40" t="str">
        <f t="shared" si="3"/>
        <v>II</v>
      </c>
      <c r="U20" s="40" t="str">
        <f t="shared" si="4"/>
        <v>No Aceptable o Aceptable con Control Especifico</v>
      </c>
      <c r="V20" s="107"/>
      <c r="W20" s="37" t="str">
        <f>VLOOKUP(I20,Hoja2!A$3:I$54,6,0)</f>
        <v>SECUELA, CALIFICACIÓN DE ENFERMEDAD LABORAL</v>
      </c>
      <c r="X20" s="42"/>
      <c r="Y20" s="42"/>
      <c r="Z20" s="42"/>
      <c r="AA20" s="36" t="str">
        <f>VLOOKUP(I20,Hoja2!A$3:I$54,7,0)</f>
        <v>N/A</v>
      </c>
      <c r="AB20" s="36" t="str">
        <f>VLOOKUP(I20,Hoja2!A$3:I$54,8,0)</f>
        <v>N/A</v>
      </c>
      <c r="AC20" s="42" t="str">
        <f>VLOOKUP(I20,Hoja2!A$3:I$54,9,0)</f>
        <v>FORTALECIMIENTO PVE PSICOSOCIAL</v>
      </c>
      <c r="AD20" s="128"/>
      <c r="AE20" s="14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5"/>
    </row>
    <row r="21" spans="1:151" s="13" customFormat="1" ht="79.5" customHeight="1">
      <c r="A21" s="103"/>
      <c r="B21" s="99"/>
      <c r="C21" s="128"/>
      <c r="D21" s="125"/>
      <c r="E21" s="122"/>
      <c r="F21" s="122"/>
      <c r="G21" s="122"/>
      <c r="H21" s="37" t="str">
        <f>VLOOKUP(I21,Hoja2!A$3:I$54,2,0)</f>
        <v>INADECUADAS CONEXIONES ELÉCTRICAS, SATURACIÓN EN TOMAS DE ENERGÍA</v>
      </c>
      <c r="I21" s="48" t="s">
        <v>158</v>
      </c>
      <c r="J21" s="37" t="str">
        <f>VLOOKUP(I21,Hoja2!A$3:I$54,3,0)</f>
        <v>QUEMADURAS, ELECTROCUCIÓN, ARITMIA CARDIACA, MUERTE</v>
      </c>
      <c r="K21" s="38" t="s">
        <v>51</v>
      </c>
      <c r="L21" s="37" t="str">
        <f>VLOOKUP(I21,Hoja2!A$3:I$54,4,0)</f>
        <v>PG INSPECCIONES, PG EMERGENCIA, REQUISITOS MÍNIMOS PARA LÍNEAS ELÉCTRICAS</v>
      </c>
      <c r="M21" s="37" t="str">
        <f>VLOOKUP(I21,Hoja2!A$3:I$54,5,0)</f>
        <v>ELEMENTOS DE PROTECCIÓN PERSONAL</v>
      </c>
      <c r="N21" s="39">
        <v>2</v>
      </c>
      <c r="O21" s="39">
        <v>3</v>
      </c>
      <c r="P21" s="39">
        <v>25</v>
      </c>
      <c r="Q21" s="39">
        <f t="shared" si="0"/>
        <v>6</v>
      </c>
      <c r="R21" s="39">
        <f t="shared" si="1"/>
        <v>150</v>
      </c>
      <c r="S21" s="39" t="str">
        <f t="shared" si="2"/>
        <v>M-6</v>
      </c>
      <c r="T21" s="40" t="str">
        <f t="shared" si="3"/>
        <v>II</v>
      </c>
      <c r="U21" s="40" t="str">
        <f t="shared" si="4"/>
        <v>No Aceptable o Aceptable con Control Especifico</v>
      </c>
      <c r="V21" s="107"/>
      <c r="W21" s="37" t="str">
        <f>VLOOKUP(I21,Hoja2!A$3:I$54,6,0)</f>
        <v>SECUELA, CALIFICACIÓN DE ENFERMEDAD LABORAL, MUERTE</v>
      </c>
      <c r="X21" s="42"/>
      <c r="Y21" s="42" t="s">
        <v>282</v>
      </c>
      <c r="Z21" s="42" t="s">
        <v>273</v>
      </c>
      <c r="AA21" s="36" t="str">
        <f>VLOOKUP(I21,Hoja2!A$3:I$54,7,0)</f>
        <v>NS LÍNEAS ELÉCTRICAS</v>
      </c>
      <c r="AB21" s="36" t="str">
        <f>VLOOKUP(I21,Hoja2!A$3:I$54,8,0)</f>
        <v>BUENAS PRACTICAS, APLICACIÓN DE PROCEDIMIENTOS</v>
      </c>
      <c r="AC21" s="42" t="str">
        <f>VLOOKUP(I21,Hoja2!A$3:I$54,9,0)</f>
        <v>BUENAS PRACTICAS, APLICACIÓN DE PROCEDIMIENTOS</v>
      </c>
      <c r="AD21" s="128"/>
      <c r="AE21" s="14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5"/>
    </row>
    <row r="22" spans="1:151" s="13" customFormat="1" ht="76.5">
      <c r="A22" s="103"/>
      <c r="B22" s="99"/>
      <c r="C22" s="128"/>
      <c r="D22" s="125"/>
      <c r="E22" s="122"/>
      <c r="F22" s="122"/>
      <c r="G22" s="122"/>
      <c r="H22" s="37" t="str">
        <f>VLOOKUP(I22,Hoja2!A$3:I$54,2,0)</f>
        <v>ESCALERAS SIN BARANDAL, PISOS A DESNIVEL,INFRAESTRUCTURA DÉBIL, OBJETOS MAL UBICADOS, AUSENCIA DE ORDEN Y ASEO</v>
      </c>
      <c r="I22" s="47" t="s">
        <v>253</v>
      </c>
      <c r="J22" s="37" t="str">
        <f>VLOOKUP(I22,Hoja2!A$3:I$54,3,0)</f>
        <v>CAÍDAS DEL MISMO Y DISTINTO NIVEL, FRACTURAS, GOLPE CON OBJETOS, CAÍDA DE OBJETOS, OBSTRUCCIÓN DE VÍAS</v>
      </c>
      <c r="K22" s="38" t="s">
        <v>51</v>
      </c>
      <c r="L22" s="37" t="str">
        <f>VLOOKUP(I22,Hoja2!A$3:I$54,4,0)</f>
        <v>PG INSPECCIONES, PG EMERGENCIA</v>
      </c>
      <c r="M22" s="37" t="str">
        <f>VLOOKUP(I22,Hoja2!A$3:I$54,5,0)</f>
        <v>CAPACITACIÓN</v>
      </c>
      <c r="N22" s="39">
        <v>2</v>
      </c>
      <c r="O22" s="39">
        <v>3</v>
      </c>
      <c r="P22" s="39">
        <v>25</v>
      </c>
      <c r="Q22" s="39">
        <f t="shared" si="0"/>
        <v>6</v>
      </c>
      <c r="R22" s="39">
        <f t="shared" si="1"/>
        <v>150</v>
      </c>
      <c r="S22" s="39" t="str">
        <f t="shared" si="2"/>
        <v>M-6</v>
      </c>
      <c r="T22" s="40" t="str">
        <f t="shared" si="3"/>
        <v>II</v>
      </c>
      <c r="U22" s="40" t="str">
        <f t="shared" si="4"/>
        <v>No Aceptable o Aceptable con Control Especifico</v>
      </c>
      <c r="V22" s="107"/>
      <c r="W22" s="37" t="str">
        <f>VLOOKUP(I22,Hoja2!A$3:I$54,6,0)</f>
        <v>SECUELA, CALIFICACIÓN DE ENFERMEDAD LABORAL, MUERTE</v>
      </c>
      <c r="X22" s="42"/>
      <c r="Y22" s="42" t="s">
        <v>284</v>
      </c>
      <c r="Z22" s="42" t="s">
        <v>283</v>
      </c>
      <c r="AA22" s="36" t="s">
        <v>285</v>
      </c>
      <c r="AB22" s="36" t="str">
        <f>VLOOKUP(I22,Hoja2!A$3:I$54,8,0)</f>
        <v>REPORTES DE CONDICIONES INSEGURAS</v>
      </c>
      <c r="AC22" s="42" t="str">
        <f>VLOOKUP(I22,Hoja2!A$3:I$54,9,0)</f>
        <v>SEGUIMIENTO A ACCIONES PREVENTIVAS Y CORRECTIVAS</v>
      </c>
      <c r="AD22" s="128"/>
      <c r="AE22" s="14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5"/>
    </row>
    <row r="23" spans="1:151" s="13" customFormat="1" ht="63.75">
      <c r="A23" s="103"/>
      <c r="B23" s="99"/>
      <c r="C23" s="128"/>
      <c r="D23" s="125"/>
      <c r="E23" s="122"/>
      <c r="F23" s="122"/>
      <c r="G23" s="122"/>
      <c r="H23" s="37" t="str">
        <f>VLOOKUP(I23,Hoja2!A$3:I$54,2,0)</f>
        <v>MALA DISTRIBUCIÓN DE PRODUCTOS</v>
      </c>
      <c r="I23" s="48" t="s">
        <v>87</v>
      </c>
      <c r="J23" s="37" t="str">
        <f>VLOOKUP(I23,Hoja2!A$3:I$54,3,0)</f>
        <v>QUEMADURAS, LESIONES DÉRMICAS, LESIONES ENVÍAS RESPIRATORIAS, INTOXICACIÓN, NAUSEAS, VÓMITOS</v>
      </c>
      <c r="K23" s="38" t="s">
        <v>51</v>
      </c>
      <c r="L23" s="37" t="str">
        <f>VLOOKUP(I23,Hoja2!A$3:I$54,4,0)</f>
        <v>PG INSPECCIONES, PG EMERGENCIA, PG RIESGO QUÍMICO, REQUISITOS MÍNIMOS PARA MANEJOS DE EXPLOSIONES</v>
      </c>
      <c r="M23" s="37" t="str">
        <f>VLOOKUP(I23,Hoja2!A$3:I$54,5,0)</f>
        <v>ELEMENTOS DE PROTECCIÓN PERSONAL</v>
      </c>
      <c r="N23" s="39">
        <v>2</v>
      </c>
      <c r="O23" s="39">
        <v>2</v>
      </c>
      <c r="P23" s="39">
        <v>100</v>
      </c>
      <c r="Q23" s="39">
        <f t="shared" si="0"/>
        <v>4</v>
      </c>
      <c r="R23" s="39">
        <f t="shared" si="1"/>
        <v>400</v>
      </c>
      <c r="S23" s="39" t="str">
        <f t="shared" si="2"/>
        <v>B-4</v>
      </c>
      <c r="T23" s="40" t="str">
        <f t="shared" si="3"/>
        <v>II</v>
      </c>
      <c r="U23" s="40" t="str">
        <f t="shared" si="4"/>
        <v>No Aceptable o Aceptable con Control Especifico</v>
      </c>
      <c r="V23" s="107"/>
      <c r="W23" s="37" t="str">
        <f>VLOOKUP(I23,Hoja2!A$3:I$54,6,0)</f>
        <v>SECUELA, CALIFICACIÓN DE ENFERMEDAD LABORAL, MUERTE</v>
      </c>
      <c r="X23" s="42"/>
      <c r="Y23" s="42"/>
      <c r="Z23" s="42" t="s">
        <v>286</v>
      </c>
      <c r="AA23" s="36" t="str">
        <f>VLOOKUP(I23,Hoja2!A$3:I$54,7,0)</f>
        <v>NS QUIMICOS</v>
      </c>
      <c r="AB23" s="36" t="str">
        <f>VLOOKUP(I23,Hoja2!A$3:I$54,8,0)</f>
        <v>BUENAS PRACTICAS, TÉCNICAS DE ALMACENAMIENTO</v>
      </c>
      <c r="AC23" s="42" t="str">
        <f>VLOOKUP(I23,Hoja2!A$3:I$54,9,0)</f>
        <v>PG INSPECCIONES</v>
      </c>
      <c r="AD23" s="128"/>
      <c r="AE23" s="14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5"/>
    </row>
    <row r="24" spans="1:151" s="13" customFormat="1" ht="42" customHeight="1">
      <c r="A24" s="103"/>
      <c r="B24" s="99"/>
      <c r="C24" s="128"/>
      <c r="D24" s="125"/>
      <c r="E24" s="122"/>
      <c r="F24" s="122"/>
      <c r="G24" s="122"/>
      <c r="H24" s="37" t="str">
        <f>VLOOKUP(I24,Hoja2!A$3:I$54,2,0)</f>
        <v>SISMOS, INCENDIOS, INUNDACIONES, TERREMOTOS, VENDAVALES</v>
      </c>
      <c r="I24" s="49" t="s">
        <v>256</v>
      </c>
      <c r="J24" s="37" t="str">
        <f>VLOOKUP(I24,Hoja2!A$3:I$54,3,0)</f>
        <v>LESIONES, ATRAPAMIENTO, APLASTAMIENTO, PÉRDIDAS MATERIALES</v>
      </c>
      <c r="K24" s="38" t="s">
        <v>51</v>
      </c>
      <c r="L24" s="37" t="str">
        <f>VLOOKUP(I24,Hoja2!A$3:I$54,4,0)</f>
        <v>PG INSPECCIONES, PG EMERGENCIA</v>
      </c>
      <c r="M24" s="37" t="str">
        <f>VLOOKUP(I24,Hoja2!A$3:I$54,5,0)</f>
        <v>BRIGADAS DE EMERGENCIA</v>
      </c>
      <c r="N24" s="39">
        <v>2</v>
      </c>
      <c r="O24" s="39">
        <v>1</v>
      </c>
      <c r="P24" s="39">
        <v>100</v>
      </c>
      <c r="Q24" s="39">
        <f t="shared" si="0"/>
        <v>2</v>
      </c>
      <c r="R24" s="39">
        <f t="shared" si="1"/>
        <v>200</v>
      </c>
      <c r="S24" s="39" t="str">
        <f t="shared" si="2"/>
        <v>B-2</v>
      </c>
      <c r="T24" s="40" t="str">
        <f t="shared" si="3"/>
        <v>II</v>
      </c>
      <c r="U24" s="40" t="str">
        <f t="shared" si="4"/>
        <v>No Aceptable o Aceptable con Control Especifico</v>
      </c>
      <c r="V24" s="107"/>
      <c r="W24" s="37" t="str">
        <f>VLOOKUP(I24,Hoja2!A$3:I$54,6,0)</f>
        <v>SECUELA, CALIFICACIÓN DE ENFERMEDAD LABORAL, MUERTE</v>
      </c>
      <c r="X24" s="42"/>
      <c r="Y24" s="42"/>
      <c r="Z24" s="42"/>
      <c r="AA24" s="131" t="s">
        <v>276</v>
      </c>
      <c r="AB24" s="131" t="s">
        <v>277</v>
      </c>
      <c r="AC24" s="42" t="str">
        <f>VLOOKUP(I24,Hoja2!A$3:I$54,9,0)</f>
        <v>N/A</v>
      </c>
      <c r="AD24" s="128"/>
      <c r="AE24" s="14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5"/>
    </row>
    <row r="25" spans="1:151" s="13" customFormat="1" ht="46.5" customHeight="1" thickBot="1">
      <c r="A25" s="104"/>
      <c r="B25" s="101"/>
      <c r="C25" s="129"/>
      <c r="D25" s="126"/>
      <c r="E25" s="123"/>
      <c r="F25" s="123"/>
      <c r="G25" s="123"/>
      <c r="H25" s="43" t="str">
        <f>VLOOKUP(I25,Hoja2!A$3:I$54,2,0)</f>
        <v>LLUVIAS, GRANIZADA, HELADAS</v>
      </c>
      <c r="I25" s="60" t="s">
        <v>257</v>
      </c>
      <c r="J25" s="43" t="str">
        <f>VLOOKUP(I25,Hoja2!A$3:I$54,3,0)</f>
        <v>LESIONES, ATRAPAMIENTO, APLASTAMIENTO, PÉRDIDAS MATERIALES</v>
      </c>
      <c r="K25" s="38" t="s">
        <v>51</v>
      </c>
      <c r="L25" s="43" t="str">
        <f>VLOOKUP(I25,Hoja2!A$3:I$54,4,0)</f>
        <v>PG INSPECCIONES, PG EMERGENCIA</v>
      </c>
      <c r="M25" s="43" t="str">
        <f>VLOOKUP(I25,Hoja2!A$3:I$54,5,0)</f>
        <v>BRIGADAS DE EMERGENCIA</v>
      </c>
      <c r="N25" s="38">
        <v>2</v>
      </c>
      <c r="O25" s="39">
        <v>1</v>
      </c>
      <c r="P25" s="39">
        <v>100</v>
      </c>
      <c r="Q25" s="44">
        <f t="shared" si="0"/>
        <v>2</v>
      </c>
      <c r="R25" s="44">
        <f t="shared" si="1"/>
        <v>200</v>
      </c>
      <c r="S25" s="44" t="str">
        <f t="shared" si="2"/>
        <v>B-2</v>
      </c>
      <c r="T25" s="45" t="str">
        <f t="shared" si="3"/>
        <v>II</v>
      </c>
      <c r="U25" s="45" t="str">
        <f t="shared" si="4"/>
        <v>No Aceptable o Aceptable con Control Especifico</v>
      </c>
      <c r="V25" s="108"/>
      <c r="W25" s="43" t="str">
        <f>VLOOKUP(I25,Hoja2!A$3:I$54,6,0)</f>
        <v>SECUELA, CALIFICACIÓN DE ENFERMEDAD LABORAL, MUERTE</v>
      </c>
      <c r="X25" s="46"/>
      <c r="Y25" s="46"/>
      <c r="Z25" s="46"/>
      <c r="AA25" s="132"/>
      <c r="AB25" s="132"/>
      <c r="AC25" s="46" t="str">
        <f>VLOOKUP(I25,Hoja2!A$3:I$54,9,0)</f>
        <v>N/A</v>
      </c>
      <c r="AD25" s="130"/>
      <c r="AE25" s="14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5"/>
    </row>
    <row r="26" spans="1:151" s="13" customFormat="1" ht="76.5">
      <c r="A26" s="102" t="s">
        <v>268</v>
      </c>
      <c r="B26" s="98" t="s">
        <v>280</v>
      </c>
      <c r="C26" s="118" t="s">
        <v>264</v>
      </c>
      <c r="D26" s="115" t="s">
        <v>265</v>
      </c>
      <c r="E26" s="112" t="s">
        <v>279</v>
      </c>
      <c r="F26" s="112">
        <v>42</v>
      </c>
      <c r="G26" s="112" t="s">
        <v>267</v>
      </c>
      <c r="H26" s="69" t="str">
        <f>VLOOKUP(I26,Hoja2!A$3:I$54,2,0)</f>
        <v>AUSENCIA O EXCESO DE LUZ EN UN AMBIENTE</v>
      </c>
      <c r="I26" s="74" t="s">
        <v>47</v>
      </c>
      <c r="J26" s="69" t="str">
        <f>VLOOKUP(I26,Hoja2!A$3:I$54,3,0)</f>
        <v>ESTRÉS, DIFICULTAD PARA VER, CANSANCIO VISUAL</v>
      </c>
      <c r="K26" s="59" t="s">
        <v>51</v>
      </c>
      <c r="L26" s="69" t="str">
        <f>VLOOKUP(I26,Hoja2!A$3:I$54,4,0)</f>
        <v>PG INSPECCIONES, PG EMERGENCIA</v>
      </c>
      <c r="M26" s="69" t="str">
        <f>VLOOKUP(I26,Hoja2!A$3:I$54,5,0)</f>
        <v>NO OBSERVADO</v>
      </c>
      <c r="N26" s="64">
        <v>6</v>
      </c>
      <c r="O26" s="64">
        <v>2</v>
      </c>
      <c r="P26" s="64">
        <v>10</v>
      </c>
      <c r="Q26" s="64">
        <f t="shared" si="0"/>
        <v>12</v>
      </c>
      <c r="R26" s="64">
        <f t="shared" si="1"/>
        <v>120</v>
      </c>
      <c r="S26" s="64" t="str">
        <f t="shared" si="2"/>
        <v>A-12</v>
      </c>
      <c r="T26" s="68" t="str">
        <f t="shared" si="3"/>
        <v>III</v>
      </c>
      <c r="U26" s="68" t="str">
        <f t="shared" si="4"/>
        <v>Mejorable</v>
      </c>
      <c r="V26" s="109">
        <v>1</v>
      </c>
      <c r="W26" s="69" t="str">
        <f>VLOOKUP(I26,Hoja2!A$3:I$54,6,0)</f>
        <v>SECUELA, CALIFICACIÓN DE ENFERMEDAD LABORAL</v>
      </c>
      <c r="X26" s="65"/>
      <c r="Y26" s="66" t="s">
        <v>275</v>
      </c>
      <c r="Z26" s="66" t="s">
        <v>281</v>
      </c>
      <c r="AA26" s="70" t="str">
        <f>VLOOKUP(I26,Hoja2!A$3:I$54,7,0)</f>
        <v>N/A</v>
      </c>
      <c r="AB26" s="70" t="str">
        <f>VLOOKUP(I26,Hoja2!A$3:I$54,8,0)</f>
        <v>AUTOCUIDADO E HIGIENE</v>
      </c>
      <c r="AC26" s="66" t="str">
        <f>VLOOKUP(I26,Hoja2!A$3:I$54,9,0)</f>
        <v>PG HIGIENE</v>
      </c>
      <c r="AD26" s="118" t="s">
        <v>271</v>
      </c>
      <c r="AE26" s="14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5"/>
    </row>
    <row r="27" spans="1:151" s="13" customFormat="1" ht="43.5" customHeight="1">
      <c r="A27" s="103"/>
      <c r="B27" s="99"/>
      <c r="C27" s="119"/>
      <c r="D27" s="116"/>
      <c r="E27" s="113"/>
      <c r="F27" s="113"/>
      <c r="G27" s="113"/>
      <c r="H27" s="50" t="str">
        <f>VLOOKUP(I27,Hoja2!A$3:I$54,2,0)</f>
        <v>MÁQUINARIA O EQUIPO</v>
      </c>
      <c r="I27" s="57" t="s">
        <v>54</v>
      </c>
      <c r="J27" s="50" t="str">
        <f>VLOOKUP(I27,Hoja2!A$3:I$54,3,0)</f>
        <v>SORDERA, ESTRÉS, HIPOACUSIA, CEFALÉA, IRRATIBILIDAD</v>
      </c>
      <c r="K27" s="52" t="s">
        <v>269</v>
      </c>
      <c r="L27" s="50" t="str">
        <f>VLOOKUP(I27,Hoja2!A$3:I$54,4,0)</f>
        <v>PG INSPECCIONES, PG EMERGENCIA</v>
      </c>
      <c r="M27" s="50" t="str">
        <f>VLOOKUP(I27,Hoja2!A$3:I$54,5,0)</f>
        <v>PVE RUIDO</v>
      </c>
      <c r="N27" s="53">
        <v>0</v>
      </c>
      <c r="O27" s="53">
        <v>2</v>
      </c>
      <c r="P27" s="53">
        <v>25</v>
      </c>
      <c r="Q27" s="53">
        <f t="shared" si="0"/>
        <v>0</v>
      </c>
      <c r="R27" s="53">
        <f t="shared" si="1"/>
        <v>0</v>
      </c>
      <c r="S27" s="53">
        <f t="shared" si="2"/>
        <v>0</v>
      </c>
      <c r="T27" s="54" t="str">
        <f t="shared" si="3"/>
        <v>IV</v>
      </c>
      <c r="U27" s="54" t="str">
        <f t="shared" si="4"/>
        <v>Aceptable</v>
      </c>
      <c r="V27" s="110"/>
      <c r="W27" s="50" t="str">
        <f>VLOOKUP(I27,Hoja2!A$3:I$54,6,0)</f>
        <v>SECUELA, CALIFICACIÓN DE ENFERMEDAD LABORAL</v>
      </c>
      <c r="X27" s="67"/>
      <c r="Y27" s="67"/>
      <c r="Z27" s="67"/>
      <c r="AA27" s="56" t="str">
        <f>VLOOKUP(I27,Hoja2!A$3:I$54,7,0)</f>
        <v>N/A</v>
      </c>
      <c r="AB27" s="56" t="str">
        <f>VLOOKUP(I27,Hoja2!A$3:I$54,8,0)</f>
        <v>AUTOCUIDADO E HIGIENE</v>
      </c>
      <c r="AC27" s="55" t="str">
        <f>VLOOKUP(I27,Hoja2!A$3:I$54,9,0)</f>
        <v>FORTALECIMIENTO PV RUIDO</v>
      </c>
      <c r="AD27" s="119"/>
      <c r="AE27" s="1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5"/>
    </row>
    <row r="28" spans="1:151" s="13" customFormat="1" ht="48.75" customHeight="1">
      <c r="A28" s="103"/>
      <c r="B28" s="99"/>
      <c r="C28" s="119"/>
      <c r="D28" s="116"/>
      <c r="E28" s="113"/>
      <c r="F28" s="113"/>
      <c r="G28" s="113"/>
      <c r="H28" s="50" t="str">
        <f>VLOOKUP(I28,Hoja2!A$3:I$54,2,0)</f>
        <v>GASES Y VAPORES</v>
      </c>
      <c r="I28" s="57" t="s">
        <v>96</v>
      </c>
      <c r="J28" s="50" t="str">
        <f>VLOOKUP(I28,Hoja2!A$3:I$54,3,0)</f>
        <v>LESIONES EN LA PIEL, MUERTE</v>
      </c>
      <c r="K28" s="52" t="s">
        <v>51</v>
      </c>
      <c r="L28" s="50" t="str">
        <f>VLOOKUP(I28,Hoja2!A$3:I$54,4,0)</f>
        <v>PG INSPECCIONES, PG EMERGENCIA, PG RIESGO QUÍMICO</v>
      </c>
      <c r="M28" s="50" t="str">
        <f>VLOOKUP(I28,Hoja2!A$3:I$54,5,0)</f>
        <v>ELEMENTOS DE PROTECCIÓN PERSONAL</v>
      </c>
      <c r="N28" s="53">
        <v>2</v>
      </c>
      <c r="O28" s="53">
        <v>4</v>
      </c>
      <c r="P28" s="53">
        <v>10</v>
      </c>
      <c r="Q28" s="53">
        <f t="shared" si="0"/>
        <v>8</v>
      </c>
      <c r="R28" s="53">
        <f t="shared" si="1"/>
        <v>80</v>
      </c>
      <c r="S28" s="53" t="str">
        <f t="shared" si="2"/>
        <v>M-8</v>
      </c>
      <c r="T28" s="54" t="str">
        <f t="shared" si="3"/>
        <v>III</v>
      </c>
      <c r="U28" s="54" t="str">
        <f t="shared" si="4"/>
        <v>Mejorable</v>
      </c>
      <c r="V28" s="110"/>
      <c r="W28" s="50" t="str">
        <f>VLOOKUP(I28,Hoja2!A$3:I$54,6,0)</f>
        <v>SECUELA, CALIFICACIÓN DE ENFERMEDAD LABORAL, MUERTE</v>
      </c>
      <c r="X28" s="55"/>
      <c r="Y28" s="55"/>
      <c r="Z28" s="55"/>
      <c r="AA28" s="56" t="s">
        <v>107</v>
      </c>
      <c r="AB28" s="137" t="s">
        <v>272</v>
      </c>
      <c r="AC28" s="55" t="s">
        <v>51</v>
      </c>
      <c r="AD28" s="119"/>
      <c r="AE28" s="14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5"/>
    </row>
    <row r="29" spans="1:151" s="13" customFormat="1" ht="40.5" customHeight="1">
      <c r="A29" s="103"/>
      <c r="B29" s="99"/>
      <c r="C29" s="119"/>
      <c r="D29" s="116"/>
      <c r="E29" s="113"/>
      <c r="F29" s="113"/>
      <c r="G29" s="113"/>
      <c r="H29" s="50" t="str">
        <f>VLOOKUP(I29,Hoja2!A$3:I$54,2,0)</f>
        <v>MICROORGANISMOS</v>
      </c>
      <c r="I29" s="51" t="s">
        <v>243</v>
      </c>
      <c r="J29" s="50" t="str">
        <f>VLOOKUP(I29,Hoja2!A$3:I$54,3,0)</f>
        <v>GRIPAS, NAUSEAS, MAREOS, MALESTAR GENERAL</v>
      </c>
      <c r="K29" s="52" t="s">
        <v>51</v>
      </c>
      <c r="L29" s="50" t="str">
        <f>VLOOKUP(I29,Hoja2!A$3:I$54,4,0)</f>
        <v>PG INSPECCIONES, PG EMERGENCIA</v>
      </c>
      <c r="M29" s="50" t="str">
        <f>VLOOKUP(I29,Hoja2!A$3:I$54,5,0)</f>
        <v>PVE BIOLÓGICO</v>
      </c>
      <c r="N29" s="53">
        <v>2</v>
      </c>
      <c r="O29" s="53">
        <v>2</v>
      </c>
      <c r="P29" s="53">
        <v>25</v>
      </c>
      <c r="Q29" s="53">
        <f t="shared" si="0"/>
        <v>4</v>
      </c>
      <c r="R29" s="53">
        <f t="shared" si="1"/>
        <v>100</v>
      </c>
      <c r="S29" s="53" t="str">
        <f t="shared" si="2"/>
        <v>B-4</v>
      </c>
      <c r="T29" s="54" t="str">
        <f t="shared" si="3"/>
        <v>III</v>
      </c>
      <c r="U29" s="54" t="str">
        <f t="shared" si="4"/>
        <v>Mejorable</v>
      </c>
      <c r="V29" s="110"/>
      <c r="W29" s="50" t="str">
        <f>VLOOKUP(I29,Hoja2!A$3:I$54,6,0)</f>
        <v>SECUELA</v>
      </c>
      <c r="X29" s="55"/>
      <c r="Y29" s="55"/>
      <c r="Z29" s="55"/>
      <c r="AA29" s="56" t="str">
        <f>VLOOKUP(I29,Hoja2!A$3:I$54,7,0)</f>
        <v>NS BIOLÓGICO</v>
      </c>
      <c r="AB29" s="138"/>
      <c r="AC29" s="55" t="str">
        <f>VLOOKUP(I29,Hoja2!A$3:I$54,9,0)</f>
        <v>BUENAS PRACTICAS</v>
      </c>
      <c r="AD29" s="119"/>
      <c r="AE29" s="14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5"/>
    </row>
    <row r="30" spans="1:151" s="13" customFormat="1" ht="60" customHeight="1">
      <c r="A30" s="103"/>
      <c r="B30" s="99"/>
      <c r="C30" s="119"/>
      <c r="D30" s="116"/>
      <c r="E30" s="113"/>
      <c r="F30" s="113"/>
      <c r="G30" s="113"/>
      <c r="H30" s="50" t="str">
        <f>VLOOKUP(I30,Hoja2!A$3:I$54,2,0)</f>
        <v>MICROORGANISMOS EN EL AMBIENTE</v>
      </c>
      <c r="I30" s="51" t="s">
        <v>246</v>
      </c>
      <c r="J30" s="50" t="str">
        <f>VLOOKUP(I30,Hoja2!A$3:I$54,3,0)</f>
        <v>LESIONES EN LA PIEL, MALESTAR GENERAL</v>
      </c>
      <c r="K30" s="52" t="s">
        <v>51</v>
      </c>
      <c r="L30" s="50" t="str">
        <f>VLOOKUP(I30,Hoja2!A$3:I$54,4,0)</f>
        <v>PG INSPECCIONES, PG EMERGENCIA</v>
      </c>
      <c r="M30" s="50" t="str">
        <f>VLOOKUP(I30,Hoja2!A$3:I$54,5,0)</f>
        <v>PVE BIOLÓGICO, ELEMENTOS DE PROTECCION PERSONAL</v>
      </c>
      <c r="N30" s="53">
        <v>2</v>
      </c>
      <c r="O30" s="53">
        <v>2</v>
      </c>
      <c r="P30" s="53">
        <v>25</v>
      </c>
      <c r="Q30" s="53">
        <f t="shared" si="0"/>
        <v>4</v>
      </c>
      <c r="R30" s="53">
        <f t="shared" si="1"/>
        <v>100</v>
      </c>
      <c r="S30" s="53" t="str">
        <f t="shared" si="2"/>
        <v>B-4</v>
      </c>
      <c r="T30" s="54" t="str">
        <f t="shared" si="3"/>
        <v>III</v>
      </c>
      <c r="U30" s="54" t="str">
        <f t="shared" si="4"/>
        <v>Mejorable</v>
      </c>
      <c r="V30" s="110"/>
      <c r="W30" s="50" t="str">
        <f>VLOOKUP(I30,Hoja2!A$3:I$54,6,0)</f>
        <v>SECUELA, CALIFICACIÓN DE ENFERMEDAD LABORAL, MUERTE</v>
      </c>
      <c r="X30" s="55"/>
      <c r="Y30" s="55"/>
      <c r="Z30" s="55"/>
      <c r="AA30" s="56" t="str">
        <f>VLOOKUP(I30,Hoja2!A$3:I$54,7,0)</f>
        <v>NS BIOLÓGICO</v>
      </c>
      <c r="AB30" s="56" t="str">
        <f>VLOOKUP(I30,Hoja2!A$3:I$54,8,0)</f>
        <v>AUTOCIODADO E HIGIENE, USO DE EPP</v>
      </c>
      <c r="AC30" s="55" t="str">
        <f>VLOOKUP(I30,Hoja2!A$3:I$54,9,0)</f>
        <v>N/A</v>
      </c>
      <c r="AD30" s="119"/>
      <c r="AE30" s="14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5"/>
    </row>
    <row r="31" spans="1:151" s="13" customFormat="1" ht="51" customHeight="1">
      <c r="A31" s="103"/>
      <c r="B31" s="99"/>
      <c r="C31" s="119"/>
      <c r="D31" s="116"/>
      <c r="E31" s="113"/>
      <c r="F31" s="113"/>
      <c r="G31" s="113"/>
      <c r="H31" s="50" t="str">
        <f>VLOOKUP(I31,Hoja2!A$3:I$54,2,0)</f>
        <v>HONGOS</v>
      </c>
      <c r="I31" s="57" t="s">
        <v>113</v>
      </c>
      <c r="J31" s="50" t="str">
        <f>VLOOKUP(I31,Hoja2!A$3:I$54,3,0)</f>
        <v>LESIONES EN LA PIEL</v>
      </c>
      <c r="K31" s="52" t="s">
        <v>51</v>
      </c>
      <c r="L31" s="50" t="str">
        <f>VLOOKUP(I31,Hoja2!A$3:I$54,4,0)</f>
        <v>PG INSPECCIONES, PG EMERGENCIA</v>
      </c>
      <c r="M31" s="50" t="str">
        <f>VLOOKUP(I31,Hoja2!A$3:I$54,5,0)</f>
        <v>PVE BIOLÓGICO</v>
      </c>
      <c r="N31" s="53">
        <v>2</v>
      </c>
      <c r="O31" s="53">
        <v>2</v>
      </c>
      <c r="P31" s="53">
        <v>25</v>
      </c>
      <c r="Q31" s="53">
        <f t="shared" si="0"/>
        <v>4</v>
      </c>
      <c r="R31" s="53">
        <f t="shared" si="1"/>
        <v>100</v>
      </c>
      <c r="S31" s="53" t="str">
        <f t="shared" si="2"/>
        <v>B-4</v>
      </c>
      <c r="T31" s="54" t="str">
        <f t="shared" si="3"/>
        <v>III</v>
      </c>
      <c r="U31" s="54" t="str">
        <f t="shared" si="4"/>
        <v>Mejorable</v>
      </c>
      <c r="V31" s="110"/>
      <c r="W31" s="50" t="str">
        <f>VLOOKUP(I31,Hoja2!A$3:I$54,6,0)</f>
        <v>SECUELA</v>
      </c>
      <c r="X31" s="55"/>
      <c r="Y31" s="55"/>
      <c r="Z31" s="55"/>
      <c r="AA31" s="56" t="str">
        <f>VLOOKUP(I31,Hoja2!A$3:I$54,7,0)</f>
        <v>NS BIOLÓGICO</v>
      </c>
      <c r="AB31" s="56" t="str">
        <f>VLOOKUP(I31,Hoja2!A$3:I$54,8,0)</f>
        <v>AUTOCUIDADO E HIGIENE, USO DE EPP</v>
      </c>
      <c r="AC31" s="55" t="str">
        <f>VLOOKUP(I31,Hoja2!A$3:I$54,9,0)</f>
        <v>N/A</v>
      </c>
      <c r="AD31" s="119"/>
      <c r="AE31" s="14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5"/>
    </row>
    <row r="32" spans="1:151" s="13" customFormat="1" ht="38.25">
      <c r="A32" s="103"/>
      <c r="B32" s="99"/>
      <c r="C32" s="119"/>
      <c r="D32" s="116"/>
      <c r="E32" s="113"/>
      <c r="F32" s="113"/>
      <c r="G32" s="113"/>
      <c r="H32" s="50" t="str">
        <f>VLOOKUP(I32,Hoja2!A$3:I$54,2,0)</f>
        <v>ANIMALES VIVOS</v>
      </c>
      <c r="I32" s="57" t="s">
        <v>122</v>
      </c>
      <c r="J32" s="50" t="str">
        <f>VLOOKUP(I32,Hoja2!A$3:I$54,3,0)</f>
        <v>LESIONES EN TEJIDOS, INFECCIONES, ENFERMADES INFECTOCONTAGIOSAS</v>
      </c>
      <c r="K32" s="52" t="s">
        <v>51</v>
      </c>
      <c r="L32" s="50" t="str">
        <f>VLOOKUP(I32,Hoja2!A$3:I$54,4,0)</f>
        <v>PG INSPECCIONES, PG EMERGENCIA</v>
      </c>
      <c r="M32" s="50" t="str">
        <f>VLOOKUP(I32,Hoja2!A$3:I$54,5,0)</f>
        <v>ELEMENTOS DE PROTECCIÓN PERSONAL</v>
      </c>
      <c r="N32" s="53">
        <v>2</v>
      </c>
      <c r="O32" s="53">
        <v>2</v>
      </c>
      <c r="P32" s="53">
        <v>10</v>
      </c>
      <c r="Q32" s="53">
        <f t="shared" si="0"/>
        <v>4</v>
      </c>
      <c r="R32" s="53">
        <f t="shared" si="1"/>
        <v>40</v>
      </c>
      <c r="S32" s="53" t="str">
        <f t="shared" si="2"/>
        <v>B-4</v>
      </c>
      <c r="T32" s="54" t="str">
        <f t="shared" si="3"/>
        <v>III</v>
      </c>
      <c r="U32" s="54" t="str">
        <f t="shared" si="4"/>
        <v>Mejorable</v>
      </c>
      <c r="V32" s="110"/>
      <c r="W32" s="50" t="str">
        <f>VLOOKUP(I32,Hoja2!A$3:I$54,6,0)</f>
        <v>SECUELA, CALIFICACIÓN DE ENFERMEDAD LABORAL, MUERTE</v>
      </c>
      <c r="X32" s="55" t="s">
        <v>274</v>
      </c>
      <c r="Y32" s="55"/>
      <c r="Z32" s="55"/>
      <c r="AA32" s="56" t="str">
        <f>VLOOKUP(I32,Hoja2!A$3:I$54,7,0)</f>
        <v>NS BIOLÓGICO</v>
      </c>
      <c r="AB32" s="56" t="str">
        <f>VLOOKUP(I32,Hoja2!A$3:I$54,8,0)</f>
        <v>AUTOCUIDADO E HIGIENE, USO DE EPP</v>
      </c>
      <c r="AC32" s="55" t="str">
        <f>VLOOKUP(I32,Hoja2!A$3:I$54,9,0)</f>
        <v>BUENAS PRACTICAS</v>
      </c>
      <c r="AD32" s="119"/>
      <c r="AE32" s="14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5"/>
    </row>
    <row r="33" spans="1:151" s="13" customFormat="1" ht="30.75" customHeight="1">
      <c r="A33" s="103"/>
      <c r="B33" s="99"/>
      <c r="C33" s="119"/>
      <c r="D33" s="116"/>
      <c r="E33" s="113"/>
      <c r="F33" s="113"/>
      <c r="G33" s="113"/>
      <c r="H33" s="50" t="str">
        <f>VLOOKUP(I33,Hoja2!A$3:I$54,2,0)</f>
        <v>CARGA MENTAL, DEMANDAS EMOCIONALES, INESPECIFICIDAD DE DEFINICIÓN DE ROLES, MONOTONÍA</v>
      </c>
      <c r="I33" s="57" t="s">
        <v>146</v>
      </c>
      <c r="J33" s="50" t="str">
        <f>VLOOKUP(I33,Hoja2!A$3:I$54,3,0)</f>
        <v>ESTRÉS, CEFALÉA, IRRITABILIDAD</v>
      </c>
      <c r="K33" s="52" t="s">
        <v>51</v>
      </c>
      <c r="L33" s="50" t="str">
        <f>VLOOKUP(I33,Hoja2!A$3:I$54,4,0)</f>
        <v>N/A</v>
      </c>
      <c r="M33" s="50" t="str">
        <f>VLOOKUP(I33,Hoja2!A$3:I$54,5,0)</f>
        <v>PVE PSICOSOCIAL</v>
      </c>
      <c r="N33" s="53">
        <v>2</v>
      </c>
      <c r="O33" s="53">
        <v>4</v>
      </c>
      <c r="P33" s="53">
        <v>25</v>
      </c>
      <c r="Q33" s="53">
        <f t="shared" si="0"/>
        <v>8</v>
      </c>
      <c r="R33" s="53">
        <f t="shared" si="1"/>
        <v>200</v>
      </c>
      <c r="S33" s="53" t="str">
        <f t="shared" si="2"/>
        <v>M-8</v>
      </c>
      <c r="T33" s="54" t="str">
        <f t="shared" si="3"/>
        <v>II</v>
      </c>
      <c r="U33" s="54" t="str">
        <f t="shared" si="4"/>
        <v>No Aceptable o Aceptable con Control Especifico</v>
      </c>
      <c r="V33" s="110"/>
      <c r="W33" s="50" t="str">
        <f>VLOOKUP(I33,Hoja2!A$3:I$54,6,0)</f>
        <v>SECUELA, CALIFICACIÓN DE ENFERMEDAD LABORAL</v>
      </c>
      <c r="X33" s="55"/>
      <c r="Y33" s="55"/>
      <c r="Z33" s="55"/>
      <c r="AA33" s="56" t="str">
        <f>VLOOKUP(I33,Hoja2!A$3:I$54,7,0)</f>
        <v>N/A</v>
      </c>
      <c r="AB33" s="56" t="str">
        <f>VLOOKUP(I33,Hoja2!A$3:I$54,8,0)</f>
        <v>N/A</v>
      </c>
      <c r="AC33" s="55" t="str">
        <f>VLOOKUP(I33,Hoja2!A$3:I$54,9,0)</f>
        <v>FORTALECIMIENTO PVE PSICOSOCIAL</v>
      </c>
      <c r="AD33" s="119"/>
      <c r="AE33" s="14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5"/>
    </row>
    <row r="34" spans="1:151" s="13" customFormat="1" ht="51">
      <c r="A34" s="103"/>
      <c r="B34" s="99"/>
      <c r="C34" s="119"/>
      <c r="D34" s="116"/>
      <c r="E34" s="113"/>
      <c r="F34" s="113"/>
      <c r="G34" s="113"/>
      <c r="H34" s="50" t="str">
        <f>VLOOKUP(I34,Hoja2!A$3:I$54,2,0)</f>
        <v>TECNOLOGÍA NO AVANZADA, COMUNICACIÓN NO EFECTIVA, SOBRECARGA CUANTITATIVA Y CUALITATIVA, NO HAY VARIACIÓN EN FORMA DE TRABAJO</v>
      </c>
      <c r="I34" s="57" t="s">
        <v>149</v>
      </c>
      <c r="J34" s="50" t="str">
        <f>VLOOKUP(I34,Hoja2!A$3:I$54,3,0)</f>
        <v>ENFERMEDADES DIGESTIVAS, IRRITABILIDAD</v>
      </c>
      <c r="K34" s="52" t="s">
        <v>51</v>
      </c>
      <c r="L34" s="50" t="str">
        <f>VLOOKUP(I34,Hoja2!A$3:I$54,4,0)</f>
        <v>N/A</v>
      </c>
      <c r="M34" s="50" t="str">
        <f>VLOOKUP(I34,Hoja2!A$3:I$54,5,0)</f>
        <v>PVE PSICOSOCIAL</v>
      </c>
      <c r="N34" s="53">
        <v>2</v>
      </c>
      <c r="O34" s="53">
        <v>4</v>
      </c>
      <c r="P34" s="53">
        <v>25</v>
      </c>
      <c r="Q34" s="53">
        <f t="shared" si="0"/>
        <v>8</v>
      </c>
      <c r="R34" s="53">
        <f t="shared" si="1"/>
        <v>200</v>
      </c>
      <c r="S34" s="53" t="str">
        <f t="shared" si="2"/>
        <v>M-8</v>
      </c>
      <c r="T34" s="54" t="str">
        <f t="shared" si="3"/>
        <v>II</v>
      </c>
      <c r="U34" s="54" t="str">
        <f t="shared" si="4"/>
        <v>No Aceptable o Aceptable con Control Especifico</v>
      </c>
      <c r="V34" s="110"/>
      <c r="W34" s="50" t="str">
        <f>VLOOKUP(I34,Hoja2!A$3:I$54,6,0)</f>
        <v>SECUELA, CALIFICACIÓN DE ENFERMEDAD LABORAL</v>
      </c>
      <c r="X34" s="55"/>
      <c r="Y34" s="55"/>
      <c r="Z34" s="55"/>
      <c r="AA34" s="56" t="str">
        <f>VLOOKUP(I34,Hoja2!A$3:I$54,7,0)</f>
        <v>N/A</v>
      </c>
      <c r="AB34" s="56" t="str">
        <f>VLOOKUP(I34,Hoja2!A$3:I$54,8,0)</f>
        <v>N/A</v>
      </c>
      <c r="AC34" s="55" t="str">
        <f>VLOOKUP(I34,Hoja2!A$3:I$54,9,0)</f>
        <v>FORTALECIMIENTO PVE PSICOSOCIAL</v>
      </c>
      <c r="AD34" s="119"/>
      <c r="AE34" s="14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5"/>
    </row>
    <row r="35" spans="1:151" s="13" customFormat="1" ht="38.25">
      <c r="A35" s="103"/>
      <c r="B35" s="99"/>
      <c r="C35" s="119"/>
      <c r="D35" s="116"/>
      <c r="E35" s="113"/>
      <c r="F35" s="113"/>
      <c r="G35" s="113"/>
      <c r="H35" s="50" t="str">
        <f>VLOOKUP(I35,Hoja2!A$3:I$54,2,0)</f>
        <v>JORNADA QUE SOBREPASA LAS 8 HORAS DIARIAS, AUSENCIA DE PAUSAS, TRABAJO NOCTURNO, HORAS EXTRAS FRECUENTES</v>
      </c>
      <c r="I35" s="57" t="s">
        <v>151</v>
      </c>
      <c r="J35" s="50" t="str">
        <f>VLOOKUP(I35,Hoja2!A$3:I$54,3,0)</f>
        <v>ESTRÉS, DEPRESIÓN, DESMOTIVACIÓN, AUSENCIA DE ATENCIÓN</v>
      </c>
      <c r="K35" s="52" t="s">
        <v>51</v>
      </c>
      <c r="L35" s="50" t="str">
        <f>VLOOKUP(I35,Hoja2!A$3:I$54,4,0)</f>
        <v>N/A</v>
      </c>
      <c r="M35" s="50" t="str">
        <f>VLOOKUP(I35,Hoja2!A$3:I$54,5,0)</f>
        <v>PVE PSICOSOCIAL</v>
      </c>
      <c r="N35" s="53">
        <v>2</v>
      </c>
      <c r="O35" s="53">
        <v>3</v>
      </c>
      <c r="P35" s="53">
        <v>10</v>
      </c>
      <c r="Q35" s="53">
        <f t="shared" si="0"/>
        <v>6</v>
      </c>
      <c r="R35" s="53">
        <f t="shared" si="1"/>
        <v>60</v>
      </c>
      <c r="S35" s="53" t="str">
        <f t="shared" si="2"/>
        <v>M-6</v>
      </c>
      <c r="T35" s="54" t="str">
        <f t="shared" si="3"/>
        <v>III</v>
      </c>
      <c r="U35" s="54" t="str">
        <f t="shared" si="4"/>
        <v>Mejorable</v>
      </c>
      <c r="V35" s="110"/>
      <c r="W35" s="50" t="str">
        <f>VLOOKUP(I35,Hoja2!A$3:I$54,6,0)</f>
        <v>SECUELA, CALIFICACIÓN DE ENFERMEDAD LABORAL</v>
      </c>
      <c r="X35" s="55"/>
      <c r="Y35" s="55"/>
      <c r="Z35" s="55"/>
      <c r="AA35" s="56" t="str">
        <f>VLOOKUP(I35,Hoja2!A$3:I$54,7,0)</f>
        <v>N/A</v>
      </c>
      <c r="AB35" s="56" t="str">
        <f>VLOOKUP(I35,Hoja2!A$3:I$54,8,0)</f>
        <v>N/A</v>
      </c>
      <c r="AC35" s="55" t="str">
        <f>VLOOKUP(I35,Hoja2!A$3:I$54,9,0)</f>
        <v>FORTALECIMIENTO PVE PSICOSOCIAL</v>
      </c>
      <c r="AD35" s="119"/>
      <c r="AE35" s="14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5"/>
    </row>
    <row r="36" spans="1:151" s="13" customFormat="1" ht="76.5">
      <c r="A36" s="103"/>
      <c r="B36" s="99"/>
      <c r="C36" s="119"/>
      <c r="D36" s="116"/>
      <c r="E36" s="113"/>
      <c r="F36" s="113"/>
      <c r="G36" s="113"/>
      <c r="H36" s="50" t="str">
        <f>VLOOKUP(I36,Hoja2!A$3:I$54,2,0)</f>
        <v>INADECUADAS CONEXIONES ELÉCTRICAS, SATURACIÓN EN TOMAS DE ENERGÍA</v>
      </c>
      <c r="I36" s="57" t="s">
        <v>158</v>
      </c>
      <c r="J36" s="50" t="str">
        <f>VLOOKUP(I36,Hoja2!A$3:I$54,3,0)</f>
        <v>QUEMADURAS, ELECTROCUCIÓN, ARITMIA CARDIACA, MUERTE</v>
      </c>
      <c r="K36" s="52" t="s">
        <v>51</v>
      </c>
      <c r="L36" s="50" t="str">
        <f>VLOOKUP(I36,Hoja2!A$3:I$54,4,0)</f>
        <v>PG INSPECCIONES, PG EMERGENCIA, REQUISITOS MÍNIMOS PARA LÍNEAS ELÉCTRICAS</v>
      </c>
      <c r="M36" s="50" t="str">
        <f>VLOOKUP(I36,Hoja2!A$3:I$54,5,0)</f>
        <v>ELEMENTOS DE PROTECCIÓN PERSONAL</v>
      </c>
      <c r="N36" s="53">
        <v>2</v>
      </c>
      <c r="O36" s="53">
        <v>2</v>
      </c>
      <c r="P36" s="53">
        <v>25</v>
      </c>
      <c r="Q36" s="53">
        <f t="shared" si="0"/>
        <v>4</v>
      </c>
      <c r="R36" s="53">
        <f t="shared" si="1"/>
        <v>100</v>
      </c>
      <c r="S36" s="53" t="str">
        <f t="shared" si="2"/>
        <v>B-4</v>
      </c>
      <c r="T36" s="54" t="str">
        <f t="shared" si="3"/>
        <v>III</v>
      </c>
      <c r="U36" s="54" t="str">
        <f t="shared" si="4"/>
        <v>Mejorable</v>
      </c>
      <c r="V36" s="110"/>
      <c r="W36" s="50" t="str">
        <f>VLOOKUP(I36,Hoja2!A$3:I$54,6,0)</f>
        <v>SECUELA, CALIFICACIÓN DE ENFERMEDAD LABORAL, MUERTE</v>
      </c>
      <c r="X36" s="55"/>
      <c r="Y36" s="55" t="s">
        <v>282</v>
      </c>
      <c r="Z36" s="55" t="s">
        <v>273</v>
      </c>
      <c r="AA36" s="56" t="str">
        <f>VLOOKUP(I36,Hoja2!A$3:I$54,7,0)</f>
        <v>NS LÍNEAS ELÉCTRICAS</v>
      </c>
      <c r="AB36" s="56" t="str">
        <f>VLOOKUP(I36,Hoja2!A$3:I$54,8,0)</f>
        <v>BUENAS PRACTICAS, APLICACIÓN DE PROCEDIMIENTOS</v>
      </c>
      <c r="AC36" s="55" t="str">
        <f>VLOOKUP(I36,Hoja2!A$3:I$54,9,0)</f>
        <v>BUENAS PRACTICAS, APLICACIÓN DE PROCEDIMIENTOS</v>
      </c>
      <c r="AD36" s="119"/>
      <c r="AE36" s="14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5"/>
    </row>
    <row r="37" spans="1:151" s="13" customFormat="1" ht="76.5">
      <c r="A37" s="103"/>
      <c r="B37" s="99"/>
      <c r="C37" s="119"/>
      <c r="D37" s="116"/>
      <c r="E37" s="113"/>
      <c r="F37" s="113"/>
      <c r="G37" s="113"/>
      <c r="H37" s="50" t="str">
        <f>VLOOKUP(I37,Hoja2!A$3:I$54,2,0)</f>
        <v>ESCALERAS SIN BARANDAL, PISOS A DESNIVEL,INFRAESTRUCTURA DÉBIL, OBJETOS MAL UBICADOS, AUSENCIA DE ORDEN Y ASEO</v>
      </c>
      <c r="I37" s="51" t="s">
        <v>253</v>
      </c>
      <c r="J37" s="50" t="str">
        <f>VLOOKUP(I37,Hoja2!A$3:I$54,3,0)</f>
        <v>CAÍDAS DEL MISMO Y DISTINTO NIVEL, FRACTURAS, GOLPE CON OBJETOS, CAÍDA DE OBJETOS, OBSTRUCCIÓN DE VÍAS</v>
      </c>
      <c r="K37" s="52" t="s">
        <v>51</v>
      </c>
      <c r="L37" s="50" t="str">
        <f>VLOOKUP(I37,Hoja2!A$3:I$54,4,0)</f>
        <v>PG INSPECCIONES, PG EMERGENCIA</v>
      </c>
      <c r="M37" s="50" t="str">
        <f>VLOOKUP(I37,Hoja2!A$3:I$54,5,0)</f>
        <v>CAPACITACIÓN</v>
      </c>
      <c r="N37" s="53">
        <v>6</v>
      </c>
      <c r="O37" s="53">
        <v>2</v>
      </c>
      <c r="P37" s="53">
        <v>25</v>
      </c>
      <c r="Q37" s="53">
        <f t="shared" si="0"/>
        <v>12</v>
      </c>
      <c r="R37" s="53">
        <f t="shared" si="1"/>
        <v>300</v>
      </c>
      <c r="S37" s="53" t="str">
        <f t="shared" si="2"/>
        <v>A-12</v>
      </c>
      <c r="T37" s="54" t="str">
        <f t="shared" si="3"/>
        <v>II</v>
      </c>
      <c r="U37" s="54" t="str">
        <f t="shared" si="4"/>
        <v>No Aceptable o Aceptable con Control Especifico</v>
      </c>
      <c r="V37" s="110"/>
      <c r="W37" s="50" t="str">
        <f>VLOOKUP(I37,Hoja2!A$3:I$54,6,0)</f>
        <v>SECUELA, CALIFICACIÓN DE ENFERMEDAD LABORAL, MUERTE</v>
      </c>
      <c r="X37" s="55"/>
      <c r="Y37" s="55" t="s">
        <v>284</v>
      </c>
      <c r="Z37" s="55" t="s">
        <v>283</v>
      </c>
      <c r="AA37" s="56" t="s">
        <v>285</v>
      </c>
      <c r="AB37" s="56" t="str">
        <f>VLOOKUP(I37,Hoja2!A$3:I$54,8,0)</f>
        <v>REPORTES DE CONDICIONES INSEGURAS</v>
      </c>
      <c r="AC37" s="55" t="str">
        <f>VLOOKUP(I37,Hoja2!A$3:I$54,9,0)</f>
        <v>SEGUIMIENTO A ACCIONES PREVENTIVAS Y CORRECTIVAS</v>
      </c>
      <c r="AD37" s="119"/>
      <c r="AE37" s="14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5"/>
    </row>
    <row r="38" spans="1:151" s="13" customFormat="1" ht="63.75">
      <c r="A38" s="103"/>
      <c r="B38" s="99"/>
      <c r="C38" s="119"/>
      <c r="D38" s="116"/>
      <c r="E38" s="113"/>
      <c r="F38" s="113"/>
      <c r="G38" s="113"/>
      <c r="H38" s="50" t="str">
        <f>VLOOKUP(I38,Hoja2!A$3:I$54,2,0)</f>
        <v>MALA DISTRIBUCIÓN DE PRODUCTOS</v>
      </c>
      <c r="I38" s="57" t="s">
        <v>87</v>
      </c>
      <c r="J38" s="50" t="str">
        <f>VLOOKUP(I38,Hoja2!A$3:I$54,3,0)</f>
        <v>QUEMADURAS, LESIONES DÉRMICAS, LESIONES ENVÍAS RESPIRATORIAS, INTOXICACIÓN, NAUSEAS, VÓMITOS</v>
      </c>
      <c r="K38" s="52" t="s">
        <v>51</v>
      </c>
      <c r="L38" s="50" t="str">
        <f>VLOOKUP(I38,Hoja2!A$3:I$54,4,0)</f>
        <v>PG INSPECCIONES, PG EMERGENCIA, PG RIESGO QUÍMICO, REQUISITOS MÍNIMOS PARA MANEJOS DE EXPLOSIONES</v>
      </c>
      <c r="M38" s="50" t="str">
        <f>VLOOKUP(I38,Hoja2!A$3:I$54,5,0)</f>
        <v>ELEMENTOS DE PROTECCIÓN PERSONAL</v>
      </c>
      <c r="N38" s="53">
        <v>2</v>
      </c>
      <c r="O38" s="53">
        <v>1</v>
      </c>
      <c r="P38" s="53">
        <v>60</v>
      </c>
      <c r="Q38" s="53">
        <f t="shared" si="0"/>
        <v>2</v>
      </c>
      <c r="R38" s="53">
        <f t="shared" si="1"/>
        <v>120</v>
      </c>
      <c r="S38" s="53" t="str">
        <f t="shared" si="2"/>
        <v>B-2</v>
      </c>
      <c r="T38" s="54" t="str">
        <f t="shared" si="3"/>
        <v>III</v>
      </c>
      <c r="U38" s="54" t="str">
        <f t="shared" si="4"/>
        <v>Mejorable</v>
      </c>
      <c r="V38" s="110"/>
      <c r="W38" s="50" t="str">
        <f>VLOOKUP(I38,Hoja2!A$3:I$54,6,0)</f>
        <v>SECUELA, CALIFICACIÓN DE ENFERMEDAD LABORAL, MUERTE</v>
      </c>
      <c r="X38" s="55"/>
      <c r="Y38" s="55"/>
      <c r="Z38" s="55" t="s">
        <v>286</v>
      </c>
      <c r="AA38" s="56" t="str">
        <f>VLOOKUP(I38,Hoja2!A$3:I$54,7,0)</f>
        <v>NS QUIMICOS</v>
      </c>
      <c r="AB38" s="56" t="str">
        <f>VLOOKUP(I38,Hoja2!A$3:I$54,8,0)</f>
        <v>BUENAS PRACTICAS, TÉCNICAS DE ALMACENAMIENTO</v>
      </c>
      <c r="AC38" s="55" t="str">
        <f>VLOOKUP(I38,Hoja2!A$3:I$54,9,0)</f>
        <v>PG INSPECCIONES</v>
      </c>
      <c r="AD38" s="119"/>
      <c r="AE38" s="14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5"/>
    </row>
    <row r="39" spans="1:151" s="13" customFormat="1" ht="40.5">
      <c r="A39" s="103"/>
      <c r="B39" s="99"/>
      <c r="C39" s="119"/>
      <c r="D39" s="116"/>
      <c r="E39" s="113"/>
      <c r="F39" s="113"/>
      <c r="G39" s="113"/>
      <c r="H39" s="50" t="str">
        <f>VLOOKUP(I39,Hoja2!A$3:I$54,2,0)</f>
        <v>SISMOS, INCENDIOS, INUNDACIONES, TERREMOTOS, VENDAVALES</v>
      </c>
      <c r="I39" s="58" t="s">
        <v>256</v>
      </c>
      <c r="J39" s="50" t="str">
        <f>VLOOKUP(I39,Hoja2!A$3:I$54,3,0)</f>
        <v>LESIONES, ATRAPAMIENTO, APLASTAMIENTO, PÉRDIDAS MATERIALES</v>
      </c>
      <c r="K39" s="52" t="s">
        <v>270</v>
      </c>
      <c r="L39" s="50" t="str">
        <f>VLOOKUP(I39,Hoja2!A$3:I$54,4,0)</f>
        <v>PG INSPECCIONES, PG EMERGENCIA</v>
      </c>
      <c r="M39" s="50" t="str">
        <f>VLOOKUP(I39,Hoja2!A$3:I$54,5,0)</f>
        <v>BRIGADAS DE EMERGENCIA</v>
      </c>
      <c r="N39" s="53">
        <v>6</v>
      </c>
      <c r="O39" s="53">
        <v>3</v>
      </c>
      <c r="P39" s="53">
        <v>25</v>
      </c>
      <c r="Q39" s="53">
        <f t="shared" si="0"/>
        <v>18</v>
      </c>
      <c r="R39" s="53">
        <f t="shared" si="1"/>
        <v>450</v>
      </c>
      <c r="S39" s="53" t="str">
        <f t="shared" si="2"/>
        <v>A-18</v>
      </c>
      <c r="T39" s="54" t="str">
        <f t="shared" si="3"/>
        <v>II</v>
      </c>
      <c r="U39" s="54" t="str">
        <f t="shared" si="4"/>
        <v>No Aceptable o Aceptable con Control Especifico</v>
      </c>
      <c r="V39" s="110"/>
      <c r="W39" s="50" t="str">
        <f>VLOOKUP(I39,Hoja2!A$3:I$54,6,0)</f>
        <v>SECUELA, CALIFICACIÓN DE ENFERMEDAD LABORAL, MUERTE</v>
      </c>
      <c r="X39" s="55"/>
      <c r="Y39" s="55"/>
      <c r="Z39" s="55"/>
      <c r="AA39" s="135" t="s">
        <v>276</v>
      </c>
      <c r="AB39" s="135" t="s">
        <v>277</v>
      </c>
      <c r="AC39" s="55" t="str">
        <f>VLOOKUP(I39,Hoja2!A$3:I$54,9,0)</f>
        <v>N/A</v>
      </c>
      <c r="AD39" s="119"/>
      <c r="AE39" s="14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5"/>
    </row>
    <row r="40" spans="1:151" s="13" customFormat="1" ht="41.25" thickBot="1">
      <c r="A40" s="105"/>
      <c r="B40" s="100"/>
      <c r="C40" s="120"/>
      <c r="D40" s="117"/>
      <c r="E40" s="114"/>
      <c r="F40" s="114"/>
      <c r="G40" s="114"/>
      <c r="H40" s="61" t="str">
        <f>VLOOKUP(I40,Hoja2!A$3:I$54,2,0)</f>
        <v>LLUVIAS, GRANIZADA, HELADAS</v>
      </c>
      <c r="I40" s="62" t="s">
        <v>257</v>
      </c>
      <c r="J40" s="61" t="str">
        <f>VLOOKUP(I40,Hoja2!A$3:I$54,3,0)</f>
        <v>LESIONES, ATRAPAMIENTO, APLASTAMIENTO, PÉRDIDAS MATERIALES</v>
      </c>
      <c r="K40" s="63" t="s">
        <v>51</v>
      </c>
      <c r="L40" s="61" t="str">
        <f>VLOOKUP(I40,Hoja2!A$3:I$54,4,0)</f>
        <v>PG INSPECCIONES, PG EMERGENCIA</v>
      </c>
      <c r="M40" s="61" t="str">
        <f>VLOOKUP(I40,Hoja2!A$3:I$54,5,0)</f>
        <v>BRIGADAS DE EMERGENCIA</v>
      </c>
      <c r="N40" s="71">
        <v>2</v>
      </c>
      <c r="O40" s="71">
        <v>3</v>
      </c>
      <c r="P40" s="71">
        <v>60</v>
      </c>
      <c r="Q40" s="71">
        <f t="shared" si="0"/>
        <v>6</v>
      </c>
      <c r="R40" s="71">
        <f t="shared" si="1"/>
        <v>360</v>
      </c>
      <c r="S40" s="71" t="str">
        <f t="shared" si="2"/>
        <v>M-6</v>
      </c>
      <c r="T40" s="72" t="str">
        <f t="shared" si="3"/>
        <v>II</v>
      </c>
      <c r="U40" s="72" t="str">
        <f t="shared" si="4"/>
        <v>No Aceptable o Aceptable con Control Especifico</v>
      </c>
      <c r="V40" s="111"/>
      <c r="W40" s="61" t="str">
        <f>VLOOKUP(I40,Hoja2!A$3:I$54,6,0)</f>
        <v>SECUELA, CALIFICACIÓN DE ENFERMEDAD LABORAL, MUERTE</v>
      </c>
      <c r="X40" s="73"/>
      <c r="Y40" s="73"/>
      <c r="Z40" s="73"/>
      <c r="AA40" s="136"/>
      <c r="AB40" s="136"/>
      <c r="AC40" s="73" t="str">
        <f>VLOOKUP(I40,Hoja2!A$3:I$54,9,0)</f>
        <v>N/A</v>
      </c>
      <c r="AD40" s="120"/>
      <c r="AE40" s="14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5"/>
    </row>
  </sheetData>
  <mergeCells count="40">
    <mergeCell ref="AD11:AD25"/>
    <mergeCell ref="AD26:AD40"/>
    <mergeCell ref="AA24:AA25"/>
    <mergeCell ref="AB24:AB25"/>
    <mergeCell ref="AB13:AB14"/>
    <mergeCell ref="AA39:AA40"/>
    <mergeCell ref="AB28:AB29"/>
    <mergeCell ref="AB39:AB40"/>
    <mergeCell ref="B26:B40"/>
    <mergeCell ref="B11:B25"/>
    <mergeCell ref="A11:A25"/>
    <mergeCell ref="A26:A40"/>
    <mergeCell ref="V11:V25"/>
    <mergeCell ref="V26:V40"/>
    <mergeCell ref="G26:G40"/>
    <mergeCell ref="F26:F40"/>
    <mergeCell ref="E26:E40"/>
    <mergeCell ref="D26:D40"/>
    <mergeCell ref="C26:C40"/>
    <mergeCell ref="G11:G25"/>
    <mergeCell ref="F11:F25"/>
    <mergeCell ref="E11:E25"/>
    <mergeCell ref="D11:D25"/>
    <mergeCell ref="C11:C25"/>
    <mergeCell ref="B8:B10"/>
    <mergeCell ref="A8:A10"/>
    <mergeCell ref="E2:J2"/>
    <mergeCell ref="E3:J3"/>
    <mergeCell ref="E4:J4"/>
    <mergeCell ref="X8:AD9"/>
    <mergeCell ref="N8:T9"/>
    <mergeCell ref="C2:D2"/>
    <mergeCell ref="C4:D4"/>
    <mergeCell ref="E5:H5"/>
    <mergeCell ref="C8:G9"/>
    <mergeCell ref="H8:I9"/>
    <mergeCell ref="J8:J10"/>
    <mergeCell ref="K8:M9"/>
    <mergeCell ref="U8:U9"/>
    <mergeCell ref="V8:W9"/>
  </mergeCells>
  <conditionalFormatting sqref="T11:U40">
    <cfRule type="cellIs" priority="23" dxfId="8" operator="equal" stopIfTrue="1">
      <formula>"Muy Alto"</formula>
    </cfRule>
    <cfRule type="cellIs" priority="24" dxfId="11" operator="equal" stopIfTrue="1">
      <formula>"Medio"</formula>
    </cfRule>
    <cfRule type="cellIs" priority="25" dxfId="12" operator="equal" stopIfTrue="1">
      <formula>"Bajo"</formula>
    </cfRule>
  </conditionalFormatting>
  <conditionalFormatting sqref="T11:U40">
    <cfRule type="cellIs" priority="22" dxfId="6" operator="equal" stopIfTrue="1">
      <formula>"Alto"</formula>
    </cfRule>
  </conditionalFormatting>
  <conditionalFormatting sqref="T11:U40">
    <cfRule type="cellIs" priority="18" dxfId="12" operator="equal" stopIfTrue="1">
      <formula>"IV"</formula>
    </cfRule>
    <cfRule type="cellIs" priority="19" dxfId="11" operator="equal" stopIfTrue="1">
      <formula>"III"</formula>
    </cfRule>
    <cfRule type="cellIs" priority="20" dxfId="6" operator="equal" stopIfTrue="1">
      <formula>"II"</formula>
    </cfRule>
    <cfRule type="cellIs" priority="21" dxfId="8" operator="equal" stopIfTrue="1">
      <formula>"I"</formula>
    </cfRule>
  </conditionalFormatting>
  <conditionalFormatting sqref="T11:U40">
    <cfRule type="cellIs" priority="16" dxfId="8" operator="equal" stopIfTrue="1">
      <formula>"No Aceptable"</formula>
    </cfRule>
    <cfRule type="cellIs" priority="17" dxfId="7" operator="equal" stopIfTrue="1">
      <formula>"Aceptable"</formula>
    </cfRule>
  </conditionalFormatting>
  <conditionalFormatting sqref="T11:U40">
    <cfRule type="cellIs" priority="15" dxfId="6" operator="equal" stopIfTrue="1">
      <formula>"No Aceptable Con Control Especifico"</formula>
    </cfRule>
  </conditionalFormatting>
  <conditionalFormatting sqref="T11:U40">
    <cfRule type="cellIs" priority="14" dxfId="5" operator="equal" stopIfTrue="1">
      <formula>"No Aceptable Con Control Esp."</formula>
    </cfRule>
  </conditionalFormatting>
  <conditionalFormatting sqref="P11:P14 P17:P18 P21:P25">
    <cfRule type="cellIs" priority="13" operator="equal" stopIfTrue="1">
      <formula>"10, 25, 50, 100"</formula>
    </cfRule>
  </conditionalFormatting>
  <conditionalFormatting sqref="U11:U40">
    <cfRule type="containsText" priority="12" dxfId="4" operator="containsText" text="Mejorable">
      <formula>NOT(ISERROR(SEARCH("Mejorable",U11)))</formula>
    </cfRule>
  </conditionalFormatting>
  <conditionalFormatting sqref="U1:U1048576">
    <cfRule type="containsText" priority="9" dxfId="0" operator="containsText" text="No Aceptable o Aceptable con Control Especifico">
      <formula>NOT(ISERROR(SEARCH("No Aceptable o Aceptable con Control Especifico",U1)))</formula>
    </cfRule>
    <cfRule type="containsText" priority="10" dxfId="2" operator="containsText" text="No Aceptable">
      <formula>NOT(ISERROR(SEARCH("No Aceptable",U1)))</formula>
    </cfRule>
    <cfRule type="containsText" priority="11" dxfId="1" operator="containsText" text="No Aceptable o Aceptable con Control Especifico">
      <formula>NOT(ISERROR(SEARCH("No Aceptable o Aceptable con Control Especifico",U1)))</formula>
    </cfRule>
  </conditionalFormatting>
  <conditionalFormatting sqref="T1:T1048576">
    <cfRule type="cellIs" priority="8" dxfId="0" operator="equal">
      <formula>"II"</formula>
    </cfRule>
  </conditionalFormatting>
  <conditionalFormatting sqref="P15">
    <cfRule type="cellIs" priority="7" operator="equal" stopIfTrue="1">
      <formula>"10, 25, 50, 100"</formula>
    </cfRule>
  </conditionalFormatting>
  <conditionalFormatting sqref="P16">
    <cfRule type="cellIs" priority="6" operator="equal" stopIfTrue="1">
      <formula>"10, 25, 50, 100"</formula>
    </cfRule>
  </conditionalFormatting>
  <conditionalFormatting sqref="P26:P29 P32:P40">
    <cfRule type="cellIs" priority="5" operator="equal" stopIfTrue="1">
      <formula>"10, 25, 50, 100"</formula>
    </cfRule>
  </conditionalFormatting>
  <conditionalFormatting sqref="P30">
    <cfRule type="cellIs" priority="4" operator="equal" stopIfTrue="1">
      <formula>"10, 25, 50, 100"</formula>
    </cfRule>
  </conditionalFormatting>
  <conditionalFormatting sqref="P31">
    <cfRule type="cellIs" priority="3" operator="equal" stopIfTrue="1">
      <formula>"10, 25, 50, 100"</formula>
    </cfRule>
  </conditionalFormatting>
  <conditionalFormatting sqref="P19">
    <cfRule type="cellIs" priority="2" operator="equal" stopIfTrue="1">
      <formula>"10, 25, 50, 100"</formula>
    </cfRule>
  </conditionalFormatting>
  <conditionalFormatting sqref="P20">
    <cfRule type="cellIs" priority="1" operator="equal" stopIfTrue="1">
      <formula>"10, 25, 50, 100"</formula>
    </cfRule>
  </conditionalFormatting>
  <dataValidations count="4">
    <dataValidation type="whole" allowBlank="1" showInputMessage="1" showErrorMessage="1" prompt="Deficiencia_x000a_Muy alto 10_x000a_Alto        6_x000a_Medio     2_x000a_Bajo       0" sqref="N26:N40 N11:N24">
      <formula1>0</formula1>
      <formula2>10</formula2>
    </dataValidation>
    <dataValidation type="whole" allowBlank="1" showInputMessage="1" showErrorMessage="1" prompt="1 Esporadica (EE)_x000a_2 Ocasional (EO)_x000a_3 Frecuente (EF)_x000a_4 continua (EC)" sqref="O11:O40">
      <formula1>1</formula1>
      <formula2>4</formula2>
    </dataValidation>
    <dataValidation errorStyle="information" type="whole" allowBlank="1" showInputMessage="1" showErrorMessage="1" promptTitle="Valores de entrada" prompt="Digite los valores_x000a_10 Lesiones o enfermedades que no requieren incapacidad_x000a_25 Lesiones o enfermedades que requieren incapacidad_x000a_60  Lesiones o enfermedades graves e irreparables_x000a_100 Muerte_x000a_ si no lo hace podria dañar el documento" error="Recuerde haber digitado los valores indicados al principio" sqref="P11:P40">
      <formula1>10</formula1>
      <formula2>100</formula2>
    </dataValidation>
    <dataValidation type="list" allowBlank="1" showInputMessage="1" showErrorMessage="1" sqref="I11:I40">
      <formula1>Hoja2!$A$3:$A$54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="80" zoomScaleNormal="80" workbookViewId="0" topLeftCell="A24">
      <selection activeCell="A26" sqref="A26"/>
    </sheetView>
  </sheetViews>
  <sheetFormatPr defaultColWidth="11.421875" defaultRowHeight="15"/>
  <cols>
    <col min="1" max="1" width="69.140625" style="0" customWidth="1"/>
    <col min="2" max="2" width="88.00390625" style="0" customWidth="1"/>
    <col min="3" max="3" width="83.28125" style="0" customWidth="1"/>
    <col min="4" max="4" width="73.00390625" style="0" customWidth="1"/>
    <col min="5" max="5" width="35.57421875" style="0" customWidth="1"/>
    <col min="6" max="6" width="58.28125" style="0" customWidth="1"/>
    <col min="7" max="8" width="37.28125" style="0" customWidth="1"/>
    <col min="9" max="9" width="34.140625" style="0" customWidth="1"/>
  </cols>
  <sheetData>
    <row r="1" spans="1:9" ht="15" customHeight="1">
      <c r="A1" s="141" t="s">
        <v>1</v>
      </c>
      <c r="B1" s="142"/>
      <c r="C1" s="143" t="s">
        <v>37</v>
      </c>
      <c r="D1" s="145" t="s">
        <v>38</v>
      </c>
      <c r="E1" s="146"/>
      <c r="F1" s="147" t="s">
        <v>39</v>
      </c>
      <c r="G1" s="139" t="s">
        <v>40</v>
      </c>
      <c r="H1" s="139" t="s">
        <v>41</v>
      </c>
      <c r="I1" s="139" t="s">
        <v>42</v>
      </c>
    </row>
    <row r="2" spans="1:9" ht="15">
      <c r="A2" s="17" t="s">
        <v>43</v>
      </c>
      <c r="B2" s="18" t="s">
        <v>44</v>
      </c>
      <c r="C2" s="144"/>
      <c r="D2" s="19" t="s">
        <v>45</v>
      </c>
      <c r="E2" s="17" t="s">
        <v>46</v>
      </c>
      <c r="F2" s="148"/>
      <c r="G2" s="140"/>
      <c r="H2" s="140"/>
      <c r="I2" s="140"/>
    </row>
    <row r="3" spans="1:9" ht="15">
      <c r="A3" s="26" t="s">
        <v>47</v>
      </c>
      <c r="B3" s="20" t="s">
        <v>48</v>
      </c>
      <c r="C3" s="22" t="s">
        <v>49</v>
      </c>
      <c r="D3" s="22" t="s">
        <v>50</v>
      </c>
      <c r="E3" s="23" t="s">
        <v>32</v>
      </c>
      <c r="F3" s="20" t="s">
        <v>35</v>
      </c>
      <c r="G3" s="23" t="s">
        <v>51</v>
      </c>
      <c r="H3" s="23" t="s">
        <v>52</v>
      </c>
      <c r="I3" s="23" t="s">
        <v>53</v>
      </c>
    </row>
    <row r="4" spans="1:9" ht="15">
      <c r="A4" s="21" t="s">
        <v>54</v>
      </c>
      <c r="B4" s="20" t="s">
        <v>55</v>
      </c>
      <c r="C4" s="20" t="s">
        <v>56</v>
      </c>
      <c r="D4" s="20" t="s">
        <v>50</v>
      </c>
      <c r="E4" s="20" t="s">
        <v>57</v>
      </c>
      <c r="F4" s="20" t="s">
        <v>35</v>
      </c>
      <c r="G4" s="20" t="s">
        <v>51</v>
      </c>
      <c r="H4" s="20" t="s">
        <v>52</v>
      </c>
      <c r="I4" s="20" t="s">
        <v>58</v>
      </c>
    </row>
    <row r="5" spans="1:9" ht="15">
      <c r="A5" s="21" t="s">
        <v>59</v>
      </c>
      <c r="B5" s="20" t="s">
        <v>55</v>
      </c>
      <c r="C5" s="20" t="s">
        <v>60</v>
      </c>
      <c r="D5" s="20" t="s">
        <v>50</v>
      </c>
      <c r="E5" s="20" t="s">
        <v>57</v>
      </c>
      <c r="F5" s="20" t="s">
        <v>35</v>
      </c>
      <c r="G5" s="21" t="s">
        <v>51</v>
      </c>
      <c r="H5" s="21" t="s">
        <v>61</v>
      </c>
      <c r="I5" s="20" t="s">
        <v>53</v>
      </c>
    </row>
    <row r="6" spans="1:9" ht="30">
      <c r="A6" s="21" t="s">
        <v>62</v>
      </c>
      <c r="B6" s="20" t="s">
        <v>63</v>
      </c>
      <c r="C6" s="20" t="s">
        <v>64</v>
      </c>
      <c r="D6" s="20" t="s">
        <v>50</v>
      </c>
      <c r="E6" s="22" t="s">
        <v>32</v>
      </c>
      <c r="F6" s="20" t="s">
        <v>65</v>
      </c>
      <c r="G6" s="20" t="s">
        <v>51</v>
      </c>
      <c r="H6" s="20" t="s">
        <v>61</v>
      </c>
      <c r="I6" s="20" t="s">
        <v>53</v>
      </c>
    </row>
    <row r="7" spans="1:9" ht="30">
      <c r="A7" s="21" t="s">
        <v>66</v>
      </c>
      <c r="B7" s="20" t="s">
        <v>63</v>
      </c>
      <c r="C7" s="20" t="s">
        <v>67</v>
      </c>
      <c r="D7" s="20" t="s">
        <v>50</v>
      </c>
      <c r="E7" s="20" t="s">
        <v>68</v>
      </c>
      <c r="F7" s="20" t="s">
        <v>65</v>
      </c>
      <c r="G7" s="21" t="s">
        <v>51</v>
      </c>
      <c r="H7" s="20" t="s">
        <v>61</v>
      </c>
      <c r="I7" s="20" t="s">
        <v>53</v>
      </c>
    </row>
    <row r="8" spans="1:9" ht="15">
      <c r="A8" s="21" t="s">
        <v>69</v>
      </c>
      <c r="B8" s="20" t="s">
        <v>70</v>
      </c>
      <c r="C8" s="20" t="s">
        <v>71</v>
      </c>
      <c r="D8" s="20" t="s">
        <v>50</v>
      </c>
      <c r="E8" s="20" t="s">
        <v>72</v>
      </c>
      <c r="F8" s="21" t="s">
        <v>36</v>
      </c>
      <c r="G8" s="20" t="s">
        <v>51</v>
      </c>
      <c r="H8" s="20" t="s">
        <v>51</v>
      </c>
      <c r="I8" s="20" t="s">
        <v>73</v>
      </c>
    </row>
    <row r="9" spans="1:9" ht="15">
      <c r="A9" s="21" t="s">
        <v>74</v>
      </c>
      <c r="B9" s="20" t="s">
        <v>75</v>
      </c>
      <c r="C9" s="20" t="s">
        <v>76</v>
      </c>
      <c r="D9" s="20" t="s">
        <v>50</v>
      </c>
      <c r="E9" s="20" t="s">
        <v>72</v>
      </c>
      <c r="F9" s="20" t="s">
        <v>35</v>
      </c>
      <c r="G9" s="20" t="s">
        <v>51</v>
      </c>
      <c r="H9" s="20" t="s">
        <v>77</v>
      </c>
      <c r="I9" s="20" t="s">
        <v>73</v>
      </c>
    </row>
    <row r="10" spans="1:9" ht="30">
      <c r="A10" s="21" t="s">
        <v>78</v>
      </c>
      <c r="B10" s="20" t="s">
        <v>79</v>
      </c>
      <c r="C10" s="20" t="s">
        <v>80</v>
      </c>
      <c r="D10" s="20" t="s">
        <v>81</v>
      </c>
      <c r="E10" s="20" t="s">
        <v>68</v>
      </c>
      <c r="F10" s="20" t="s">
        <v>35</v>
      </c>
      <c r="G10" s="20" t="s">
        <v>82</v>
      </c>
      <c r="H10" s="20" t="s">
        <v>83</v>
      </c>
      <c r="I10" s="20" t="s">
        <v>53</v>
      </c>
    </row>
    <row r="11" spans="1:9" ht="30">
      <c r="A11" s="21" t="s">
        <v>84</v>
      </c>
      <c r="B11" s="20" t="s">
        <v>85</v>
      </c>
      <c r="C11" s="20" t="s">
        <v>80</v>
      </c>
      <c r="D11" s="20" t="s">
        <v>81</v>
      </c>
      <c r="E11" s="20" t="s">
        <v>68</v>
      </c>
      <c r="F11" s="20" t="s">
        <v>35</v>
      </c>
      <c r="G11" s="20" t="s">
        <v>82</v>
      </c>
      <c r="H11" s="20" t="s">
        <v>83</v>
      </c>
      <c r="I11" s="20" t="s">
        <v>86</v>
      </c>
    </row>
    <row r="12" spans="1:9" ht="30">
      <c r="A12" s="21" t="s">
        <v>87</v>
      </c>
      <c r="B12" s="20" t="s">
        <v>88</v>
      </c>
      <c r="C12" s="20" t="s">
        <v>89</v>
      </c>
      <c r="D12" s="20" t="s">
        <v>90</v>
      </c>
      <c r="E12" s="20" t="s">
        <v>68</v>
      </c>
      <c r="F12" s="21" t="s">
        <v>36</v>
      </c>
      <c r="G12" s="20" t="s">
        <v>82</v>
      </c>
      <c r="H12" s="20" t="s">
        <v>91</v>
      </c>
      <c r="I12" s="20" t="s">
        <v>92</v>
      </c>
    </row>
    <row r="13" spans="1:9" ht="30">
      <c r="A13" s="21" t="s">
        <v>93</v>
      </c>
      <c r="B13" s="20" t="s">
        <v>94</v>
      </c>
      <c r="C13" s="20" t="s">
        <v>80</v>
      </c>
      <c r="D13" s="20" t="s">
        <v>81</v>
      </c>
      <c r="E13" s="20" t="s">
        <v>68</v>
      </c>
      <c r="F13" s="21" t="s">
        <v>36</v>
      </c>
      <c r="G13" s="20" t="s">
        <v>82</v>
      </c>
      <c r="H13" s="20" t="s">
        <v>95</v>
      </c>
      <c r="I13" s="20" t="s">
        <v>86</v>
      </c>
    </row>
    <row r="14" spans="1:9" ht="30">
      <c r="A14" s="21" t="s">
        <v>96</v>
      </c>
      <c r="B14" s="20" t="s">
        <v>97</v>
      </c>
      <c r="C14" s="20" t="s">
        <v>98</v>
      </c>
      <c r="D14" s="20" t="s">
        <v>81</v>
      </c>
      <c r="E14" s="20" t="s">
        <v>68</v>
      </c>
      <c r="F14" s="21" t="s">
        <v>36</v>
      </c>
      <c r="G14" s="20" t="s">
        <v>82</v>
      </c>
      <c r="H14" s="20" t="s">
        <v>51</v>
      </c>
      <c r="I14" s="20" t="s">
        <v>86</v>
      </c>
    </row>
    <row r="15" spans="1:9" ht="45">
      <c r="A15" s="21" t="s">
        <v>99</v>
      </c>
      <c r="B15" s="20" t="s">
        <v>97</v>
      </c>
      <c r="C15" s="20" t="s">
        <v>80</v>
      </c>
      <c r="D15" s="20" t="s">
        <v>81</v>
      </c>
      <c r="E15" s="20" t="s">
        <v>68</v>
      </c>
      <c r="F15" s="21" t="s">
        <v>36</v>
      </c>
      <c r="G15" s="20" t="s">
        <v>82</v>
      </c>
      <c r="H15" s="20" t="s">
        <v>51</v>
      </c>
      <c r="I15" s="20" t="s">
        <v>100</v>
      </c>
    </row>
    <row r="16" spans="1:9" ht="45">
      <c r="A16" s="21" t="s">
        <v>101</v>
      </c>
      <c r="B16" s="20" t="s">
        <v>102</v>
      </c>
      <c r="C16" s="20" t="s">
        <v>103</v>
      </c>
      <c r="D16" s="20" t="s">
        <v>81</v>
      </c>
      <c r="E16" s="20" t="s">
        <v>68</v>
      </c>
      <c r="F16" s="21" t="s">
        <v>36</v>
      </c>
      <c r="G16" s="20" t="s">
        <v>82</v>
      </c>
      <c r="H16" s="20" t="s">
        <v>51</v>
      </c>
      <c r="I16" s="20" t="s">
        <v>100</v>
      </c>
    </row>
    <row r="17" spans="1:9" ht="15">
      <c r="A17" s="26" t="s">
        <v>243</v>
      </c>
      <c r="B17" s="20" t="s">
        <v>104</v>
      </c>
      <c r="C17" s="27" t="s">
        <v>105</v>
      </c>
      <c r="D17" s="27" t="s">
        <v>50</v>
      </c>
      <c r="E17" s="27" t="s">
        <v>106</v>
      </c>
      <c r="F17" s="20" t="s">
        <v>65</v>
      </c>
      <c r="G17" s="27" t="s">
        <v>107</v>
      </c>
      <c r="H17" s="27" t="s">
        <v>51</v>
      </c>
      <c r="I17" s="27" t="s">
        <v>108</v>
      </c>
    </row>
    <row r="18" spans="1:9" ht="15">
      <c r="A18" s="26" t="s">
        <v>244</v>
      </c>
      <c r="B18" s="20" t="s">
        <v>245</v>
      </c>
      <c r="C18" s="27" t="s">
        <v>105</v>
      </c>
      <c r="D18" s="27" t="s">
        <v>50</v>
      </c>
      <c r="E18" s="27" t="s">
        <v>106</v>
      </c>
      <c r="F18" s="20" t="s">
        <v>65</v>
      </c>
      <c r="G18" s="27" t="s">
        <v>107</v>
      </c>
      <c r="H18" s="27" t="s">
        <v>51</v>
      </c>
      <c r="I18" s="27" t="s">
        <v>108</v>
      </c>
    </row>
    <row r="19" spans="1:9" ht="30">
      <c r="A19" s="26" t="s">
        <v>246</v>
      </c>
      <c r="B19" s="20" t="s">
        <v>109</v>
      </c>
      <c r="C19" s="27" t="s">
        <v>110</v>
      </c>
      <c r="D19" s="27" t="s">
        <v>50</v>
      </c>
      <c r="E19" s="27" t="s">
        <v>111</v>
      </c>
      <c r="F19" s="21" t="s">
        <v>36</v>
      </c>
      <c r="G19" s="27" t="s">
        <v>107</v>
      </c>
      <c r="H19" s="27" t="s">
        <v>112</v>
      </c>
      <c r="I19" s="27" t="s">
        <v>51</v>
      </c>
    </row>
    <row r="20" spans="1:9" ht="30">
      <c r="A20" s="26" t="s">
        <v>247</v>
      </c>
      <c r="B20" s="20" t="s">
        <v>248</v>
      </c>
      <c r="C20" s="27" t="s">
        <v>110</v>
      </c>
      <c r="D20" s="27" t="s">
        <v>50</v>
      </c>
      <c r="E20" s="27" t="s">
        <v>111</v>
      </c>
      <c r="F20" s="21" t="s">
        <v>36</v>
      </c>
      <c r="G20" s="27" t="s">
        <v>107</v>
      </c>
      <c r="H20" s="27" t="s">
        <v>112</v>
      </c>
      <c r="I20" s="27" t="s">
        <v>51</v>
      </c>
    </row>
    <row r="21" spans="1:9" ht="15">
      <c r="A21" s="21" t="s">
        <v>113</v>
      </c>
      <c r="B21" s="20" t="s">
        <v>114</v>
      </c>
      <c r="C21" s="20" t="s">
        <v>115</v>
      </c>
      <c r="D21" s="20" t="s">
        <v>50</v>
      </c>
      <c r="E21" s="20" t="s">
        <v>106</v>
      </c>
      <c r="F21" s="20" t="s">
        <v>65</v>
      </c>
      <c r="G21" s="20" t="s">
        <v>107</v>
      </c>
      <c r="H21" s="20" t="s">
        <v>116</v>
      </c>
      <c r="I21" s="20" t="s">
        <v>51</v>
      </c>
    </row>
    <row r="22" spans="1:9" ht="30">
      <c r="A22" s="21" t="s">
        <v>117</v>
      </c>
      <c r="B22" s="20" t="s">
        <v>118</v>
      </c>
      <c r="C22" s="20" t="s">
        <v>76</v>
      </c>
      <c r="D22" s="20" t="s">
        <v>50</v>
      </c>
      <c r="E22" s="20" t="s">
        <v>111</v>
      </c>
      <c r="F22" s="21" t="s">
        <v>36</v>
      </c>
      <c r="G22" s="20" t="s">
        <v>107</v>
      </c>
      <c r="H22" s="20" t="s">
        <v>116</v>
      </c>
      <c r="I22" s="20" t="s">
        <v>51</v>
      </c>
    </row>
    <row r="23" spans="1:9" ht="30">
      <c r="A23" s="21" t="s">
        <v>119</v>
      </c>
      <c r="B23" s="20" t="s">
        <v>120</v>
      </c>
      <c r="C23" s="20" t="s">
        <v>121</v>
      </c>
      <c r="D23" s="20" t="s">
        <v>50</v>
      </c>
      <c r="E23" s="20" t="s">
        <v>111</v>
      </c>
      <c r="F23" s="21" t="s">
        <v>65</v>
      </c>
      <c r="G23" s="20" t="s">
        <v>107</v>
      </c>
      <c r="H23" s="20" t="s">
        <v>116</v>
      </c>
      <c r="I23" s="20" t="s">
        <v>51</v>
      </c>
    </row>
    <row r="24" spans="1:9" ht="30">
      <c r="A24" s="21" t="s">
        <v>122</v>
      </c>
      <c r="B24" s="20" t="s">
        <v>123</v>
      </c>
      <c r="C24" s="20" t="s">
        <v>124</v>
      </c>
      <c r="D24" s="20" t="s">
        <v>50</v>
      </c>
      <c r="E24" s="20" t="s">
        <v>68</v>
      </c>
      <c r="F24" s="21" t="s">
        <v>36</v>
      </c>
      <c r="G24" s="20" t="s">
        <v>107</v>
      </c>
      <c r="H24" s="20" t="s">
        <v>116</v>
      </c>
      <c r="I24" s="20" t="s">
        <v>108</v>
      </c>
    </row>
    <row r="25" spans="1:9" ht="45">
      <c r="A25" s="21" t="s">
        <v>125</v>
      </c>
      <c r="B25" s="20" t="s">
        <v>126</v>
      </c>
      <c r="C25" s="20" t="s">
        <v>127</v>
      </c>
      <c r="D25" s="20" t="s">
        <v>50</v>
      </c>
      <c r="E25" s="20" t="s">
        <v>128</v>
      </c>
      <c r="F25" s="20" t="s">
        <v>35</v>
      </c>
      <c r="G25" s="20" t="s">
        <v>129</v>
      </c>
      <c r="H25" s="20" t="s">
        <v>130</v>
      </c>
      <c r="I25" s="20" t="s">
        <v>131</v>
      </c>
    </row>
    <row r="26" spans="1:9" ht="45">
      <c r="A26" s="26" t="s">
        <v>249</v>
      </c>
      <c r="B26" s="20" t="s">
        <v>132</v>
      </c>
      <c r="C26" s="27" t="s">
        <v>133</v>
      </c>
      <c r="D26" s="27" t="s">
        <v>50</v>
      </c>
      <c r="E26" s="27" t="s">
        <v>134</v>
      </c>
      <c r="F26" s="20" t="s">
        <v>35</v>
      </c>
      <c r="G26" s="27" t="s">
        <v>129</v>
      </c>
      <c r="H26" s="27" t="s">
        <v>135</v>
      </c>
      <c r="I26" s="27" t="s">
        <v>131</v>
      </c>
    </row>
    <row r="27" spans="1:9" ht="45">
      <c r="A27" s="26" t="s">
        <v>250</v>
      </c>
      <c r="B27" s="20" t="s">
        <v>136</v>
      </c>
      <c r="C27" s="27" t="s">
        <v>133</v>
      </c>
      <c r="D27" s="27" t="s">
        <v>50</v>
      </c>
      <c r="E27" s="27" t="s">
        <v>134</v>
      </c>
      <c r="F27" s="20" t="s">
        <v>35</v>
      </c>
      <c r="G27" s="27" t="s">
        <v>129</v>
      </c>
      <c r="H27" s="27" t="s">
        <v>135</v>
      </c>
      <c r="I27" s="27" t="s">
        <v>131</v>
      </c>
    </row>
    <row r="28" spans="1:9" ht="30">
      <c r="A28" s="26" t="s">
        <v>251</v>
      </c>
      <c r="B28" s="20" t="s">
        <v>137</v>
      </c>
      <c r="C28" s="27" t="s">
        <v>138</v>
      </c>
      <c r="D28" s="27" t="s">
        <v>50</v>
      </c>
      <c r="E28" s="27" t="s">
        <v>139</v>
      </c>
      <c r="F28" s="20" t="s">
        <v>35</v>
      </c>
      <c r="G28" s="27" t="s">
        <v>129</v>
      </c>
      <c r="H28" s="27" t="s">
        <v>135</v>
      </c>
      <c r="I28" s="27" t="s">
        <v>131</v>
      </c>
    </row>
    <row r="29" spans="1:9" ht="30">
      <c r="A29" s="27" t="s">
        <v>252</v>
      </c>
      <c r="B29" s="20" t="s">
        <v>140</v>
      </c>
      <c r="C29" s="27" t="s">
        <v>138</v>
      </c>
      <c r="D29" s="27" t="s">
        <v>50</v>
      </c>
      <c r="E29" s="27" t="s">
        <v>139</v>
      </c>
      <c r="F29" s="20" t="s">
        <v>35</v>
      </c>
      <c r="G29" s="27" t="s">
        <v>129</v>
      </c>
      <c r="H29" s="27" t="s">
        <v>135</v>
      </c>
      <c r="I29" s="27" t="s">
        <v>131</v>
      </c>
    </row>
    <row r="30" spans="1:9" ht="30">
      <c r="A30" s="21" t="s">
        <v>141</v>
      </c>
      <c r="B30" s="20" t="s">
        <v>142</v>
      </c>
      <c r="C30" s="20" t="s">
        <v>143</v>
      </c>
      <c r="D30" s="20" t="s">
        <v>51</v>
      </c>
      <c r="E30" s="20" t="s">
        <v>144</v>
      </c>
      <c r="F30" s="20" t="s">
        <v>35</v>
      </c>
      <c r="G30" s="20" t="s">
        <v>51</v>
      </c>
      <c r="H30" s="20" t="s">
        <v>51</v>
      </c>
      <c r="I30" s="20" t="s">
        <v>145</v>
      </c>
    </row>
    <row r="31" spans="1:9" ht="30">
      <c r="A31" s="21" t="s">
        <v>146</v>
      </c>
      <c r="B31" s="20" t="s">
        <v>147</v>
      </c>
      <c r="C31" s="20" t="s">
        <v>148</v>
      </c>
      <c r="D31" s="20" t="s">
        <v>51</v>
      </c>
      <c r="E31" s="20" t="s">
        <v>144</v>
      </c>
      <c r="F31" s="20" t="s">
        <v>35</v>
      </c>
      <c r="G31" s="20" t="s">
        <v>51</v>
      </c>
      <c r="H31" s="20" t="s">
        <v>51</v>
      </c>
      <c r="I31" s="20" t="s">
        <v>145</v>
      </c>
    </row>
    <row r="32" spans="1:9" ht="30">
      <c r="A32" s="21" t="s">
        <v>149</v>
      </c>
      <c r="B32" s="20" t="s">
        <v>150</v>
      </c>
      <c r="C32" s="20" t="s">
        <v>143</v>
      </c>
      <c r="D32" s="20" t="s">
        <v>51</v>
      </c>
      <c r="E32" s="20" t="s">
        <v>144</v>
      </c>
      <c r="F32" s="20" t="s">
        <v>35</v>
      </c>
      <c r="G32" s="20" t="s">
        <v>51</v>
      </c>
      <c r="H32" s="20" t="s">
        <v>51</v>
      </c>
      <c r="I32" s="20" t="s">
        <v>145</v>
      </c>
    </row>
    <row r="33" spans="1:9" ht="30">
      <c r="A33" s="21" t="s">
        <v>151</v>
      </c>
      <c r="B33" s="20" t="s">
        <v>152</v>
      </c>
      <c r="C33" s="20" t="s">
        <v>153</v>
      </c>
      <c r="D33" s="20" t="s">
        <v>51</v>
      </c>
      <c r="E33" s="20" t="s">
        <v>144</v>
      </c>
      <c r="F33" s="20" t="s">
        <v>35</v>
      </c>
      <c r="G33" s="20" t="s">
        <v>51</v>
      </c>
      <c r="H33" s="20" t="s">
        <v>51</v>
      </c>
      <c r="I33" s="20" t="s">
        <v>145</v>
      </c>
    </row>
    <row r="34" spans="1:9" ht="30">
      <c r="A34" s="21" t="s">
        <v>154</v>
      </c>
      <c r="B34" s="20" t="s">
        <v>155</v>
      </c>
      <c r="C34" s="20" t="s">
        <v>153</v>
      </c>
      <c r="D34" s="20" t="s">
        <v>51</v>
      </c>
      <c r="E34" s="20" t="s">
        <v>144</v>
      </c>
      <c r="F34" s="20" t="s">
        <v>35</v>
      </c>
      <c r="G34" s="20" t="s">
        <v>51</v>
      </c>
      <c r="H34" s="20" t="s">
        <v>51</v>
      </c>
      <c r="I34" s="20" t="s">
        <v>145</v>
      </c>
    </row>
    <row r="35" spans="1:9" ht="15">
      <c r="A35" s="21" t="s">
        <v>156</v>
      </c>
      <c r="B35" s="20" t="s">
        <v>157</v>
      </c>
      <c r="C35" s="20" t="s">
        <v>153</v>
      </c>
      <c r="D35" s="20" t="s">
        <v>51</v>
      </c>
      <c r="E35" s="20" t="s">
        <v>144</v>
      </c>
      <c r="F35" s="20" t="s">
        <v>35</v>
      </c>
      <c r="G35" s="20" t="s">
        <v>51</v>
      </c>
      <c r="H35" s="20" t="s">
        <v>51</v>
      </c>
      <c r="I35" s="20" t="s">
        <v>145</v>
      </c>
    </row>
    <row r="36" spans="1:9" ht="30">
      <c r="A36" s="21" t="s">
        <v>158</v>
      </c>
      <c r="B36" s="20" t="s">
        <v>159</v>
      </c>
      <c r="C36" s="20" t="s">
        <v>160</v>
      </c>
      <c r="D36" s="20" t="s">
        <v>161</v>
      </c>
      <c r="E36" s="20" t="s">
        <v>68</v>
      </c>
      <c r="F36" s="21" t="s">
        <v>36</v>
      </c>
      <c r="G36" s="20" t="s">
        <v>162</v>
      </c>
      <c r="H36" s="20" t="s">
        <v>163</v>
      </c>
      <c r="I36" s="20" t="s">
        <v>163</v>
      </c>
    </row>
    <row r="37" spans="1:9" ht="15">
      <c r="A37" s="21" t="s">
        <v>164</v>
      </c>
      <c r="B37" s="20" t="s">
        <v>159</v>
      </c>
      <c r="C37" s="20" t="s">
        <v>165</v>
      </c>
      <c r="D37" s="20" t="s">
        <v>50</v>
      </c>
      <c r="E37" s="20" t="s">
        <v>166</v>
      </c>
      <c r="F37" s="21" t="s">
        <v>36</v>
      </c>
      <c r="G37" s="20" t="s">
        <v>167</v>
      </c>
      <c r="H37" s="20" t="s">
        <v>168</v>
      </c>
      <c r="I37" s="20" t="s">
        <v>51</v>
      </c>
    </row>
    <row r="38" spans="1:9" ht="30">
      <c r="A38" s="21" t="s">
        <v>169</v>
      </c>
      <c r="B38" s="20" t="s">
        <v>170</v>
      </c>
      <c r="C38" s="20" t="s">
        <v>171</v>
      </c>
      <c r="D38" s="20" t="s">
        <v>172</v>
      </c>
      <c r="E38" s="20" t="s">
        <v>68</v>
      </c>
      <c r="F38" s="21" t="s">
        <v>36</v>
      </c>
      <c r="G38" s="20" t="s">
        <v>173</v>
      </c>
      <c r="H38" s="20" t="s">
        <v>174</v>
      </c>
      <c r="I38" s="21" t="s">
        <v>175</v>
      </c>
    </row>
    <row r="39" spans="1:9" ht="45">
      <c r="A39" s="21" t="s">
        <v>176</v>
      </c>
      <c r="B39" s="20" t="s">
        <v>177</v>
      </c>
      <c r="C39" s="20" t="s">
        <v>178</v>
      </c>
      <c r="D39" s="20" t="s">
        <v>179</v>
      </c>
      <c r="E39" s="20" t="s">
        <v>68</v>
      </c>
      <c r="F39" s="21" t="s">
        <v>35</v>
      </c>
      <c r="G39" s="20" t="s">
        <v>180</v>
      </c>
      <c r="H39" s="20" t="s">
        <v>181</v>
      </c>
      <c r="I39" s="21" t="s">
        <v>175</v>
      </c>
    </row>
    <row r="40" spans="1:9" ht="45">
      <c r="A40" s="21" t="s">
        <v>182</v>
      </c>
      <c r="B40" s="20" t="s">
        <v>183</v>
      </c>
      <c r="C40" s="20" t="s">
        <v>184</v>
      </c>
      <c r="D40" s="20" t="s">
        <v>50</v>
      </c>
      <c r="E40" s="20" t="s">
        <v>185</v>
      </c>
      <c r="F40" s="21" t="s">
        <v>36</v>
      </c>
      <c r="G40" s="20" t="s">
        <v>51</v>
      </c>
      <c r="H40" s="20" t="s">
        <v>163</v>
      </c>
      <c r="I40" s="20" t="s">
        <v>108</v>
      </c>
    </row>
    <row r="41" spans="1:9" ht="30">
      <c r="A41" s="26" t="s">
        <v>253</v>
      </c>
      <c r="B41" s="20" t="s">
        <v>186</v>
      </c>
      <c r="C41" s="20" t="s">
        <v>187</v>
      </c>
      <c r="D41" s="20" t="s">
        <v>50</v>
      </c>
      <c r="E41" s="20" t="s">
        <v>188</v>
      </c>
      <c r="F41" s="21" t="s">
        <v>36</v>
      </c>
      <c r="G41" s="20" t="s">
        <v>51</v>
      </c>
      <c r="H41" s="20" t="s">
        <v>168</v>
      </c>
      <c r="I41" s="20" t="s">
        <v>189</v>
      </c>
    </row>
    <row r="42" spans="1:9" ht="30">
      <c r="A42" s="26" t="s">
        <v>254</v>
      </c>
      <c r="B42" s="20" t="s">
        <v>190</v>
      </c>
      <c r="C42" s="20" t="s">
        <v>191</v>
      </c>
      <c r="D42" s="20" t="s">
        <v>50</v>
      </c>
      <c r="E42" s="20" t="s">
        <v>188</v>
      </c>
      <c r="F42" s="21" t="s">
        <v>36</v>
      </c>
      <c r="G42" s="20" t="s">
        <v>51</v>
      </c>
      <c r="H42" s="20" t="s">
        <v>168</v>
      </c>
      <c r="I42" s="20" t="s">
        <v>189</v>
      </c>
    </row>
    <row r="43" spans="1:9" ht="30">
      <c r="A43" s="26" t="s">
        <v>255</v>
      </c>
      <c r="B43" s="20" t="s">
        <v>192</v>
      </c>
      <c r="C43" s="20" t="s">
        <v>187</v>
      </c>
      <c r="D43" s="20" t="s">
        <v>50</v>
      </c>
      <c r="E43" s="20" t="s">
        <v>188</v>
      </c>
      <c r="F43" s="21" t="s">
        <v>36</v>
      </c>
      <c r="G43" s="20" t="s">
        <v>51</v>
      </c>
      <c r="H43" s="20" t="s">
        <v>168</v>
      </c>
      <c r="I43" s="20" t="s">
        <v>189</v>
      </c>
    </row>
    <row r="44" spans="1:9" ht="30">
      <c r="A44" s="26" t="s">
        <v>258</v>
      </c>
      <c r="B44" s="20" t="s">
        <v>193</v>
      </c>
      <c r="C44" s="20" t="s">
        <v>194</v>
      </c>
      <c r="D44" s="20" t="s">
        <v>50</v>
      </c>
      <c r="E44" s="20" t="s">
        <v>188</v>
      </c>
      <c r="F44" s="21" t="s">
        <v>36</v>
      </c>
      <c r="G44" s="20" t="s">
        <v>51</v>
      </c>
      <c r="H44" s="20" t="s">
        <v>168</v>
      </c>
      <c r="I44" s="20" t="s">
        <v>189</v>
      </c>
    </row>
    <row r="45" spans="1:9" ht="45">
      <c r="A45" s="21" t="s">
        <v>195</v>
      </c>
      <c r="B45" s="20" t="s">
        <v>196</v>
      </c>
      <c r="C45" s="20" t="s">
        <v>197</v>
      </c>
      <c r="D45" s="20" t="s">
        <v>50</v>
      </c>
      <c r="E45" s="20" t="s">
        <v>198</v>
      </c>
      <c r="F45" s="21" t="s">
        <v>36</v>
      </c>
      <c r="G45" s="20" t="s">
        <v>199</v>
      </c>
      <c r="H45" s="20" t="s">
        <v>200</v>
      </c>
      <c r="I45" s="20" t="s">
        <v>201</v>
      </c>
    </row>
    <row r="46" spans="1:9" ht="30">
      <c r="A46" s="21" t="s">
        <v>202</v>
      </c>
      <c r="B46" s="20" t="s">
        <v>203</v>
      </c>
      <c r="C46" s="20" t="s">
        <v>204</v>
      </c>
      <c r="D46" s="20" t="s">
        <v>205</v>
      </c>
      <c r="E46" s="20" t="s">
        <v>68</v>
      </c>
      <c r="F46" s="21" t="s">
        <v>36</v>
      </c>
      <c r="G46" s="20" t="s">
        <v>206</v>
      </c>
      <c r="H46" s="20" t="s">
        <v>207</v>
      </c>
      <c r="I46" s="20" t="s">
        <v>208</v>
      </c>
    </row>
    <row r="47" spans="1:9" ht="30">
      <c r="A47" s="21" t="s">
        <v>209</v>
      </c>
      <c r="B47" s="20" t="s">
        <v>210</v>
      </c>
      <c r="C47" s="20" t="s">
        <v>211</v>
      </c>
      <c r="D47" s="20" t="s">
        <v>212</v>
      </c>
      <c r="E47" s="20" t="s">
        <v>68</v>
      </c>
      <c r="F47" s="21" t="s">
        <v>36</v>
      </c>
      <c r="G47" s="20" t="s">
        <v>213</v>
      </c>
      <c r="H47" s="20" t="s">
        <v>214</v>
      </c>
      <c r="I47" s="20" t="s">
        <v>215</v>
      </c>
    </row>
    <row r="48" spans="1:9" ht="30">
      <c r="A48" s="21" t="s">
        <v>216</v>
      </c>
      <c r="B48" s="20" t="s">
        <v>217</v>
      </c>
      <c r="C48" s="20" t="s">
        <v>218</v>
      </c>
      <c r="D48" s="20" t="s">
        <v>212</v>
      </c>
      <c r="E48" s="20" t="s">
        <v>32</v>
      </c>
      <c r="F48" s="21" t="s">
        <v>36</v>
      </c>
      <c r="G48" s="20" t="s">
        <v>219</v>
      </c>
      <c r="H48" s="20" t="s">
        <v>220</v>
      </c>
      <c r="I48" s="20" t="s">
        <v>221</v>
      </c>
    </row>
    <row r="49" spans="1:9" ht="30">
      <c r="A49" s="21" t="s">
        <v>222</v>
      </c>
      <c r="B49" s="20" t="s">
        <v>223</v>
      </c>
      <c r="C49" s="20" t="s">
        <v>224</v>
      </c>
      <c r="D49" s="20" t="s">
        <v>212</v>
      </c>
      <c r="E49" s="20" t="s">
        <v>32</v>
      </c>
      <c r="F49" s="21" t="s">
        <v>36</v>
      </c>
      <c r="G49" s="20" t="s">
        <v>219</v>
      </c>
      <c r="H49" s="20" t="s">
        <v>220</v>
      </c>
      <c r="I49" s="20" t="s">
        <v>221</v>
      </c>
    </row>
    <row r="50" spans="1:9" ht="30">
      <c r="A50" s="21" t="s">
        <v>225</v>
      </c>
      <c r="B50" s="20" t="s">
        <v>226</v>
      </c>
      <c r="C50" s="20" t="s">
        <v>227</v>
      </c>
      <c r="D50" s="20" t="s">
        <v>228</v>
      </c>
      <c r="E50" s="20" t="s">
        <v>68</v>
      </c>
      <c r="F50" s="21" t="s">
        <v>35</v>
      </c>
      <c r="G50" s="20" t="s">
        <v>229</v>
      </c>
      <c r="H50" s="20" t="s">
        <v>230</v>
      </c>
      <c r="I50" s="20" t="s">
        <v>208</v>
      </c>
    </row>
    <row r="51" spans="1:9" ht="30">
      <c r="A51" s="21" t="s">
        <v>34</v>
      </c>
      <c r="B51" s="20" t="s">
        <v>231</v>
      </c>
      <c r="C51" s="20" t="s">
        <v>232</v>
      </c>
      <c r="D51" s="20" t="s">
        <v>233</v>
      </c>
      <c r="E51" s="20" t="s">
        <v>68</v>
      </c>
      <c r="F51" s="21" t="s">
        <v>36</v>
      </c>
      <c r="G51" s="20" t="s">
        <v>234</v>
      </c>
      <c r="H51" s="20" t="s">
        <v>235</v>
      </c>
      <c r="I51" s="20" t="s">
        <v>215</v>
      </c>
    </row>
    <row r="52" spans="1:9" ht="30">
      <c r="A52" s="21" t="s">
        <v>236</v>
      </c>
      <c r="B52" s="20" t="s">
        <v>237</v>
      </c>
      <c r="C52" s="20" t="s">
        <v>238</v>
      </c>
      <c r="D52" s="20" t="s">
        <v>50</v>
      </c>
      <c r="E52" s="20" t="s">
        <v>32</v>
      </c>
      <c r="F52" s="21" t="s">
        <v>36</v>
      </c>
      <c r="G52" s="20" t="s">
        <v>167</v>
      </c>
      <c r="H52" s="20" t="s">
        <v>239</v>
      </c>
      <c r="I52" s="20" t="s">
        <v>51</v>
      </c>
    </row>
    <row r="53" spans="1:9" ht="15">
      <c r="A53" s="24" t="s">
        <v>256</v>
      </c>
      <c r="B53" s="20" t="s">
        <v>240</v>
      </c>
      <c r="C53" s="25" t="s">
        <v>241</v>
      </c>
      <c r="D53" s="20" t="s">
        <v>50</v>
      </c>
      <c r="E53" s="20" t="s">
        <v>166</v>
      </c>
      <c r="F53" s="21" t="s">
        <v>36</v>
      </c>
      <c r="G53" s="20" t="s">
        <v>167</v>
      </c>
      <c r="H53" s="20" t="s">
        <v>51</v>
      </c>
      <c r="I53" s="20" t="s">
        <v>51</v>
      </c>
    </row>
    <row r="54" spans="1:9" ht="15">
      <c r="A54" s="26" t="s">
        <v>257</v>
      </c>
      <c r="B54" s="20" t="s">
        <v>242</v>
      </c>
      <c r="C54" s="25" t="s">
        <v>241</v>
      </c>
      <c r="D54" s="20" t="s">
        <v>50</v>
      </c>
      <c r="E54" s="20" t="s">
        <v>166</v>
      </c>
      <c r="F54" s="21" t="s">
        <v>36</v>
      </c>
      <c r="G54" s="20" t="s">
        <v>167</v>
      </c>
      <c r="H54" s="20" t="s">
        <v>51</v>
      </c>
      <c r="I54" s="20" t="s">
        <v>51</v>
      </c>
    </row>
  </sheetData>
  <mergeCells count="7">
    <mergeCell ref="I1:I2"/>
    <mergeCell ref="A1:B1"/>
    <mergeCell ref="C1:C2"/>
    <mergeCell ref="D1:E1"/>
    <mergeCell ref="F1:F2"/>
    <mergeCell ref="G1:G2"/>
    <mergeCell ref="H1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Marisol Ortega Contreras</dc:creator>
  <cp:keywords/>
  <dc:description/>
  <cp:lastModifiedBy>Angie Vanessa Saavedra Torres</cp:lastModifiedBy>
  <cp:lastPrinted>2016-03-09T15:41:11Z</cp:lastPrinted>
  <dcterms:created xsi:type="dcterms:W3CDTF">2016-01-24T13:47:41Z</dcterms:created>
  <dcterms:modified xsi:type="dcterms:W3CDTF">2018-08-14T20:43:57Z</dcterms:modified>
  <cp:category/>
  <cp:version/>
  <cp:contentType/>
  <cp:contentStatus/>
</cp:coreProperties>
</file>